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1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2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pivotTables/pivotTable3.xml" ContentType="application/vnd.openxmlformats-officedocument.spreadsheetml.pivotTable+xml"/>
  <Override PartName="/xl/drawings/drawing4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pivotTables/pivotTable4.xml" ContentType="application/vnd.openxmlformats-officedocument.spreadsheetml.pivotTable+xml"/>
  <Override PartName="/xl/drawings/drawing5.xml" ContentType="application/vnd.openxmlformats-officedocument.drawing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629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9ac8b81fa448e038/Desktop/ASSIGNMENTS/HW/01-Excel/"/>
    </mc:Choice>
  </mc:AlternateContent>
  <xr:revisionPtr revIDLastSave="463" documentId="8_{69D0E5A7-4E52-45B0-9E50-8F493A607081}" xr6:coauthVersionLast="43" xr6:coauthVersionMax="43" xr10:uidLastSave="{4765AF68-FBC7-4705-82F8-2FBF61B81D31}"/>
  <bookViews>
    <workbookView xWindow="-120" yWindow="-120" windowWidth="20730" windowHeight="11160" tabRatio="820" activeTab="1" xr2:uid="{00000000-000D-0000-FFFF-FFFF00000000}"/>
  </bookViews>
  <sheets>
    <sheet name="DATA" sheetId="1" r:id="rId1"/>
    <sheet name="BONUS_DATA" sheetId="11" r:id="rId2"/>
    <sheet name="DATA_FILTERED_BY_STATE" sheetId="13" r:id="rId3"/>
    <sheet name="PIVOT_COUNTRY" sheetId="10" r:id="rId4"/>
    <sheet name="PIVOT_CATEGORY" sheetId="4" r:id="rId5"/>
    <sheet name="PIVOT_SUB-CATEGORY" sheetId="5" r:id="rId6"/>
    <sheet name="PIVOT_DATE_CREATED_CONVERSION" sheetId="8" r:id="rId7"/>
  </sheets>
  <definedNames>
    <definedName name="_xlnm._FilterDatabase" localSheetId="0" hidden="1">DATA!$A$1:$R$4115</definedName>
    <definedName name="failed_backers">DATA_FILTERED_BY_STATE!$I$3:$I$1532</definedName>
    <definedName name="goal">DATA!$D:$D</definedName>
    <definedName name="state">DATA!$F:$F</definedName>
    <definedName name="success_backers">DATA_FILTERED_BY_STATE!$B$3:$B$2187</definedName>
  </definedNames>
  <calcPr calcId="191029"/>
  <pivotCaches>
    <pivotCache cacheId="0" r:id="rId8"/>
    <pivotCache cacheId="1" r:id="rId9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L5" i="13" l="1"/>
  <c r="P5" i="13" s="1"/>
  <c r="E5" i="13"/>
  <c r="O5" i="13" s="1"/>
  <c r="L3" i="13"/>
  <c r="P3" i="13" s="1"/>
  <c r="E3" i="13"/>
  <c r="O3" i="13" s="1"/>
  <c r="L11" i="13"/>
  <c r="P11" i="13" s="1"/>
  <c r="L10" i="13"/>
  <c r="P10" i="13" s="1"/>
  <c r="L9" i="13"/>
  <c r="P9" i="13" s="1"/>
  <c r="L8" i="13"/>
  <c r="P8" i="13" s="1"/>
  <c r="L7" i="13"/>
  <c r="P7" i="13" s="1"/>
  <c r="L6" i="13"/>
  <c r="P6" i="13" s="1"/>
  <c r="L4" i="13"/>
  <c r="P4" i="13" s="1"/>
  <c r="E10" i="13"/>
  <c r="O10" i="13" s="1"/>
  <c r="E11" i="13"/>
  <c r="O11" i="13" s="1"/>
  <c r="E9" i="13"/>
  <c r="O9" i="13" s="1"/>
  <c r="E8" i="13"/>
  <c r="O8" i="13" s="1"/>
  <c r="E7" i="13"/>
  <c r="O7" i="13" s="1"/>
  <c r="E6" i="13"/>
  <c r="O6" i="13" s="1"/>
  <c r="E4" i="13"/>
  <c r="O4" i="13" s="1"/>
  <c r="D13" i="11" l="1"/>
  <c r="D12" i="11"/>
  <c r="D11" i="11"/>
  <c r="D10" i="11"/>
  <c r="D9" i="11"/>
  <c r="D8" i="11"/>
  <c r="D7" i="11"/>
  <c r="D6" i="11"/>
  <c r="D5" i="11"/>
  <c r="D4" i="11"/>
  <c r="D3" i="11"/>
  <c r="D2" i="11"/>
  <c r="C2" i="11"/>
  <c r="C13" i="11"/>
  <c r="C12" i="11"/>
  <c r="C11" i="11"/>
  <c r="C10" i="11"/>
  <c r="C9" i="11"/>
  <c r="C8" i="11"/>
  <c r="C7" i="11"/>
  <c r="C6" i="11"/>
  <c r="C5" i="11"/>
  <c r="C4" i="11"/>
  <c r="C3" i="11"/>
  <c r="B13" i="11"/>
  <c r="B12" i="11"/>
  <c r="B11" i="11"/>
  <c r="B10" i="11"/>
  <c r="B9" i="11"/>
  <c r="B8" i="11"/>
  <c r="B7" i="11"/>
  <c r="B6" i="11"/>
  <c r="B5" i="11"/>
  <c r="B4" i="11"/>
  <c r="B3" i="11"/>
  <c r="E12" i="11" l="1"/>
  <c r="F12" i="11" s="1"/>
  <c r="E10" i="11"/>
  <c r="G10" i="11" s="1"/>
  <c r="E8" i="11"/>
  <c r="F8" i="11" s="1"/>
  <c r="E6" i="11"/>
  <c r="G6" i="11" s="1"/>
  <c r="E4" i="11"/>
  <c r="F4" i="11" s="1"/>
  <c r="E13" i="11"/>
  <c r="G13" i="11" s="1"/>
  <c r="E11" i="11"/>
  <c r="G11" i="11" s="1"/>
  <c r="E9" i="11"/>
  <c r="G9" i="11" s="1"/>
  <c r="E7" i="11"/>
  <c r="G7" i="11" s="1"/>
  <c r="E5" i="11"/>
  <c r="G5" i="11" s="1"/>
  <c r="E3" i="11"/>
  <c r="G3" i="11" s="1"/>
  <c r="B2" i="1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3" i="1"/>
  <c r="P2" i="1"/>
  <c r="S3" i="1"/>
  <c r="T3" i="1"/>
  <c r="S4" i="1"/>
  <c r="T4" i="1"/>
  <c r="S5" i="1"/>
  <c r="T5" i="1"/>
  <c r="S6" i="1"/>
  <c r="T6" i="1"/>
  <c r="S7" i="1"/>
  <c r="T7" i="1"/>
  <c r="S8" i="1"/>
  <c r="T8" i="1"/>
  <c r="S9" i="1"/>
  <c r="T9" i="1"/>
  <c r="S10" i="1"/>
  <c r="T10" i="1"/>
  <c r="S11" i="1"/>
  <c r="T11" i="1"/>
  <c r="S12" i="1"/>
  <c r="T12" i="1"/>
  <c r="S13" i="1"/>
  <c r="T13" i="1"/>
  <c r="S14" i="1"/>
  <c r="T14" i="1"/>
  <c r="S15" i="1"/>
  <c r="T15" i="1"/>
  <c r="S16" i="1"/>
  <c r="T16" i="1"/>
  <c r="S17" i="1"/>
  <c r="T17" i="1"/>
  <c r="S18" i="1"/>
  <c r="T18" i="1"/>
  <c r="S19" i="1"/>
  <c r="T19" i="1"/>
  <c r="S20" i="1"/>
  <c r="T20" i="1"/>
  <c r="S21" i="1"/>
  <c r="T21" i="1"/>
  <c r="S22" i="1"/>
  <c r="T22" i="1"/>
  <c r="S23" i="1"/>
  <c r="T23" i="1"/>
  <c r="S24" i="1"/>
  <c r="T24" i="1"/>
  <c r="S25" i="1"/>
  <c r="T25" i="1"/>
  <c r="S26" i="1"/>
  <c r="T26" i="1"/>
  <c r="S27" i="1"/>
  <c r="T27" i="1"/>
  <c r="S28" i="1"/>
  <c r="T28" i="1"/>
  <c r="S29" i="1"/>
  <c r="T29" i="1"/>
  <c r="S30" i="1"/>
  <c r="T30" i="1"/>
  <c r="S31" i="1"/>
  <c r="T31" i="1"/>
  <c r="S32" i="1"/>
  <c r="T32" i="1"/>
  <c r="S33" i="1"/>
  <c r="T33" i="1"/>
  <c r="S34" i="1"/>
  <c r="T34" i="1"/>
  <c r="S35" i="1"/>
  <c r="T35" i="1"/>
  <c r="S36" i="1"/>
  <c r="T36" i="1"/>
  <c r="S37" i="1"/>
  <c r="T37" i="1"/>
  <c r="S38" i="1"/>
  <c r="T38" i="1"/>
  <c r="S39" i="1"/>
  <c r="T39" i="1"/>
  <c r="S40" i="1"/>
  <c r="T40" i="1"/>
  <c r="S41" i="1"/>
  <c r="T41" i="1"/>
  <c r="S42" i="1"/>
  <c r="T42" i="1"/>
  <c r="S43" i="1"/>
  <c r="T43" i="1"/>
  <c r="S44" i="1"/>
  <c r="T44" i="1"/>
  <c r="S45" i="1"/>
  <c r="T45" i="1"/>
  <c r="S46" i="1"/>
  <c r="T46" i="1"/>
  <c r="S47" i="1"/>
  <c r="T47" i="1"/>
  <c r="S48" i="1"/>
  <c r="T48" i="1"/>
  <c r="S49" i="1"/>
  <c r="T49" i="1"/>
  <c r="S50" i="1"/>
  <c r="T50" i="1"/>
  <c r="S51" i="1"/>
  <c r="T51" i="1"/>
  <c r="S52" i="1"/>
  <c r="T52" i="1"/>
  <c r="S53" i="1"/>
  <c r="T53" i="1"/>
  <c r="S54" i="1"/>
  <c r="T54" i="1"/>
  <c r="S55" i="1"/>
  <c r="T55" i="1"/>
  <c r="S56" i="1"/>
  <c r="T56" i="1"/>
  <c r="S57" i="1"/>
  <c r="T57" i="1"/>
  <c r="S58" i="1"/>
  <c r="T58" i="1"/>
  <c r="S59" i="1"/>
  <c r="T59" i="1"/>
  <c r="S60" i="1"/>
  <c r="T60" i="1"/>
  <c r="S61" i="1"/>
  <c r="T61" i="1"/>
  <c r="S62" i="1"/>
  <c r="T62" i="1"/>
  <c r="S63" i="1"/>
  <c r="T63" i="1"/>
  <c r="S64" i="1"/>
  <c r="T64" i="1"/>
  <c r="S65" i="1"/>
  <c r="T65" i="1"/>
  <c r="S66" i="1"/>
  <c r="T66" i="1"/>
  <c r="S67" i="1"/>
  <c r="T67" i="1"/>
  <c r="S68" i="1"/>
  <c r="T68" i="1"/>
  <c r="S69" i="1"/>
  <c r="T69" i="1"/>
  <c r="S70" i="1"/>
  <c r="T70" i="1"/>
  <c r="S71" i="1"/>
  <c r="T71" i="1"/>
  <c r="S72" i="1"/>
  <c r="T72" i="1"/>
  <c r="S73" i="1"/>
  <c r="T73" i="1"/>
  <c r="S74" i="1"/>
  <c r="T74" i="1"/>
  <c r="S75" i="1"/>
  <c r="T75" i="1"/>
  <c r="S76" i="1"/>
  <c r="T76" i="1"/>
  <c r="S77" i="1"/>
  <c r="T77" i="1"/>
  <c r="S78" i="1"/>
  <c r="T78" i="1"/>
  <c r="S79" i="1"/>
  <c r="T79" i="1"/>
  <c r="S80" i="1"/>
  <c r="T80" i="1"/>
  <c r="S81" i="1"/>
  <c r="T81" i="1"/>
  <c r="S82" i="1"/>
  <c r="T82" i="1"/>
  <c r="S83" i="1"/>
  <c r="T83" i="1"/>
  <c r="S84" i="1"/>
  <c r="T84" i="1"/>
  <c r="S85" i="1"/>
  <c r="T85" i="1"/>
  <c r="S86" i="1"/>
  <c r="T86" i="1"/>
  <c r="S87" i="1"/>
  <c r="T87" i="1"/>
  <c r="S88" i="1"/>
  <c r="T88" i="1"/>
  <c r="S89" i="1"/>
  <c r="T89" i="1"/>
  <c r="S90" i="1"/>
  <c r="T90" i="1"/>
  <c r="S91" i="1"/>
  <c r="T91" i="1"/>
  <c r="S92" i="1"/>
  <c r="T92" i="1"/>
  <c r="S93" i="1"/>
  <c r="T93" i="1"/>
  <c r="S94" i="1"/>
  <c r="T94" i="1"/>
  <c r="S95" i="1"/>
  <c r="T95" i="1"/>
  <c r="S96" i="1"/>
  <c r="T96" i="1"/>
  <c r="S97" i="1"/>
  <c r="T97" i="1"/>
  <c r="S98" i="1"/>
  <c r="T98" i="1"/>
  <c r="S99" i="1"/>
  <c r="T99" i="1"/>
  <c r="S100" i="1"/>
  <c r="T100" i="1"/>
  <c r="S101" i="1"/>
  <c r="T101" i="1"/>
  <c r="S102" i="1"/>
  <c r="T102" i="1"/>
  <c r="S103" i="1"/>
  <c r="T103" i="1"/>
  <c r="S104" i="1"/>
  <c r="T104" i="1"/>
  <c r="S105" i="1"/>
  <c r="T105" i="1"/>
  <c r="S106" i="1"/>
  <c r="T106" i="1"/>
  <c r="S107" i="1"/>
  <c r="T107" i="1"/>
  <c r="S108" i="1"/>
  <c r="T108" i="1"/>
  <c r="S109" i="1"/>
  <c r="T109" i="1"/>
  <c r="S110" i="1"/>
  <c r="T110" i="1"/>
  <c r="S111" i="1"/>
  <c r="T111" i="1"/>
  <c r="S112" i="1"/>
  <c r="T112" i="1"/>
  <c r="S113" i="1"/>
  <c r="T113" i="1"/>
  <c r="S114" i="1"/>
  <c r="T114" i="1"/>
  <c r="S115" i="1"/>
  <c r="T115" i="1"/>
  <c r="S116" i="1"/>
  <c r="T116" i="1"/>
  <c r="S117" i="1"/>
  <c r="T117" i="1"/>
  <c r="S118" i="1"/>
  <c r="T118" i="1"/>
  <c r="S119" i="1"/>
  <c r="T119" i="1"/>
  <c r="S120" i="1"/>
  <c r="T120" i="1"/>
  <c r="S121" i="1"/>
  <c r="T121" i="1"/>
  <c r="S122" i="1"/>
  <c r="T122" i="1"/>
  <c r="S123" i="1"/>
  <c r="T123" i="1"/>
  <c r="S124" i="1"/>
  <c r="T124" i="1"/>
  <c r="S125" i="1"/>
  <c r="T125" i="1"/>
  <c r="S126" i="1"/>
  <c r="T126" i="1"/>
  <c r="S127" i="1"/>
  <c r="T127" i="1"/>
  <c r="S128" i="1"/>
  <c r="T128" i="1"/>
  <c r="S129" i="1"/>
  <c r="T129" i="1"/>
  <c r="S130" i="1"/>
  <c r="T130" i="1"/>
  <c r="S131" i="1"/>
  <c r="T131" i="1"/>
  <c r="S132" i="1"/>
  <c r="T132" i="1"/>
  <c r="S133" i="1"/>
  <c r="T133" i="1"/>
  <c r="S134" i="1"/>
  <c r="T134" i="1"/>
  <c r="S135" i="1"/>
  <c r="T135" i="1"/>
  <c r="S136" i="1"/>
  <c r="T136" i="1"/>
  <c r="S137" i="1"/>
  <c r="T137" i="1"/>
  <c r="S138" i="1"/>
  <c r="T138" i="1"/>
  <c r="S139" i="1"/>
  <c r="T139" i="1"/>
  <c r="S140" i="1"/>
  <c r="T140" i="1"/>
  <c r="S141" i="1"/>
  <c r="T141" i="1"/>
  <c r="S142" i="1"/>
  <c r="T142" i="1"/>
  <c r="S143" i="1"/>
  <c r="T143" i="1"/>
  <c r="S144" i="1"/>
  <c r="T144" i="1"/>
  <c r="S145" i="1"/>
  <c r="T145" i="1"/>
  <c r="S146" i="1"/>
  <c r="T146" i="1"/>
  <c r="S147" i="1"/>
  <c r="T147" i="1"/>
  <c r="S148" i="1"/>
  <c r="T148" i="1"/>
  <c r="S149" i="1"/>
  <c r="T149" i="1"/>
  <c r="S150" i="1"/>
  <c r="T150" i="1"/>
  <c r="S151" i="1"/>
  <c r="T151" i="1"/>
  <c r="S152" i="1"/>
  <c r="T152" i="1"/>
  <c r="S153" i="1"/>
  <c r="T153" i="1"/>
  <c r="S154" i="1"/>
  <c r="T154" i="1"/>
  <c r="S155" i="1"/>
  <c r="T155" i="1"/>
  <c r="S156" i="1"/>
  <c r="T156" i="1"/>
  <c r="S157" i="1"/>
  <c r="T157" i="1"/>
  <c r="S158" i="1"/>
  <c r="T158" i="1"/>
  <c r="S159" i="1"/>
  <c r="T159" i="1"/>
  <c r="S160" i="1"/>
  <c r="T160" i="1"/>
  <c r="S161" i="1"/>
  <c r="T161" i="1"/>
  <c r="S162" i="1"/>
  <c r="T162" i="1"/>
  <c r="S163" i="1"/>
  <c r="T163" i="1"/>
  <c r="S164" i="1"/>
  <c r="T164" i="1"/>
  <c r="S165" i="1"/>
  <c r="T165" i="1"/>
  <c r="S166" i="1"/>
  <c r="T166" i="1"/>
  <c r="S167" i="1"/>
  <c r="T167" i="1"/>
  <c r="S168" i="1"/>
  <c r="T168" i="1"/>
  <c r="S169" i="1"/>
  <c r="T169" i="1"/>
  <c r="S170" i="1"/>
  <c r="T170" i="1"/>
  <c r="S171" i="1"/>
  <c r="T171" i="1"/>
  <c r="S172" i="1"/>
  <c r="T172" i="1"/>
  <c r="S173" i="1"/>
  <c r="T173" i="1"/>
  <c r="S174" i="1"/>
  <c r="T174" i="1"/>
  <c r="S175" i="1"/>
  <c r="T175" i="1"/>
  <c r="S176" i="1"/>
  <c r="T176" i="1"/>
  <c r="S177" i="1"/>
  <c r="T177" i="1"/>
  <c r="S178" i="1"/>
  <c r="T178" i="1"/>
  <c r="S179" i="1"/>
  <c r="T179" i="1"/>
  <c r="S180" i="1"/>
  <c r="T180" i="1"/>
  <c r="S181" i="1"/>
  <c r="T181" i="1"/>
  <c r="S182" i="1"/>
  <c r="T182" i="1"/>
  <c r="S183" i="1"/>
  <c r="T183" i="1"/>
  <c r="S184" i="1"/>
  <c r="T184" i="1"/>
  <c r="S185" i="1"/>
  <c r="T185" i="1"/>
  <c r="S186" i="1"/>
  <c r="T186" i="1"/>
  <c r="S187" i="1"/>
  <c r="T187" i="1"/>
  <c r="S188" i="1"/>
  <c r="T188" i="1"/>
  <c r="S189" i="1"/>
  <c r="T189" i="1"/>
  <c r="S190" i="1"/>
  <c r="T190" i="1"/>
  <c r="S191" i="1"/>
  <c r="T191" i="1"/>
  <c r="S192" i="1"/>
  <c r="T192" i="1"/>
  <c r="S193" i="1"/>
  <c r="T193" i="1"/>
  <c r="S194" i="1"/>
  <c r="T194" i="1"/>
  <c r="S195" i="1"/>
  <c r="T195" i="1"/>
  <c r="S196" i="1"/>
  <c r="T196" i="1"/>
  <c r="S197" i="1"/>
  <c r="T197" i="1"/>
  <c r="S198" i="1"/>
  <c r="T198" i="1"/>
  <c r="S199" i="1"/>
  <c r="T199" i="1"/>
  <c r="S200" i="1"/>
  <c r="T200" i="1"/>
  <c r="S201" i="1"/>
  <c r="T201" i="1"/>
  <c r="S202" i="1"/>
  <c r="T202" i="1"/>
  <c r="S203" i="1"/>
  <c r="T203" i="1"/>
  <c r="S204" i="1"/>
  <c r="T204" i="1"/>
  <c r="S205" i="1"/>
  <c r="T205" i="1"/>
  <c r="S206" i="1"/>
  <c r="T206" i="1"/>
  <c r="S207" i="1"/>
  <c r="T207" i="1"/>
  <c r="S208" i="1"/>
  <c r="T208" i="1"/>
  <c r="S209" i="1"/>
  <c r="T209" i="1"/>
  <c r="S210" i="1"/>
  <c r="T210" i="1"/>
  <c r="S211" i="1"/>
  <c r="T211" i="1"/>
  <c r="S212" i="1"/>
  <c r="T212" i="1"/>
  <c r="S213" i="1"/>
  <c r="T213" i="1"/>
  <c r="S214" i="1"/>
  <c r="T214" i="1"/>
  <c r="S215" i="1"/>
  <c r="T215" i="1"/>
  <c r="S216" i="1"/>
  <c r="T216" i="1"/>
  <c r="S217" i="1"/>
  <c r="T217" i="1"/>
  <c r="S218" i="1"/>
  <c r="T218" i="1"/>
  <c r="S219" i="1"/>
  <c r="T219" i="1"/>
  <c r="S220" i="1"/>
  <c r="T220" i="1"/>
  <c r="S221" i="1"/>
  <c r="T221" i="1"/>
  <c r="S222" i="1"/>
  <c r="T222" i="1"/>
  <c r="S223" i="1"/>
  <c r="T223" i="1"/>
  <c r="S224" i="1"/>
  <c r="T224" i="1"/>
  <c r="S225" i="1"/>
  <c r="T225" i="1"/>
  <c r="S226" i="1"/>
  <c r="T226" i="1"/>
  <c r="S227" i="1"/>
  <c r="T227" i="1"/>
  <c r="S228" i="1"/>
  <c r="T228" i="1"/>
  <c r="S229" i="1"/>
  <c r="T229" i="1"/>
  <c r="S230" i="1"/>
  <c r="T230" i="1"/>
  <c r="S231" i="1"/>
  <c r="T231" i="1"/>
  <c r="S232" i="1"/>
  <c r="T232" i="1"/>
  <c r="S233" i="1"/>
  <c r="T233" i="1"/>
  <c r="S234" i="1"/>
  <c r="T234" i="1"/>
  <c r="S235" i="1"/>
  <c r="T235" i="1"/>
  <c r="S236" i="1"/>
  <c r="T236" i="1"/>
  <c r="S237" i="1"/>
  <c r="T237" i="1"/>
  <c r="S238" i="1"/>
  <c r="T238" i="1"/>
  <c r="S239" i="1"/>
  <c r="T239" i="1"/>
  <c r="S240" i="1"/>
  <c r="T240" i="1"/>
  <c r="S241" i="1"/>
  <c r="T241" i="1"/>
  <c r="S242" i="1"/>
  <c r="T242" i="1"/>
  <c r="S243" i="1"/>
  <c r="T243" i="1"/>
  <c r="S244" i="1"/>
  <c r="T244" i="1"/>
  <c r="S245" i="1"/>
  <c r="T245" i="1"/>
  <c r="S246" i="1"/>
  <c r="T246" i="1"/>
  <c r="S247" i="1"/>
  <c r="T247" i="1"/>
  <c r="S248" i="1"/>
  <c r="T248" i="1"/>
  <c r="S249" i="1"/>
  <c r="T249" i="1"/>
  <c r="S250" i="1"/>
  <c r="T250" i="1"/>
  <c r="S251" i="1"/>
  <c r="T251" i="1"/>
  <c r="S252" i="1"/>
  <c r="T252" i="1"/>
  <c r="S253" i="1"/>
  <c r="T253" i="1"/>
  <c r="S254" i="1"/>
  <c r="T254" i="1"/>
  <c r="S255" i="1"/>
  <c r="T255" i="1"/>
  <c r="S256" i="1"/>
  <c r="T256" i="1"/>
  <c r="S257" i="1"/>
  <c r="T257" i="1"/>
  <c r="S258" i="1"/>
  <c r="T258" i="1"/>
  <c r="S259" i="1"/>
  <c r="T259" i="1"/>
  <c r="S260" i="1"/>
  <c r="T260" i="1"/>
  <c r="S261" i="1"/>
  <c r="T261" i="1"/>
  <c r="S262" i="1"/>
  <c r="T262" i="1"/>
  <c r="S263" i="1"/>
  <c r="T263" i="1"/>
  <c r="S264" i="1"/>
  <c r="T264" i="1"/>
  <c r="S265" i="1"/>
  <c r="T265" i="1"/>
  <c r="S266" i="1"/>
  <c r="T266" i="1"/>
  <c r="S267" i="1"/>
  <c r="T267" i="1"/>
  <c r="S268" i="1"/>
  <c r="T268" i="1"/>
  <c r="S269" i="1"/>
  <c r="T269" i="1"/>
  <c r="S270" i="1"/>
  <c r="T270" i="1"/>
  <c r="S271" i="1"/>
  <c r="T271" i="1"/>
  <c r="S272" i="1"/>
  <c r="T272" i="1"/>
  <c r="S273" i="1"/>
  <c r="T273" i="1"/>
  <c r="S274" i="1"/>
  <c r="T274" i="1"/>
  <c r="S275" i="1"/>
  <c r="T275" i="1"/>
  <c r="S276" i="1"/>
  <c r="T276" i="1"/>
  <c r="S277" i="1"/>
  <c r="T277" i="1"/>
  <c r="S278" i="1"/>
  <c r="T278" i="1"/>
  <c r="S279" i="1"/>
  <c r="T279" i="1"/>
  <c r="S280" i="1"/>
  <c r="T280" i="1"/>
  <c r="S281" i="1"/>
  <c r="T281" i="1"/>
  <c r="S282" i="1"/>
  <c r="T282" i="1"/>
  <c r="S283" i="1"/>
  <c r="T283" i="1"/>
  <c r="S284" i="1"/>
  <c r="T284" i="1"/>
  <c r="S285" i="1"/>
  <c r="T285" i="1"/>
  <c r="S286" i="1"/>
  <c r="T286" i="1"/>
  <c r="S287" i="1"/>
  <c r="T287" i="1"/>
  <c r="S288" i="1"/>
  <c r="T288" i="1"/>
  <c r="S289" i="1"/>
  <c r="T289" i="1"/>
  <c r="S290" i="1"/>
  <c r="T290" i="1"/>
  <c r="S291" i="1"/>
  <c r="T291" i="1"/>
  <c r="S292" i="1"/>
  <c r="T292" i="1"/>
  <c r="S293" i="1"/>
  <c r="T293" i="1"/>
  <c r="S294" i="1"/>
  <c r="T294" i="1"/>
  <c r="S295" i="1"/>
  <c r="T295" i="1"/>
  <c r="S296" i="1"/>
  <c r="T296" i="1"/>
  <c r="S297" i="1"/>
  <c r="T297" i="1"/>
  <c r="S298" i="1"/>
  <c r="T298" i="1"/>
  <c r="S299" i="1"/>
  <c r="T299" i="1"/>
  <c r="S300" i="1"/>
  <c r="T300" i="1"/>
  <c r="S301" i="1"/>
  <c r="T301" i="1"/>
  <c r="S302" i="1"/>
  <c r="T302" i="1"/>
  <c r="S303" i="1"/>
  <c r="T303" i="1"/>
  <c r="S304" i="1"/>
  <c r="T304" i="1"/>
  <c r="S305" i="1"/>
  <c r="T305" i="1"/>
  <c r="S306" i="1"/>
  <c r="T306" i="1"/>
  <c r="S307" i="1"/>
  <c r="T307" i="1"/>
  <c r="S308" i="1"/>
  <c r="T308" i="1"/>
  <c r="S309" i="1"/>
  <c r="T309" i="1"/>
  <c r="S310" i="1"/>
  <c r="T310" i="1"/>
  <c r="S311" i="1"/>
  <c r="T311" i="1"/>
  <c r="S312" i="1"/>
  <c r="T312" i="1"/>
  <c r="S313" i="1"/>
  <c r="T313" i="1"/>
  <c r="S314" i="1"/>
  <c r="T314" i="1"/>
  <c r="S315" i="1"/>
  <c r="T315" i="1"/>
  <c r="S316" i="1"/>
  <c r="T316" i="1"/>
  <c r="S317" i="1"/>
  <c r="T317" i="1"/>
  <c r="S318" i="1"/>
  <c r="T318" i="1"/>
  <c r="S319" i="1"/>
  <c r="T319" i="1"/>
  <c r="S320" i="1"/>
  <c r="T320" i="1"/>
  <c r="S321" i="1"/>
  <c r="T321" i="1"/>
  <c r="S322" i="1"/>
  <c r="T322" i="1"/>
  <c r="S323" i="1"/>
  <c r="T323" i="1"/>
  <c r="S324" i="1"/>
  <c r="T324" i="1"/>
  <c r="S325" i="1"/>
  <c r="T325" i="1"/>
  <c r="S326" i="1"/>
  <c r="T326" i="1"/>
  <c r="S327" i="1"/>
  <c r="T327" i="1"/>
  <c r="S328" i="1"/>
  <c r="T328" i="1"/>
  <c r="S329" i="1"/>
  <c r="T329" i="1"/>
  <c r="S330" i="1"/>
  <c r="T330" i="1"/>
  <c r="S331" i="1"/>
  <c r="T331" i="1"/>
  <c r="S332" i="1"/>
  <c r="T332" i="1"/>
  <c r="S333" i="1"/>
  <c r="T333" i="1"/>
  <c r="S334" i="1"/>
  <c r="T334" i="1"/>
  <c r="S335" i="1"/>
  <c r="T335" i="1"/>
  <c r="S336" i="1"/>
  <c r="T336" i="1"/>
  <c r="S337" i="1"/>
  <c r="T337" i="1"/>
  <c r="S338" i="1"/>
  <c r="T338" i="1"/>
  <c r="S339" i="1"/>
  <c r="T339" i="1"/>
  <c r="S340" i="1"/>
  <c r="T340" i="1"/>
  <c r="S341" i="1"/>
  <c r="T341" i="1"/>
  <c r="S342" i="1"/>
  <c r="T342" i="1"/>
  <c r="S343" i="1"/>
  <c r="T343" i="1"/>
  <c r="S344" i="1"/>
  <c r="T344" i="1"/>
  <c r="S345" i="1"/>
  <c r="T345" i="1"/>
  <c r="S346" i="1"/>
  <c r="T346" i="1"/>
  <c r="S347" i="1"/>
  <c r="T347" i="1"/>
  <c r="S348" i="1"/>
  <c r="T348" i="1"/>
  <c r="S349" i="1"/>
  <c r="T349" i="1"/>
  <c r="S350" i="1"/>
  <c r="T350" i="1"/>
  <c r="S351" i="1"/>
  <c r="T351" i="1"/>
  <c r="S352" i="1"/>
  <c r="T352" i="1"/>
  <c r="S353" i="1"/>
  <c r="T353" i="1"/>
  <c r="S354" i="1"/>
  <c r="T354" i="1"/>
  <c r="S355" i="1"/>
  <c r="T355" i="1"/>
  <c r="S356" i="1"/>
  <c r="T356" i="1"/>
  <c r="S357" i="1"/>
  <c r="T357" i="1"/>
  <c r="S358" i="1"/>
  <c r="T358" i="1"/>
  <c r="S359" i="1"/>
  <c r="T359" i="1"/>
  <c r="S360" i="1"/>
  <c r="T360" i="1"/>
  <c r="S361" i="1"/>
  <c r="T361" i="1"/>
  <c r="S362" i="1"/>
  <c r="T362" i="1"/>
  <c r="S363" i="1"/>
  <c r="T363" i="1"/>
  <c r="S364" i="1"/>
  <c r="T364" i="1"/>
  <c r="S365" i="1"/>
  <c r="T365" i="1"/>
  <c r="S366" i="1"/>
  <c r="T366" i="1"/>
  <c r="S367" i="1"/>
  <c r="T367" i="1"/>
  <c r="S368" i="1"/>
  <c r="T368" i="1"/>
  <c r="S369" i="1"/>
  <c r="T369" i="1"/>
  <c r="S370" i="1"/>
  <c r="T370" i="1"/>
  <c r="S371" i="1"/>
  <c r="T371" i="1"/>
  <c r="S372" i="1"/>
  <c r="T372" i="1"/>
  <c r="S373" i="1"/>
  <c r="T373" i="1"/>
  <c r="S374" i="1"/>
  <c r="T374" i="1"/>
  <c r="S375" i="1"/>
  <c r="T375" i="1"/>
  <c r="S376" i="1"/>
  <c r="T376" i="1"/>
  <c r="S377" i="1"/>
  <c r="T377" i="1"/>
  <c r="S378" i="1"/>
  <c r="T378" i="1"/>
  <c r="S379" i="1"/>
  <c r="T379" i="1"/>
  <c r="S380" i="1"/>
  <c r="T380" i="1"/>
  <c r="S381" i="1"/>
  <c r="T381" i="1"/>
  <c r="S382" i="1"/>
  <c r="T382" i="1"/>
  <c r="S383" i="1"/>
  <c r="T383" i="1"/>
  <c r="S384" i="1"/>
  <c r="T384" i="1"/>
  <c r="S385" i="1"/>
  <c r="T385" i="1"/>
  <c r="S386" i="1"/>
  <c r="T386" i="1"/>
  <c r="S387" i="1"/>
  <c r="T387" i="1"/>
  <c r="S388" i="1"/>
  <c r="T388" i="1"/>
  <c r="S389" i="1"/>
  <c r="T389" i="1"/>
  <c r="S390" i="1"/>
  <c r="T390" i="1"/>
  <c r="S391" i="1"/>
  <c r="T391" i="1"/>
  <c r="S392" i="1"/>
  <c r="T392" i="1"/>
  <c r="S393" i="1"/>
  <c r="T393" i="1"/>
  <c r="S394" i="1"/>
  <c r="T394" i="1"/>
  <c r="S395" i="1"/>
  <c r="T395" i="1"/>
  <c r="S396" i="1"/>
  <c r="T396" i="1"/>
  <c r="S397" i="1"/>
  <c r="T397" i="1"/>
  <c r="S398" i="1"/>
  <c r="T398" i="1"/>
  <c r="S399" i="1"/>
  <c r="T399" i="1"/>
  <c r="S400" i="1"/>
  <c r="T400" i="1"/>
  <c r="S401" i="1"/>
  <c r="T401" i="1"/>
  <c r="S402" i="1"/>
  <c r="T402" i="1"/>
  <c r="S403" i="1"/>
  <c r="T403" i="1"/>
  <c r="S404" i="1"/>
  <c r="T404" i="1"/>
  <c r="S405" i="1"/>
  <c r="T405" i="1"/>
  <c r="S406" i="1"/>
  <c r="T406" i="1"/>
  <c r="S407" i="1"/>
  <c r="T407" i="1"/>
  <c r="S408" i="1"/>
  <c r="T408" i="1"/>
  <c r="S409" i="1"/>
  <c r="T409" i="1"/>
  <c r="S410" i="1"/>
  <c r="T410" i="1"/>
  <c r="S411" i="1"/>
  <c r="T411" i="1"/>
  <c r="S412" i="1"/>
  <c r="T412" i="1"/>
  <c r="S413" i="1"/>
  <c r="T413" i="1"/>
  <c r="S414" i="1"/>
  <c r="T414" i="1"/>
  <c r="S415" i="1"/>
  <c r="T415" i="1"/>
  <c r="S416" i="1"/>
  <c r="T416" i="1"/>
  <c r="S417" i="1"/>
  <c r="T417" i="1"/>
  <c r="S418" i="1"/>
  <c r="T418" i="1"/>
  <c r="S419" i="1"/>
  <c r="T419" i="1"/>
  <c r="S420" i="1"/>
  <c r="T420" i="1"/>
  <c r="S421" i="1"/>
  <c r="T421" i="1"/>
  <c r="S422" i="1"/>
  <c r="T422" i="1"/>
  <c r="S423" i="1"/>
  <c r="T423" i="1"/>
  <c r="S424" i="1"/>
  <c r="T424" i="1"/>
  <c r="S425" i="1"/>
  <c r="T425" i="1"/>
  <c r="S426" i="1"/>
  <c r="T426" i="1"/>
  <c r="S427" i="1"/>
  <c r="T427" i="1"/>
  <c r="S428" i="1"/>
  <c r="T428" i="1"/>
  <c r="S429" i="1"/>
  <c r="T429" i="1"/>
  <c r="S430" i="1"/>
  <c r="T430" i="1"/>
  <c r="S431" i="1"/>
  <c r="T431" i="1"/>
  <c r="S432" i="1"/>
  <c r="T432" i="1"/>
  <c r="S433" i="1"/>
  <c r="T433" i="1"/>
  <c r="S434" i="1"/>
  <c r="T434" i="1"/>
  <c r="S435" i="1"/>
  <c r="T435" i="1"/>
  <c r="S436" i="1"/>
  <c r="T436" i="1"/>
  <c r="S437" i="1"/>
  <c r="T437" i="1"/>
  <c r="S438" i="1"/>
  <c r="T438" i="1"/>
  <c r="S439" i="1"/>
  <c r="T439" i="1"/>
  <c r="S440" i="1"/>
  <c r="T440" i="1"/>
  <c r="S441" i="1"/>
  <c r="T441" i="1"/>
  <c r="S442" i="1"/>
  <c r="T442" i="1"/>
  <c r="S443" i="1"/>
  <c r="T443" i="1"/>
  <c r="S444" i="1"/>
  <c r="T444" i="1"/>
  <c r="S445" i="1"/>
  <c r="T445" i="1"/>
  <c r="S446" i="1"/>
  <c r="T446" i="1"/>
  <c r="S447" i="1"/>
  <c r="T447" i="1"/>
  <c r="S448" i="1"/>
  <c r="T448" i="1"/>
  <c r="S449" i="1"/>
  <c r="T449" i="1"/>
  <c r="S450" i="1"/>
  <c r="T450" i="1"/>
  <c r="S451" i="1"/>
  <c r="T451" i="1"/>
  <c r="S452" i="1"/>
  <c r="T452" i="1"/>
  <c r="S453" i="1"/>
  <c r="T453" i="1"/>
  <c r="S454" i="1"/>
  <c r="T454" i="1"/>
  <c r="S455" i="1"/>
  <c r="T455" i="1"/>
  <c r="S456" i="1"/>
  <c r="T456" i="1"/>
  <c r="S457" i="1"/>
  <c r="T457" i="1"/>
  <c r="S458" i="1"/>
  <c r="T458" i="1"/>
  <c r="S459" i="1"/>
  <c r="T459" i="1"/>
  <c r="S460" i="1"/>
  <c r="T460" i="1"/>
  <c r="S461" i="1"/>
  <c r="T461" i="1"/>
  <c r="S462" i="1"/>
  <c r="T462" i="1"/>
  <c r="S463" i="1"/>
  <c r="T463" i="1"/>
  <c r="S464" i="1"/>
  <c r="T464" i="1"/>
  <c r="S465" i="1"/>
  <c r="T465" i="1"/>
  <c r="S466" i="1"/>
  <c r="T466" i="1"/>
  <c r="S467" i="1"/>
  <c r="T467" i="1"/>
  <c r="S468" i="1"/>
  <c r="T468" i="1"/>
  <c r="S469" i="1"/>
  <c r="T469" i="1"/>
  <c r="S470" i="1"/>
  <c r="T470" i="1"/>
  <c r="S471" i="1"/>
  <c r="T471" i="1"/>
  <c r="S472" i="1"/>
  <c r="T472" i="1"/>
  <c r="S473" i="1"/>
  <c r="T473" i="1"/>
  <c r="S474" i="1"/>
  <c r="T474" i="1"/>
  <c r="S475" i="1"/>
  <c r="T475" i="1"/>
  <c r="S476" i="1"/>
  <c r="T476" i="1"/>
  <c r="S477" i="1"/>
  <c r="T477" i="1"/>
  <c r="S478" i="1"/>
  <c r="T478" i="1"/>
  <c r="S479" i="1"/>
  <c r="T479" i="1"/>
  <c r="S480" i="1"/>
  <c r="T480" i="1"/>
  <c r="S481" i="1"/>
  <c r="T481" i="1"/>
  <c r="S482" i="1"/>
  <c r="T482" i="1"/>
  <c r="S483" i="1"/>
  <c r="T483" i="1"/>
  <c r="S484" i="1"/>
  <c r="T484" i="1"/>
  <c r="S485" i="1"/>
  <c r="T485" i="1"/>
  <c r="S486" i="1"/>
  <c r="T486" i="1"/>
  <c r="S487" i="1"/>
  <c r="T487" i="1"/>
  <c r="S488" i="1"/>
  <c r="T488" i="1"/>
  <c r="S489" i="1"/>
  <c r="T489" i="1"/>
  <c r="S490" i="1"/>
  <c r="T490" i="1"/>
  <c r="S491" i="1"/>
  <c r="T491" i="1"/>
  <c r="S492" i="1"/>
  <c r="T492" i="1"/>
  <c r="S493" i="1"/>
  <c r="T493" i="1"/>
  <c r="S494" i="1"/>
  <c r="T494" i="1"/>
  <c r="S495" i="1"/>
  <c r="T495" i="1"/>
  <c r="S496" i="1"/>
  <c r="T496" i="1"/>
  <c r="S497" i="1"/>
  <c r="T497" i="1"/>
  <c r="S498" i="1"/>
  <c r="T498" i="1"/>
  <c r="S499" i="1"/>
  <c r="T499" i="1"/>
  <c r="S500" i="1"/>
  <c r="T500" i="1"/>
  <c r="S501" i="1"/>
  <c r="T501" i="1"/>
  <c r="S502" i="1"/>
  <c r="T502" i="1"/>
  <c r="S503" i="1"/>
  <c r="T503" i="1"/>
  <c r="S504" i="1"/>
  <c r="T504" i="1"/>
  <c r="S505" i="1"/>
  <c r="T505" i="1"/>
  <c r="S506" i="1"/>
  <c r="T506" i="1"/>
  <c r="S507" i="1"/>
  <c r="T507" i="1"/>
  <c r="S508" i="1"/>
  <c r="T508" i="1"/>
  <c r="S509" i="1"/>
  <c r="T509" i="1"/>
  <c r="S510" i="1"/>
  <c r="T510" i="1"/>
  <c r="S511" i="1"/>
  <c r="T511" i="1"/>
  <c r="S512" i="1"/>
  <c r="T512" i="1"/>
  <c r="S513" i="1"/>
  <c r="T513" i="1"/>
  <c r="S514" i="1"/>
  <c r="T514" i="1"/>
  <c r="S515" i="1"/>
  <c r="T515" i="1"/>
  <c r="S516" i="1"/>
  <c r="T516" i="1"/>
  <c r="S517" i="1"/>
  <c r="T517" i="1"/>
  <c r="S518" i="1"/>
  <c r="T518" i="1"/>
  <c r="S519" i="1"/>
  <c r="T519" i="1"/>
  <c r="S520" i="1"/>
  <c r="T520" i="1"/>
  <c r="S521" i="1"/>
  <c r="T521" i="1"/>
  <c r="S522" i="1"/>
  <c r="T522" i="1"/>
  <c r="S523" i="1"/>
  <c r="T523" i="1"/>
  <c r="S524" i="1"/>
  <c r="T524" i="1"/>
  <c r="S525" i="1"/>
  <c r="T525" i="1"/>
  <c r="S526" i="1"/>
  <c r="T526" i="1"/>
  <c r="S527" i="1"/>
  <c r="T527" i="1"/>
  <c r="S528" i="1"/>
  <c r="T528" i="1"/>
  <c r="S529" i="1"/>
  <c r="T529" i="1"/>
  <c r="S530" i="1"/>
  <c r="T530" i="1"/>
  <c r="S531" i="1"/>
  <c r="T531" i="1"/>
  <c r="S532" i="1"/>
  <c r="T532" i="1"/>
  <c r="S533" i="1"/>
  <c r="T533" i="1"/>
  <c r="S534" i="1"/>
  <c r="T534" i="1"/>
  <c r="S535" i="1"/>
  <c r="T535" i="1"/>
  <c r="S536" i="1"/>
  <c r="T536" i="1"/>
  <c r="S537" i="1"/>
  <c r="T537" i="1"/>
  <c r="S538" i="1"/>
  <c r="T538" i="1"/>
  <c r="S539" i="1"/>
  <c r="T539" i="1"/>
  <c r="S540" i="1"/>
  <c r="T540" i="1"/>
  <c r="S541" i="1"/>
  <c r="T541" i="1"/>
  <c r="S542" i="1"/>
  <c r="T542" i="1"/>
  <c r="S543" i="1"/>
  <c r="T543" i="1"/>
  <c r="S544" i="1"/>
  <c r="T544" i="1"/>
  <c r="S545" i="1"/>
  <c r="T545" i="1"/>
  <c r="S546" i="1"/>
  <c r="T546" i="1"/>
  <c r="S547" i="1"/>
  <c r="T547" i="1"/>
  <c r="S548" i="1"/>
  <c r="T548" i="1"/>
  <c r="S549" i="1"/>
  <c r="T549" i="1"/>
  <c r="S550" i="1"/>
  <c r="T550" i="1"/>
  <c r="S551" i="1"/>
  <c r="T551" i="1"/>
  <c r="S552" i="1"/>
  <c r="T552" i="1"/>
  <c r="S553" i="1"/>
  <c r="T553" i="1"/>
  <c r="S554" i="1"/>
  <c r="T554" i="1"/>
  <c r="S555" i="1"/>
  <c r="T555" i="1"/>
  <c r="S556" i="1"/>
  <c r="T556" i="1"/>
  <c r="S557" i="1"/>
  <c r="T557" i="1"/>
  <c r="S558" i="1"/>
  <c r="T558" i="1"/>
  <c r="S559" i="1"/>
  <c r="T559" i="1"/>
  <c r="S560" i="1"/>
  <c r="T560" i="1"/>
  <c r="S561" i="1"/>
  <c r="T561" i="1"/>
  <c r="S562" i="1"/>
  <c r="T562" i="1"/>
  <c r="S563" i="1"/>
  <c r="T563" i="1"/>
  <c r="S564" i="1"/>
  <c r="T564" i="1"/>
  <c r="S565" i="1"/>
  <c r="T565" i="1"/>
  <c r="S566" i="1"/>
  <c r="T566" i="1"/>
  <c r="S567" i="1"/>
  <c r="T567" i="1"/>
  <c r="S568" i="1"/>
  <c r="T568" i="1"/>
  <c r="S569" i="1"/>
  <c r="T569" i="1"/>
  <c r="S570" i="1"/>
  <c r="T570" i="1"/>
  <c r="S571" i="1"/>
  <c r="T571" i="1"/>
  <c r="S572" i="1"/>
  <c r="T572" i="1"/>
  <c r="S573" i="1"/>
  <c r="T573" i="1"/>
  <c r="S574" i="1"/>
  <c r="T574" i="1"/>
  <c r="S575" i="1"/>
  <c r="T575" i="1"/>
  <c r="S576" i="1"/>
  <c r="T576" i="1"/>
  <c r="S577" i="1"/>
  <c r="T577" i="1"/>
  <c r="S578" i="1"/>
  <c r="T578" i="1"/>
  <c r="S579" i="1"/>
  <c r="T579" i="1"/>
  <c r="S580" i="1"/>
  <c r="T580" i="1"/>
  <c r="S581" i="1"/>
  <c r="T581" i="1"/>
  <c r="S582" i="1"/>
  <c r="T582" i="1"/>
  <c r="S583" i="1"/>
  <c r="T583" i="1"/>
  <c r="S584" i="1"/>
  <c r="T584" i="1"/>
  <c r="S585" i="1"/>
  <c r="T585" i="1"/>
  <c r="S586" i="1"/>
  <c r="T586" i="1"/>
  <c r="S587" i="1"/>
  <c r="T587" i="1"/>
  <c r="S588" i="1"/>
  <c r="T588" i="1"/>
  <c r="S589" i="1"/>
  <c r="T589" i="1"/>
  <c r="S590" i="1"/>
  <c r="T590" i="1"/>
  <c r="S591" i="1"/>
  <c r="T591" i="1"/>
  <c r="S592" i="1"/>
  <c r="T592" i="1"/>
  <c r="S593" i="1"/>
  <c r="T593" i="1"/>
  <c r="S594" i="1"/>
  <c r="T594" i="1"/>
  <c r="S595" i="1"/>
  <c r="T595" i="1"/>
  <c r="S596" i="1"/>
  <c r="T596" i="1"/>
  <c r="S597" i="1"/>
  <c r="T597" i="1"/>
  <c r="S598" i="1"/>
  <c r="T598" i="1"/>
  <c r="S599" i="1"/>
  <c r="T599" i="1"/>
  <c r="S600" i="1"/>
  <c r="T600" i="1"/>
  <c r="S601" i="1"/>
  <c r="T601" i="1"/>
  <c r="S602" i="1"/>
  <c r="T602" i="1"/>
  <c r="S603" i="1"/>
  <c r="T603" i="1"/>
  <c r="S604" i="1"/>
  <c r="T604" i="1"/>
  <c r="S605" i="1"/>
  <c r="T605" i="1"/>
  <c r="S606" i="1"/>
  <c r="T606" i="1"/>
  <c r="S607" i="1"/>
  <c r="T607" i="1"/>
  <c r="S608" i="1"/>
  <c r="T608" i="1"/>
  <c r="S609" i="1"/>
  <c r="T609" i="1"/>
  <c r="S610" i="1"/>
  <c r="T610" i="1"/>
  <c r="S611" i="1"/>
  <c r="T611" i="1"/>
  <c r="S612" i="1"/>
  <c r="T612" i="1"/>
  <c r="S613" i="1"/>
  <c r="T613" i="1"/>
  <c r="S614" i="1"/>
  <c r="T614" i="1"/>
  <c r="S615" i="1"/>
  <c r="T615" i="1"/>
  <c r="S616" i="1"/>
  <c r="T616" i="1"/>
  <c r="S617" i="1"/>
  <c r="T617" i="1"/>
  <c r="S618" i="1"/>
  <c r="T618" i="1"/>
  <c r="S619" i="1"/>
  <c r="T619" i="1"/>
  <c r="S620" i="1"/>
  <c r="T620" i="1"/>
  <c r="S621" i="1"/>
  <c r="T621" i="1"/>
  <c r="S622" i="1"/>
  <c r="T622" i="1"/>
  <c r="S623" i="1"/>
  <c r="T623" i="1"/>
  <c r="S624" i="1"/>
  <c r="T624" i="1"/>
  <c r="S625" i="1"/>
  <c r="T625" i="1"/>
  <c r="S626" i="1"/>
  <c r="T626" i="1"/>
  <c r="S627" i="1"/>
  <c r="T627" i="1"/>
  <c r="S628" i="1"/>
  <c r="T628" i="1"/>
  <c r="S629" i="1"/>
  <c r="T629" i="1"/>
  <c r="S630" i="1"/>
  <c r="T630" i="1"/>
  <c r="S631" i="1"/>
  <c r="T631" i="1"/>
  <c r="S632" i="1"/>
  <c r="T632" i="1"/>
  <c r="S633" i="1"/>
  <c r="T633" i="1"/>
  <c r="S634" i="1"/>
  <c r="T634" i="1"/>
  <c r="S635" i="1"/>
  <c r="T635" i="1"/>
  <c r="S636" i="1"/>
  <c r="T636" i="1"/>
  <c r="S637" i="1"/>
  <c r="T637" i="1"/>
  <c r="S638" i="1"/>
  <c r="T638" i="1"/>
  <c r="S639" i="1"/>
  <c r="T639" i="1"/>
  <c r="S640" i="1"/>
  <c r="T640" i="1"/>
  <c r="S641" i="1"/>
  <c r="T641" i="1"/>
  <c r="S642" i="1"/>
  <c r="T642" i="1"/>
  <c r="S643" i="1"/>
  <c r="T643" i="1"/>
  <c r="S644" i="1"/>
  <c r="T644" i="1"/>
  <c r="S645" i="1"/>
  <c r="T645" i="1"/>
  <c r="S646" i="1"/>
  <c r="T646" i="1"/>
  <c r="S647" i="1"/>
  <c r="T647" i="1"/>
  <c r="S648" i="1"/>
  <c r="T648" i="1"/>
  <c r="S649" i="1"/>
  <c r="T649" i="1"/>
  <c r="S650" i="1"/>
  <c r="T650" i="1"/>
  <c r="S651" i="1"/>
  <c r="T651" i="1"/>
  <c r="S652" i="1"/>
  <c r="T652" i="1"/>
  <c r="S653" i="1"/>
  <c r="T653" i="1"/>
  <c r="S654" i="1"/>
  <c r="T654" i="1"/>
  <c r="S655" i="1"/>
  <c r="T655" i="1"/>
  <c r="S656" i="1"/>
  <c r="T656" i="1"/>
  <c r="S657" i="1"/>
  <c r="T657" i="1"/>
  <c r="S658" i="1"/>
  <c r="T658" i="1"/>
  <c r="S659" i="1"/>
  <c r="T659" i="1"/>
  <c r="S660" i="1"/>
  <c r="T660" i="1"/>
  <c r="S661" i="1"/>
  <c r="T661" i="1"/>
  <c r="S662" i="1"/>
  <c r="T662" i="1"/>
  <c r="S663" i="1"/>
  <c r="T663" i="1"/>
  <c r="S664" i="1"/>
  <c r="T664" i="1"/>
  <c r="S665" i="1"/>
  <c r="T665" i="1"/>
  <c r="S666" i="1"/>
  <c r="T666" i="1"/>
  <c r="S667" i="1"/>
  <c r="T667" i="1"/>
  <c r="S668" i="1"/>
  <c r="T668" i="1"/>
  <c r="S669" i="1"/>
  <c r="T669" i="1"/>
  <c r="S670" i="1"/>
  <c r="T670" i="1"/>
  <c r="S671" i="1"/>
  <c r="T671" i="1"/>
  <c r="S672" i="1"/>
  <c r="T672" i="1"/>
  <c r="S673" i="1"/>
  <c r="T673" i="1"/>
  <c r="S674" i="1"/>
  <c r="T674" i="1"/>
  <c r="S675" i="1"/>
  <c r="T675" i="1"/>
  <c r="S676" i="1"/>
  <c r="T676" i="1"/>
  <c r="S677" i="1"/>
  <c r="T677" i="1"/>
  <c r="S678" i="1"/>
  <c r="T678" i="1"/>
  <c r="S679" i="1"/>
  <c r="T679" i="1"/>
  <c r="S680" i="1"/>
  <c r="T680" i="1"/>
  <c r="S681" i="1"/>
  <c r="T681" i="1"/>
  <c r="S682" i="1"/>
  <c r="T682" i="1"/>
  <c r="S683" i="1"/>
  <c r="T683" i="1"/>
  <c r="S684" i="1"/>
  <c r="T684" i="1"/>
  <c r="S685" i="1"/>
  <c r="T685" i="1"/>
  <c r="S686" i="1"/>
  <c r="T686" i="1"/>
  <c r="S687" i="1"/>
  <c r="T687" i="1"/>
  <c r="S688" i="1"/>
  <c r="T688" i="1"/>
  <c r="S689" i="1"/>
  <c r="T689" i="1"/>
  <c r="S690" i="1"/>
  <c r="T690" i="1"/>
  <c r="S691" i="1"/>
  <c r="T691" i="1"/>
  <c r="S692" i="1"/>
  <c r="T692" i="1"/>
  <c r="S693" i="1"/>
  <c r="T693" i="1"/>
  <c r="S694" i="1"/>
  <c r="T694" i="1"/>
  <c r="S695" i="1"/>
  <c r="T695" i="1"/>
  <c r="S696" i="1"/>
  <c r="T696" i="1"/>
  <c r="S697" i="1"/>
  <c r="T697" i="1"/>
  <c r="S698" i="1"/>
  <c r="T698" i="1"/>
  <c r="S699" i="1"/>
  <c r="T699" i="1"/>
  <c r="S700" i="1"/>
  <c r="T700" i="1"/>
  <c r="S701" i="1"/>
  <c r="T701" i="1"/>
  <c r="S702" i="1"/>
  <c r="T702" i="1"/>
  <c r="S703" i="1"/>
  <c r="T703" i="1"/>
  <c r="S704" i="1"/>
  <c r="T704" i="1"/>
  <c r="S705" i="1"/>
  <c r="T705" i="1"/>
  <c r="S706" i="1"/>
  <c r="T706" i="1"/>
  <c r="S707" i="1"/>
  <c r="T707" i="1"/>
  <c r="S708" i="1"/>
  <c r="T708" i="1"/>
  <c r="S709" i="1"/>
  <c r="T709" i="1"/>
  <c r="S710" i="1"/>
  <c r="T710" i="1"/>
  <c r="S711" i="1"/>
  <c r="T711" i="1"/>
  <c r="S712" i="1"/>
  <c r="T712" i="1"/>
  <c r="S713" i="1"/>
  <c r="T713" i="1"/>
  <c r="S714" i="1"/>
  <c r="T714" i="1"/>
  <c r="S715" i="1"/>
  <c r="T715" i="1"/>
  <c r="S716" i="1"/>
  <c r="T716" i="1"/>
  <c r="S717" i="1"/>
  <c r="T717" i="1"/>
  <c r="S718" i="1"/>
  <c r="T718" i="1"/>
  <c r="S719" i="1"/>
  <c r="T719" i="1"/>
  <c r="S720" i="1"/>
  <c r="T720" i="1"/>
  <c r="S721" i="1"/>
  <c r="T721" i="1"/>
  <c r="S722" i="1"/>
  <c r="T722" i="1"/>
  <c r="S723" i="1"/>
  <c r="T723" i="1"/>
  <c r="S724" i="1"/>
  <c r="T724" i="1"/>
  <c r="S725" i="1"/>
  <c r="T725" i="1"/>
  <c r="S726" i="1"/>
  <c r="T726" i="1"/>
  <c r="S727" i="1"/>
  <c r="T727" i="1"/>
  <c r="S728" i="1"/>
  <c r="T728" i="1"/>
  <c r="S729" i="1"/>
  <c r="T729" i="1"/>
  <c r="S730" i="1"/>
  <c r="T730" i="1"/>
  <c r="S731" i="1"/>
  <c r="T731" i="1"/>
  <c r="S732" i="1"/>
  <c r="T732" i="1"/>
  <c r="S733" i="1"/>
  <c r="T733" i="1"/>
  <c r="S734" i="1"/>
  <c r="T734" i="1"/>
  <c r="S735" i="1"/>
  <c r="T735" i="1"/>
  <c r="S736" i="1"/>
  <c r="T736" i="1"/>
  <c r="S737" i="1"/>
  <c r="T737" i="1"/>
  <c r="S738" i="1"/>
  <c r="T738" i="1"/>
  <c r="S739" i="1"/>
  <c r="T739" i="1"/>
  <c r="S740" i="1"/>
  <c r="T740" i="1"/>
  <c r="S741" i="1"/>
  <c r="T741" i="1"/>
  <c r="S742" i="1"/>
  <c r="T742" i="1"/>
  <c r="S743" i="1"/>
  <c r="T743" i="1"/>
  <c r="S744" i="1"/>
  <c r="T744" i="1"/>
  <c r="S745" i="1"/>
  <c r="T745" i="1"/>
  <c r="S746" i="1"/>
  <c r="T746" i="1"/>
  <c r="S747" i="1"/>
  <c r="T747" i="1"/>
  <c r="S748" i="1"/>
  <c r="T748" i="1"/>
  <c r="S749" i="1"/>
  <c r="T749" i="1"/>
  <c r="S750" i="1"/>
  <c r="T750" i="1"/>
  <c r="S751" i="1"/>
  <c r="T751" i="1"/>
  <c r="S752" i="1"/>
  <c r="T752" i="1"/>
  <c r="S753" i="1"/>
  <c r="T753" i="1"/>
  <c r="S754" i="1"/>
  <c r="T754" i="1"/>
  <c r="S755" i="1"/>
  <c r="T755" i="1"/>
  <c r="S756" i="1"/>
  <c r="T756" i="1"/>
  <c r="S757" i="1"/>
  <c r="T757" i="1"/>
  <c r="S758" i="1"/>
  <c r="T758" i="1"/>
  <c r="S759" i="1"/>
  <c r="T759" i="1"/>
  <c r="S760" i="1"/>
  <c r="T760" i="1"/>
  <c r="S761" i="1"/>
  <c r="T761" i="1"/>
  <c r="S762" i="1"/>
  <c r="T762" i="1"/>
  <c r="S763" i="1"/>
  <c r="T763" i="1"/>
  <c r="S764" i="1"/>
  <c r="T764" i="1"/>
  <c r="S765" i="1"/>
  <c r="T765" i="1"/>
  <c r="S766" i="1"/>
  <c r="T766" i="1"/>
  <c r="S767" i="1"/>
  <c r="T767" i="1"/>
  <c r="S768" i="1"/>
  <c r="T768" i="1"/>
  <c r="S769" i="1"/>
  <c r="T769" i="1"/>
  <c r="S770" i="1"/>
  <c r="T770" i="1"/>
  <c r="S771" i="1"/>
  <c r="T771" i="1"/>
  <c r="S772" i="1"/>
  <c r="T772" i="1"/>
  <c r="S773" i="1"/>
  <c r="T773" i="1"/>
  <c r="S774" i="1"/>
  <c r="T774" i="1"/>
  <c r="S775" i="1"/>
  <c r="T775" i="1"/>
  <c r="S776" i="1"/>
  <c r="T776" i="1"/>
  <c r="S777" i="1"/>
  <c r="T777" i="1"/>
  <c r="S778" i="1"/>
  <c r="T778" i="1"/>
  <c r="S779" i="1"/>
  <c r="T779" i="1"/>
  <c r="S780" i="1"/>
  <c r="T780" i="1"/>
  <c r="S781" i="1"/>
  <c r="T781" i="1"/>
  <c r="S782" i="1"/>
  <c r="T782" i="1"/>
  <c r="S783" i="1"/>
  <c r="T783" i="1"/>
  <c r="S784" i="1"/>
  <c r="T784" i="1"/>
  <c r="S785" i="1"/>
  <c r="T785" i="1"/>
  <c r="S786" i="1"/>
  <c r="T786" i="1"/>
  <c r="S787" i="1"/>
  <c r="T787" i="1"/>
  <c r="S788" i="1"/>
  <c r="T788" i="1"/>
  <c r="S789" i="1"/>
  <c r="T789" i="1"/>
  <c r="S790" i="1"/>
  <c r="T790" i="1"/>
  <c r="S791" i="1"/>
  <c r="T791" i="1"/>
  <c r="S792" i="1"/>
  <c r="T792" i="1"/>
  <c r="S793" i="1"/>
  <c r="T793" i="1"/>
  <c r="S794" i="1"/>
  <c r="T794" i="1"/>
  <c r="S795" i="1"/>
  <c r="T795" i="1"/>
  <c r="S796" i="1"/>
  <c r="T796" i="1"/>
  <c r="S797" i="1"/>
  <c r="T797" i="1"/>
  <c r="S798" i="1"/>
  <c r="T798" i="1"/>
  <c r="S799" i="1"/>
  <c r="T799" i="1"/>
  <c r="S800" i="1"/>
  <c r="T800" i="1"/>
  <c r="S801" i="1"/>
  <c r="T801" i="1"/>
  <c r="S802" i="1"/>
  <c r="T802" i="1"/>
  <c r="S803" i="1"/>
  <c r="T803" i="1"/>
  <c r="S804" i="1"/>
  <c r="T804" i="1"/>
  <c r="S805" i="1"/>
  <c r="T805" i="1"/>
  <c r="S806" i="1"/>
  <c r="T806" i="1"/>
  <c r="S807" i="1"/>
  <c r="T807" i="1"/>
  <c r="S808" i="1"/>
  <c r="T808" i="1"/>
  <c r="S809" i="1"/>
  <c r="T809" i="1"/>
  <c r="S810" i="1"/>
  <c r="T810" i="1"/>
  <c r="S811" i="1"/>
  <c r="T811" i="1"/>
  <c r="S812" i="1"/>
  <c r="T812" i="1"/>
  <c r="S813" i="1"/>
  <c r="T813" i="1"/>
  <c r="S814" i="1"/>
  <c r="T814" i="1"/>
  <c r="S815" i="1"/>
  <c r="T815" i="1"/>
  <c r="S816" i="1"/>
  <c r="T816" i="1"/>
  <c r="S817" i="1"/>
  <c r="T817" i="1"/>
  <c r="S818" i="1"/>
  <c r="T818" i="1"/>
  <c r="S819" i="1"/>
  <c r="T819" i="1"/>
  <c r="S820" i="1"/>
  <c r="T820" i="1"/>
  <c r="S821" i="1"/>
  <c r="T821" i="1"/>
  <c r="S822" i="1"/>
  <c r="T822" i="1"/>
  <c r="S823" i="1"/>
  <c r="T823" i="1"/>
  <c r="S824" i="1"/>
  <c r="T824" i="1"/>
  <c r="S825" i="1"/>
  <c r="T825" i="1"/>
  <c r="S826" i="1"/>
  <c r="T826" i="1"/>
  <c r="S827" i="1"/>
  <c r="T827" i="1"/>
  <c r="S828" i="1"/>
  <c r="T828" i="1"/>
  <c r="S829" i="1"/>
  <c r="T829" i="1"/>
  <c r="S830" i="1"/>
  <c r="T830" i="1"/>
  <c r="S831" i="1"/>
  <c r="T831" i="1"/>
  <c r="S832" i="1"/>
  <c r="T832" i="1"/>
  <c r="S833" i="1"/>
  <c r="T833" i="1"/>
  <c r="S834" i="1"/>
  <c r="T834" i="1"/>
  <c r="S835" i="1"/>
  <c r="T835" i="1"/>
  <c r="S836" i="1"/>
  <c r="T836" i="1"/>
  <c r="S837" i="1"/>
  <c r="T837" i="1"/>
  <c r="S838" i="1"/>
  <c r="T838" i="1"/>
  <c r="S839" i="1"/>
  <c r="T839" i="1"/>
  <c r="S840" i="1"/>
  <c r="T840" i="1"/>
  <c r="S841" i="1"/>
  <c r="T841" i="1"/>
  <c r="S842" i="1"/>
  <c r="T842" i="1"/>
  <c r="S843" i="1"/>
  <c r="T843" i="1"/>
  <c r="S844" i="1"/>
  <c r="T844" i="1"/>
  <c r="S845" i="1"/>
  <c r="T845" i="1"/>
  <c r="S846" i="1"/>
  <c r="T846" i="1"/>
  <c r="S847" i="1"/>
  <c r="T847" i="1"/>
  <c r="S848" i="1"/>
  <c r="T848" i="1"/>
  <c r="S849" i="1"/>
  <c r="T849" i="1"/>
  <c r="S850" i="1"/>
  <c r="T850" i="1"/>
  <c r="S851" i="1"/>
  <c r="T851" i="1"/>
  <c r="S852" i="1"/>
  <c r="T852" i="1"/>
  <c r="S853" i="1"/>
  <c r="T853" i="1"/>
  <c r="S854" i="1"/>
  <c r="T854" i="1"/>
  <c r="S855" i="1"/>
  <c r="T855" i="1"/>
  <c r="S856" i="1"/>
  <c r="T856" i="1"/>
  <c r="S857" i="1"/>
  <c r="T857" i="1"/>
  <c r="S858" i="1"/>
  <c r="T858" i="1"/>
  <c r="S859" i="1"/>
  <c r="T859" i="1"/>
  <c r="S860" i="1"/>
  <c r="T860" i="1"/>
  <c r="S861" i="1"/>
  <c r="T861" i="1"/>
  <c r="S862" i="1"/>
  <c r="T862" i="1"/>
  <c r="S863" i="1"/>
  <c r="T863" i="1"/>
  <c r="S864" i="1"/>
  <c r="T864" i="1"/>
  <c r="S865" i="1"/>
  <c r="T865" i="1"/>
  <c r="S866" i="1"/>
  <c r="T866" i="1"/>
  <c r="S867" i="1"/>
  <c r="T867" i="1"/>
  <c r="S868" i="1"/>
  <c r="T868" i="1"/>
  <c r="S869" i="1"/>
  <c r="T869" i="1"/>
  <c r="S870" i="1"/>
  <c r="T870" i="1"/>
  <c r="S871" i="1"/>
  <c r="T871" i="1"/>
  <c r="S872" i="1"/>
  <c r="T872" i="1"/>
  <c r="S873" i="1"/>
  <c r="T873" i="1"/>
  <c r="S874" i="1"/>
  <c r="T874" i="1"/>
  <c r="S875" i="1"/>
  <c r="T875" i="1"/>
  <c r="S876" i="1"/>
  <c r="T876" i="1"/>
  <c r="S877" i="1"/>
  <c r="T877" i="1"/>
  <c r="S878" i="1"/>
  <c r="T878" i="1"/>
  <c r="S879" i="1"/>
  <c r="T879" i="1"/>
  <c r="S880" i="1"/>
  <c r="T880" i="1"/>
  <c r="S881" i="1"/>
  <c r="T881" i="1"/>
  <c r="S882" i="1"/>
  <c r="T882" i="1"/>
  <c r="S883" i="1"/>
  <c r="T883" i="1"/>
  <c r="S884" i="1"/>
  <c r="T884" i="1"/>
  <c r="S885" i="1"/>
  <c r="T885" i="1"/>
  <c r="S886" i="1"/>
  <c r="T886" i="1"/>
  <c r="S887" i="1"/>
  <c r="T887" i="1"/>
  <c r="S888" i="1"/>
  <c r="T888" i="1"/>
  <c r="S889" i="1"/>
  <c r="T889" i="1"/>
  <c r="S890" i="1"/>
  <c r="T890" i="1"/>
  <c r="S891" i="1"/>
  <c r="T891" i="1"/>
  <c r="S892" i="1"/>
  <c r="T892" i="1"/>
  <c r="S893" i="1"/>
  <c r="T893" i="1"/>
  <c r="S894" i="1"/>
  <c r="T894" i="1"/>
  <c r="S895" i="1"/>
  <c r="T895" i="1"/>
  <c r="S896" i="1"/>
  <c r="T896" i="1"/>
  <c r="S897" i="1"/>
  <c r="T897" i="1"/>
  <c r="S898" i="1"/>
  <c r="T898" i="1"/>
  <c r="S899" i="1"/>
  <c r="T899" i="1"/>
  <c r="S900" i="1"/>
  <c r="T900" i="1"/>
  <c r="S901" i="1"/>
  <c r="T901" i="1"/>
  <c r="S902" i="1"/>
  <c r="T902" i="1"/>
  <c r="S903" i="1"/>
  <c r="T903" i="1"/>
  <c r="S904" i="1"/>
  <c r="T904" i="1"/>
  <c r="S905" i="1"/>
  <c r="T905" i="1"/>
  <c r="S906" i="1"/>
  <c r="T906" i="1"/>
  <c r="S907" i="1"/>
  <c r="T907" i="1"/>
  <c r="S908" i="1"/>
  <c r="T908" i="1"/>
  <c r="S909" i="1"/>
  <c r="T909" i="1"/>
  <c r="S910" i="1"/>
  <c r="T910" i="1"/>
  <c r="S911" i="1"/>
  <c r="T911" i="1"/>
  <c r="S912" i="1"/>
  <c r="T912" i="1"/>
  <c r="S913" i="1"/>
  <c r="T913" i="1"/>
  <c r="S914" i="1"/>
  <c r="T914" i="1"/>
  <c r="S915" i="1"/>
  <c r="T915" i="1"/>
  <c r="S916" i="1"/>
  <c r="T916" i="1"/>
  <c r="S917" i="1"/>
  <c r="T917" i="1"/>
  <c r="S918" i="1"/>
  <c r="T918" i="1"/>
  <c r="S919" i="1"/>
  <c r="T919" i="1"/>
  <c r="S920" i="1"/>
  <c r="T920" i="1"/>
  <c r="S921" i="1"/>
  <c r="T921" i="1"/>
  <c r="S922" i="1"/>
  <c r="T922" i="1"/>
  <c r="S923" i="1"/>
  <c r="T923" i="1"/>
  <c r="S924" i="1"/>
  <c r="T924" i="1"/>
  <c r="S925" i="1"/>
  <c r="T925" i="1"/>
  <c r="S926" i="1"/>
  <c r="T926" i="1"/>
  <c r="S927" i="1"/>
  <c r="T927" i="1"/>
  <c r="S928" i="1"/>
  <c r="T928" i="1"/>
  <c r="S929" i="1"/>
  <c r="T929" i="1"/>
  <c r="S930" i="1"/>
  <c r="T930" i="1"/>
  <c r="S931" i="1"/>
  <c r="T931" i="1"/>
  <c r="S932" i="1"/>
  <c r="T932" i="1"/>
  <c r="S933" i="1"/>
  <c r="T933" i="1"/>
  <c r="S934" i="1"/>
  <c r="T934" i="1"/>
  <c r="S935" i="1"/>
  <c r="T935" i="1"/>
  <c r="S936" i="1"/>
  <c r="T936" i="1"/>
  <c r="S937" i="1"/>
  <c r="T937" i="1"/>
  <c r="S938" i="1"/>
  <c r="T938" i="1"/>
  <c r="S939" i="1"/>
  <c r="T939" i="1"/>
  <c r="S940" i="1"/>
  <c r="T940" i="1"/>
  <c r="S941" i="1"/>
  <c r="T941" i="1"/>
  <c r="S942" i="1"/>
  <c r="T942" i="1"/>
  <c r="S943" i="1"/>
  <c r="T943" i="1"/>
  <c r="S944" i="1"/>
  <c r="T944" i="1"/>
  <c r="S945" i="1"/>
  <c r="T945" i="1"/>
  <c r="S946" i="1"/>
  <c r="T946" i="1"/>
  <c r="S947" i="1"/>
  <c r="T947" i="1"/>
  <c r="S948" i="1"/>
  <c r="T948" i="1"/>
  <c r="S949" i="1"/>
  <c r="T949" i="1"/>
  <c r="S950" i="1"/>
  <c r="T950" i="1"/>
  <c r="S951" i="1"/>
  <c r="T951" i="1"/>
  <c r="S952" i="1"/>
  <c r="T952" i="1"/>
  <c r="S953" i="1"/>
  <c r="T953" i="1"/>
  <c r="S954" i="1"/>
  <c r="T954" i="1"/>
  <c r="S955" i="1"/>
  <c r="T955" i="1"/>
  <c r="S956" i="1"/>
  <c r="T956" i="1"/>
  <c r="S957" i="1"/>
  <c r="T957" i="1"/>
  <c r="S958" i="1"/>
  <c r="T958" i="1"/>
  <c r="S959" i="1"/>
  <c r="T959" i="1"/>
  <c r="S960" i="1"/>
  <c r="T960" i="1"/>
  <c r="S961" i="1"/>
  <c r="T961" i="1"/>
  <c r="S962" i="1"/>
  <c r="T962" i="1"/>
  <c r="S963" i="1"/>
  <c r="T963" i="1"/>
  <c r="S964" i="1"/>
  <c r="T964" i="1"/>
  <c r="S965" i="1"/>
  <c r="T965" i="1"/>
  <c r="S966" i="1"/>
  <c r="T966" i="1"/>
  <c r="S967" i="1"/>
  <c r="T967" i="1"/>
  <c r="S968" i="1"/>
  <c r="T968" i="1"/>
  <c r="S969" i="1"/>
  <c r="T969" i="1"/>
  <c r="S970" i="1"/>
  <c r="T970" i="1"/>
  <c r="S971" i="1"/>
  <c r="T971" i="1"/>
  <c r="S972" i="1"/>
  <c r="T972" i="1"/>
  <c r="S973" i="1"/>
  <c r="T973" i="1"/>
  <c r="S974" i="1"/>
  <c r="T974" i="1"/>
  <c r="S975" i="1"/>
  <c r="T975" i="1"/>
  <c r="S976" i="1"/>
  <c r="T976" i="1"/>
  <c r="S977" i="1"/>
  <c r="T977" i="1"/>
  <c r="S978" i="1"/>
  <c r="T978" i="1"/>
  <c r="S979" i="1"/>
  <c r="T979" i="1"/>
  <c r="S980" i="1"/>
  <c r="T980" i="1"/>
  <c r="S981" i="1"/>
  <c r="T981" i="1"/>
  <c r="S982" i="1"/>
  <c r="T982" i="1"/>
  <c r="S983" i="1"/>
  <c r="T983" i="1"/>
  <c r="S984" i="1"/>
  <c r="T984" i="1"/>
  <c r="S985" i="1"/>
  <c r="T985" i="1"/>
  <c r="S986" i="1"/>
  <c r="T986" i="1"/>
  <c r="S987" i="1"/>
  <c r="T987" i="1"/>
  <c r="S988" i="1"/>
  <c r="T988" i="1"/>
  <c r="S989" i="1"/>
  <c r="T989" i="1"/>
  <c r="S990" i="1"/>
  <c r="T990" i="1"/>
  <c r="S991" i="1"/>
  <c r="T991" i="1"/>
  <c r="S992" i="1"/>
  <c r="T992" i="1"/>
  <c r="S993" i="1"/>
  <c r="T993" i="1"/>
  <c r="S994" i="1"/>
  <c r="T994" i="1"/>
  <c r="S995" i="1"/>
  <c r="T995" i="1"/>
  <c r="S996" i="1"/>
  <c r="T996" i="1"/>
  <c r="S997" i="1"/>
  <c r="T997" i="1"/>
  <c r="S998" i="1"/>
  <c r="T998" i="1"/>
  <c r="S999" i="1"/>
  <c r="T999" i="1"/>
  <c r="S1000" i="1"/>
  <c r="T1000" i="1"/>
  <c r="S1001" i="1"/>
  <c r="T1001" i="1"/>
  <c r="S1002" i="1"/>
  <c r="T1002" i="1"/>
  <c r="S1003" i="1"/>
  <c r="T1003" i="1"/>
  <c r="S1004" i="1"/>
  <c r="T1004" i="1"/>
  <c r="S1005" i="1"/>
  <c r="T1005" i="1"/>
  <c r="S1006" i="1"/>
  <c r="T1006" i="1"/>
  <c r="S1007" i="1"/>
  <c r="T1007" i="1"/>
  <c r="S1008" i="1"/>
  <c r="T1008" i="1"/>
  <c r="S1009" i="1"/>
  <c r="T1009" i="1"/>
  <c r="S1010" i="1"/>
  <c r="T1010" i="1"/>
  <c r="S1011" i="1"/>
  <c r="T1011" i="1"/>
  <c r="S1012" i="1"/>
  <c r="T1012" i="1"/>
  <c r="S1013" i="1"/>
  <c r="T1013" i="1"/>
  <c r="S1014" i="1"/>
  <c r="T1014" i="1"/>
  <c r="S1015" i="1"/>
  <c r="T1015" i="1"/>
  <c r="S1016" i="1"/>
  <c r="T1016" i="1"/>
  <c r="S1017" i="1"/>
  <c r="T1017" i="1"/>
  <c r="S1018" i="1"/>
  <c r="T1018" i="1"/>
  <c r="S1019" i="1"/>
  <c r="T1019" i="1"/>
  <c r="S1020" i="1"/>
  <c r="T1020" i="1"/>
  <c r="S1021" i="1"/>
  <c r="T1021" i="1"/>
  <c r="S1022" i="1"/>
  <c r="T1022" i="1"/>
  <c r="S1023" i="1"/>
  <c r="T1023" i="1"/>
  <c r="S1024" i="1"/>
  <c r="T1024" i="1"/>
  <c r="S1025" i="1"/>
  <c r="T1025" i="1"/>
  <c r="S1026" i="1"/>
  <c r="T1026" i="1"/>
  <c r="S1027" i="1"/>
  <c r="T1027" i="1"/>
  <c r="S1028" i="1"/>
  <c r="T1028" i="1"/>
  <c r="S1029" i="1"/>
  <c r="T1029" i="1"/>
  <c r="S1030" i="1"/>
  <c r="T1030" i="1"/>
  <c r="S1031" i="1"/>
  <c r="T1031" i="1"/>
  <c r="S1032" i="1"/>
  <c r="T1032" i="1"/>
  <c r="S1033" i="1"/>
  <c r="T1033" i="1"/>
  <c r="S1034" i="1"/>
  <c r="T1034" i="1"/>
  <c r="S1035" i="1"/>
  <c r="T1035" i="1"/>
  <c r="S1036" i="1"/>
  <c r="T1036" i="1"/>
  <c r="S1037" i="1"/>
  <c r="T1037" i="1"/>
  <c r="S1038" i="1"/>
  <c r="T1038" i="1"/>
  <c r="S1039" i="1"/>
  <c r="T1039" i="1"/>
  <c r="S1040" i="1"/>
  <c r="T1040" i="1"/>
  <c r="S1041" i="1"/>
  <c r="T1041" i="1"/>
  <c r="S1042" i="1"/>
  <c r="T1042" i="1"/>
  <c r="S1043" i="1"/>
  <c r="T1043" i="1"/>
  <c r="S1044" i="1"/>
  <c r="T1044" i="1"/>
  <c r="S1045" i="1"/>
  <c r="T1045" i="1"/>
  <c r="S1046" i="1"/>
  <c r="T1046" i="1"/>
  <c r="S1047" i="1"/>
  <c r="T1047" i="1"/>
  <c r="S1048" i="1"/>
  <c r="T1048" i="1"/>
  <c r="S1049" i="1"/>
  <c r="T1049" i="1"/>
  <c r="S1050" i="1"/>
  <c r="T1050" i="1"/>
  <c r="S1051" i="1"/>
  <c r="T1051" i="1"/>
  <c r="S1052" i="1"/>
  <c r="T1052" i="1"/>
  <c r="S1053" i="1"/>
  <c r="T1053" i="1"/>
  <c r="S1054" i="1"/>
  <c r="T1054" i="1"/>
  <c r="S1055" i="1"/>
  <c r="T1055" i="1"/>
  <c r="S1056" i="1"/>
  <c r="T1056" i="1"/>
  <c r="S1057" i="1"/>
  <c r="T1057" i="1"/>
  <c r="S1058" i="1"/>
  <c r="T1058" i="1"/>
  <c r="S1059" i="1"/>
  <c r="T1059" i="1"/>
  <c r="S1060" i="1"/>
  <c r="T1060" i="1"/>
  <c r="S1061" i="1"/>
  <c r="T1061" i="1"/>
  <c r="S1062" i="1"/>
  <c r="T1062" i="1"/>
  <c r="S1063" i="1"/>
  <c r="T1063" i="1"/>
  <c r="S1064" i="1"/>
  <c r="T1064" i="1"/>
  <c r="S1065" i="1"/>
  <c r="T1065" i="1"/>
  <c r="S1066" i="1"/>
  <c r="T1066" i="1"/>
  <c r="S1067" i="1"/>
  <c r="T1067" i="1"/>
  <c r="S1068" i="1"/>
  <c r="T1068" i="1"/>
  <c r="S1069" i="1"/>
  <c r="T1069" i="1"/>
  <c r="S1070" i="1"/>
  <c r="T1070" i="1"/>
  <c r="S1071" i="1"/>
  <c r="T1071" i="1"/>
  <c r="S1072" i="1"/>
  <c r="T1072" i="1"/>
  <c r="S1073" i="1"/>
  <c r="T1073" i="1"/>
  <c r="S1074" i="1"/>
  <c r="T1074" i="1"/>
  <c r="S1075" i="1"/>
  <c r="T1075" i="1"/>
  <c r="S1076" i="1"/>
  <c r="T1076" i="1"/>
  <c r="S1077" i="1"/>
  <c r="T1077" i="1"/>
  <c r="S1078" i="1"/>
  <c r="T1078" i="1"/>
  <c r="S1079" i="1"/>
  <c r="T1079" i="1"/>
  <c r="S1080" i="1"/>
  <c r="T1080" i="1"/>
  <c r="S1081" i="1"/>
  <c r="T1081" i="1"/>
  <c r="S1082" i="1"/>
  <c r="T1082" i="1"/>
  <c r="S1083" i="1"/>
  <c r="T1083" i="1"/>
  <c r="S1084" i="1"/>
  <c r="T1084" i="1"/>
  <c r="S1085" i="1"/>
  <c r="T1085" i="1"/>
  <c r="S1086" i="1"/>
  <c r="T1086" i="1"/>
  <c r="S1087" i="1"/>
  <c r="T1087" i="1"/>
  <c r="S1088" i="1"/>
  <c r="T1088" i="1"/>
  <c r="S1089" i="1"/>
  <c r="T1089" i="1"/>
  <c r="S1090" i="1"/>
  <c r="T1090" i="1"/>
  <c r="S1091" i="1"/>
  <c r="T1091" i="1"/>
  <c r="S1092" i="1"/>
  <c r="T1092" i="1"/>
  <c r="S1093" i="1"/>
  <c r="T1093" i="1"/>
  <c r="S1094" i="1"/>
  <c r="T1094" i="1"/>
  <c r="S1095" i="1"/>
  <c r="T1095" i="1"/>
  <c r="S1096" i="1"/>
  <c r="T1096" i="1"/>
  <c r="S1097" i="1"/>
  <c r="T1097" i="1"/>
  <c r="S1098" i="1"/>
  <c r="T1098" i="1"/>
  <c r="S1099" i="1"/>
  <c r="T1099" i="1"/>
  <c r="S1100" i="1"/>
  <c r="T1100" i="1"/>
  <c r="S1101" i="1"/>
  <c r="T1101" i="1"/>
  <c r="S1102" i="1"/>
  <c r="T1102" i="1"/>
  <c r="S1103" i="1"/>
  <c r="T1103" i="1"/>
  <c r="S1104" i="1"/>
  <c r="T1104" i="1"/>
  <c r="S1105" i="1"/>
  <c r="T1105" i="1"/>
  <c r="S1106" i="1"/>
  <c r="T1106" i="1"/>
  <c r="S1107" i="1"/>
  <c r="T1107" i="1"/>
  <c r="S1108" i="1"/>
  <c r="T1108" i="1"/>
  <c r="S1109" i="1"/>
  <c r="T1109" i="1"/>
  <c r="S1110" i="1"/>
  <c r="T1110" i="1"/>
  <c r="S1111" i="1"/>
  <c r="T1111" i="1"/>
  <c r="S1112" i="1"/>
  <c r="T1112" i="1"/>
  <c r="S1113" i="1"/>
  <c r="T1113" i="1"/>
  <c r="S1114" i="1"/>
  <c r="T1114" i="1"/>
  <c r="S1115" i="1"/>
  <c r="T1115" i="1"/>
  <c r="S1116" i="1"/>
  <c r="T1116" i="1"/>
  <c r="S1117" i="1"/>
  <c r="T1117" i="1"/>
  <c r="S1118" i="1"/>
  <c r="T1118" i="1"/>
  <c r="S1119" i="1"/>
  <c r="T1119" i="1"/>
  <c r="S1120" i="1"/>
  <c r="T1120" i="1"/>
  <c r="S1121" i="1"/>
  <c r="T1121" i="1"/>
  <c r="S1122" i="1"/>
  <c r="T1122" i="1"/>
  <c r="S1123" i="1"/>
  <c r="T1123" i="1"/>
  <c r="S1124" i="1"/>
  <c r="T1124" i="1"/>
  <c r="S1125" i="1"/>
  <c r="T1125" i="1"/>
  <c r="S1126" i="1"/>
  <c r="T1126" i="1"/>
  <c r="S1127" i="1"/>
  <c r="T1127" i="1"/>
  <c r="S1128" i="1"/>
  <c r="T1128" i="1"/>
  <c r="S1129" i="1"/>
  <c r="T1129" i="1"/>
  <c r="S1130" i="1"/>
  <c r="T1130" i="1"/>
  <c r="S1131" i="1"/>
  <c r="T1131" i="1"/>
  <c r="S1132" i="1"/>
  <c r="T1132" i="1"/>
  <c r="S1133" i="1"/>
  <c r="T1133" i="1"/>
  <c r="S1134" i="1"/>
  <c r="T1134" i="1"/>
  <c r="S1135" i="1"/>
  <c r="T1135" i="1"/>
  <c r="S1136" i="1"/>
  <c r="T1136" i="1"/>
  <c r="S1137" i="1"/>
  <c r="T1137" i="1"/>
  <c r="S1138" i="1"/>
  <c r="T1138" i="1"/>
  <c r="S1139" i="1"/>
  <c r="T1139" i="1"/>
  <c r="S1140" i="1"/>
  <c r="T1140" i="1"/>
  <c r="S1141" i="1"/>
  <c r="T1141" i="1"/>
  <c r="S1142" i="1"/>
  <c r="T1142" i="1"/>
  <c r="S1143" i="1"/>
  <c r="T1143" i="1"/>
  <c r="S1144" i="1"/>
  <c r="T1144" i="1"/>
  <c r="S1145" i="1"/>
  <c r="T1145" i="1"/>
  <c r="S1146" i="1"/>
  <c r="T1146" i="1"/>
  <c r="S1147" i="1"/>
  <c r="T1147" i="1"/>
  <c r="S1148" i="1"/>
  <c r="T1148" i="1"/>
  <c r="S1149" i="1"/>
  <c r="T1149" i="1"/>
  <c r="S1150" i="1"/>
  <c r="T1150" i="1"/>
  <c r="S1151" i="1"/>
  <c r="T1151" i="1"/>
  <c r="S1152" i="1"/>
  <c r="T1152" i="1"/>
  <c r="S1153" i="1"/>
  <c r="T1153" i="1"/>
  <c r="S1154" i="1"/>
  <c r="T1154" i="1"/>
  <c r="S1155" i="1"/>
  <c r="T1155" i="1"/>
  <c r="S1156" i="1"/>
  <c r="T1156" i="1"/>
  <c r="S1157" i="1"/>
  <c r="T1157" i="1"/>
  <c r="S1158" i="1"/>
  <c r="T1158" i="1"/>
  <c r="S1159" i="1"/>
  <c r="T1159" i="1"/>
  <c r="S1160" i="1"/>
  <c r="T1160" i="1"/>
  <c r="S1161" i="1"/>
  <c r="T1161" i="1"/>
  <c r="S1162" i="1"/>
  <c r="T1162" i="1"/>
  <c r="S1163" i="1"/>
  <c r="T1163" i="1"/>
  <c r="S1164" i="1"/>
  <c r="T1164" i="1"/>
  <c r="S1165" i="1"/>
  <c r="T1165" i="1"/>
  <c r="S1166" i="1"/>
  <c r="T1166" i="1"/>
  <c r="S1167" i="1"/>
  <c r="T1167" i="1"/>
  <c r="S1168" i="1"/>
  <c r="T1168" i="1"/>
  <c r="S1169" i="1"/>
  <c r="T1169" i="1"/>
  <c r="S1170" i="1"/>
  <c r="T1170" i="1"/>
  <c r="S1171" i="1"/>
  <c r="T1171" i="1"/>
  <c r="S1172" i="1"/>
  <c r="T1172" i="1"/>
  <c r="S1173" i="1"/>
  <c r="T1173" i="1"/>
  <c r="S1174" i="1"/>
  <c r="T1174" i="1"/>
  <c r="S1175" i="1"/>
  <c r="T1175" i="1"/>
  <c r="S1176" i="1"/>
  <c r="T1176" i="1"/>
  <c r="S1177" i="1"/>
  <c r="T1177" i="1"/>
  <c r="S1178" i="1"/>
  <c r="T1178" i="1"/>
  <c r="S1179" i="1"/>
  <c r="T1179" i="1"/>
  <c r="S1180" i="1"/>
  <c r="T1180" i="1"/>
  <c r="S1181" i="1"/>
  <c r="T1181" i="1"/>
  <c r="S1182" i="1"/>
  <c r="T1182" i="1"/>
  <c r="S1183" i="1"/>
  <c r="T1183" i="1"/>
  <c r="S1184" i="1"/>
  <c r="T1184" i="1"/>
  <c r="S1185" i="1"/>
  <c r="T1185" i="1"/>
  <c r="S1186" i="1"/>
  <c r="T1186" i="1"/>
  <c r="S1187" i="1"/>
  <c r="T1187" i="1"/>
  <c r="S1188" i="1"/>
  <c r="T1188" i="1"/>
  <c r="S1189" i="1"/>
  <c r="T1189" i="1"/>
  <c r="S1190" i="1"/>
  <c r="T1190" i="1"/>
  <c r="S1191" i="1"/>
  <c r="T1191" i="1"/>
  <c r="S1192" i="1"/>
  <c r="T1192" i="1"/>
  <c r="S1193" i="1"/>
  <c r="T1193" i="1"/>
  <c r="S1194" i="1"/>
  <c r="T1194" i="1"/>
  <c r="S1195" i="1"/>
  <c r="T1195" i="1"/>
  <c r="S1196" i="1"/>
  <c r="T1196" i="1"/>
  <c r="S1197" i="1"/>
  <c r="T1197" i="1"/>
  <c r="S1198" i="1"/>
  <c r="T1198" i="1"/>
  <c r="S1199" i="1"/>
  <c r="T1199" i="1"/>
  <c r="S1200" i="1"/>
  <c r="T1200" i="1"/>
  <c r="S1201" i="1"/>
  <c r="T1201" i="1"/>
  <c r="S1202" i="1"/>
  <c r="T1202" i="1"/>
  <c r="S1203" i="1"/>
  <c r="T1203" i="1"/>
  <c r="S1204" i="1"/>
  <c r="T1204" i="1"/>
  <c r="S1205" i="1"/>
  <c r="T1205" i="1"/>
  <c r="S1206" i="1"/>
  <c r="T1206" i="1"/>
  <c r="S1207" i="1"/>
  <c r="T1207" i="1"/>
  <c r="S1208" i="1"/>
  <c r="T1208" i="1"/>
  <c r="S1209" i="1"/>
  <c r="T1209" i="1"/>
  <c r="S1210" i="1"/>
  <c r="T1210" i="1"/>
  <c r="S1211" i="1"/>
  <c r="T1211" i="1"/>
  <c r="S1212" i="1"/>
  <c r="T1212" i="1"/>
  <c r="S1213" i="1"/>
  <c r="T1213" i="1"/>
  <c r="S1214" i="1"/>
  <c r="T1214" i="1"/>
  <c r="S1215" i="1"/>
  <c r="T1215" i="1"/>
  <c r="S1216" i="1"/>
  <c r="T1216" i="1"/>
  <c r="S1217" i="1"/>
  <c r="T1217" i="1"/>
  <c r="S1218" i="1"/>
  <c r="T1218" i="1"/>
  <c r="S1219" i="1"/>
  <c r="T1219" i="1"/>
  <c r="S1220" i="1"/>
  <c r="T1220" i="1"/>
  <c r="S1221" i="1"/>
  <c r="T1221" i="1"/>
  <c r="S1222" i="1"/>
  <c r="T1222" i="1"/>
  <c r="S1223" i="1"/>
  <c r="T1223" i="1"/>
  <c r="S1224" i="1"/>
  <c r="T1224" i="1"/>
  <c r="S1225" i="1"/>
  <c r="T1225" i="1"/>
  <c r="S1226" i="1"/>
  <c r="T1226" i="1"/>
  <c r="S1227" i="1"/>
  <c r="T1227" i="1"/>
  <c r="S1228" i="1"/>
  <c r="T1228" i="1"/>
  <c r="S1229" i="1"/>
  <c r="T1229" i="1"/>
  <c r="S1230" i="1"/>
  <c r="T1230" i="1"/>
  <c r="S1231" i="1"/>
  <c r="T1231" i="1"/>
  <c r="S1232" i="1"/>
  <c r="T1232" i="1"/>
  <c r="S1233" i="1"/>
  <c r="T1233" i="1"/>
  <c r="S1234" i="1"/>
  <c r="T1234" i="1"/>
  <c r="S1235" i="1"/>
  <c r="T1235" i="1"/>
  <c r="S1236" i="1"/>
  <c r="T1236" i="1"/>
  <c r="S1237" i="1"/>
  <c r="T1237" i="1"/>
  <c r="S1238" i="1"/>
  <c r="T1238" i="1"/>
  <c r="S1239" i="1"/>
  <c r="T1239" i="1"/>
  <c r="S1240" i="1"/>
  <c r="T1240" i="1"/>
  <c r="S1241" i="1"/>
  <c r="T1241" i="1"/>
  <c r="S1242" i="1"/>
  <c r="T1242" i="1"/>
  <c r="S1243" i="1"/>
  <c r="T1243" i="1"/>
  <c r="S1244" i="1"/>
  <c r="T1244" i="1"/>
  <c r="S1245" i="1"/>
  <c r="T1245" i="1"/>
  <c r="S1246" i="1"/>
  <c r="T1246" i="1"/>
  <c r="S1247" i="1"/>
  <c r="T1247" i="1"/>
  <c r="S1248" i="1"/>
  <c r="T1248" i="1"/>
  <c r="S1249" i="1"/>
  <c r="T1249" i="1"/>
  <c r="S1250" i="1"/>
  <c r="T1250" i="1"/>
  <c r="S1251" i="1"/>
  <c r="T1251" i="1"/>
  <c r="S1252" i="1"/>
  <c r="T1252" i="1"/>
  <c r="S1253" i="1"/>
  <c r="T1253" i="1"/>
  <c r="S1254" i="1"/>
  <c r="T1254" i="1"/>
  <c r="S1255" i="1"/>
  <c r="T1255" i="1"/>
  <c r="S1256" i="1"/>
  <c r="T1256" i="1"/>
  <c r="S1257" i="1"/>
  <c r="T1257" i="1"/>
  <c r="S1258" i="1"/>
  <c r="T1258" i="1"/>
  <c r="S1259" i="1"/>
  <c r="T1259" i="1"/>
  <c r="S1260" i="1"/>
  <c r="T1260" i="1"/>
  <c r="S1261" i="1"/>
  <c r="T1261" i="1"/>
  <c r="S1262" i="1"/>
  <c r="T1262" i="1"/>
  <c r="S1263" i="1"/>
  <c r="T1263" i="1"/>
  <c r="S1264" i="1"/>
  <c r="T1264" i="1"/>
  <c r="S1265" i="1"/>
  <c r="T1265" i="1"/>
  <c r="S1266" i="1"/>
  <c r="T1266" i="1"/>
  <c r="S1267" i="1"/>
  <c r="T1267" i="1"/>
  <c r="S1268" i="1"/>
  <c r="T1268" i="1"/>
  <c r="S1269" i="1"/>
  <c r="T1269" i="1"/>
  <c r="S1270" i="1"/>
  <c r="T1270" i="1"/>
  <c r="S1271" i="1"/>
  <c r="T1271" i="1"/>
  <c r="S1272" i="1"/>
  <c r="T1272" i="1"/>
  <c r="S1273" i="1"/>
  <c r="T1273" i="1"/>
  <c r="S1274" i="1"/>
  <c r="T1274" i="1"/>
  <c r="S1275" i="1"/>
  <c r="T1275" i="1"/>
  <c r="S1276" i="1"/>
  <c r="T1276" i="1"/>
  <c r="S1277" i="1"/>
  <c r="T1277" i="1"/>
  <c r="S1278" i="1"/>
  <c r="T1278" i="1"/>
  <c r="S1279" i="1"/>
  <c r="T1279" i="1"/>
  <c r="S1280" i="1"/>
  <c r="T1280" i="1"/>
  <c r="S1281" i="1"/>
  <c r="T1281" i="1"/>
  <c r="S1282" i="1"/>
  <c r="T1282" i="1"/>
  <c r="S1283" i="1"/>
  <c r="T1283" i="1"/>
  <c r="S1284" i="1"/>
  <c r="T1284" i="1"/>
  <c r="S1285" i="1"/>
  <c r="T1285" i="1"/>
  <c r="S1286" i="1"/>
  <c r="T1286" i="1"/>
  <c r="S1287" i="1"/>
  <c r="T1287" i="1"/>
  <c r="S1288" i="1"/>
  <c r="T1288" i="1"/>
  <c r="S1289" i="1"/>
  <c r="T1289" i="1"/>
  <c r="S1290" i="1"/>
  <c r="T1290" i="1"/>
  <c r="S1291" i="1"/>
  <c r="T1291" i="1"/>
  <c r="S1292" i="1"/>
  <c r="T1292" i="1"/>
  <c r="S1293" i="1"/>
  <c r="T1293" i="1"/>
  <c r="S1294" i="1"/>
  <c r="T1294" i="1"/>
  <c r="S1295" i="1"/>
  <c r="T1295" i="1"/>
  <c r="S1296" i="1"/>
  <c r="T1296" i="1"/>
  <c r="S1297" i="1"/>
  <c r="T1297" i="1"/>
  <c r="S1298" i="1"/>
  <c r="T1298" i="1"/>
  <c r="S1299" i="1"/>
  <c r="T1299" i="1"/>
  <c r="S1300" i="1"/>
  <c r="T1300" i="1"/>
  <c r="S1301" i="1"/>
  <c r="T1301" i="1"/>
  <c r="S1302" i="1"/>
  <c r="T1302" i="1"/>
  <c r="S1303" i="1"/>
  <c r="T1303" i="1"/>
  <c r="S1304" i="1"/>
  <c r="T1304" i="1"/>
  <c r="S1305" i="1"/>
  <c r="T1305" i="1"/>
  <c r="S1306" i="1"/>
  <c r="T1306" i="1"/>
  <c r="S1307" i="1"/>
  <c r="T1307" i="1"/>
  <c r="S1308" i="1"/>
  <c r="T1308" i="1"/>
  <c r="S1309" i="1"/>
  <c r="T1309" i="1"/>
  <c r="S1310" i="1"/>
  <c r="T1310" i="1"/>
  <c r="S1311" i="1"/>
  <c r="T1311" i="1"/>
  <c r="S1312" i="1"/>
  <c r="T1312" i="1"/>
  <c r="S1313" i="1"/>
  <c r="T1313" i="1"/>
  <c r="S1314" i="1"/>
  <c r="T1314" i="1"/>
  <c r="S1315" i="1"/>
  <c r="T1315" i="1"/>
  <c r="S1316" i="1"/>
  <c r="T1316" i="1"/>
  <c r="S1317" i="1"/>
  <c r="T1317" i="1"/>
  <c r="S1318" i="1"/>
  <c r="T1318" i="1"/>
  <c r="S1319" i="1"/>
  <c r="T1319" i="1"/>
  <c r="S1320" i="1"/>
  <c r="T1320" i="1"/>
  <c r="S1321" i="1"/>
  <c r="T1321" i="1"/>
  <c r="S1322" i="1"/>
  <c r="T1322" i="1"/>
  <c r="S1323" i="1"/>
  <c r="T1323" i="1"/>
  <c r="S1324" i="1"/>
  <c r="T1324" i="1"/>
  <c r="S1325" i="1"/>
  <c r="T1325" i="1"/>
  <c r="S1326" i="1"/>
  <c r="T1326" i="1"/>
  <c r="S1327" i="1"/>
  <c r="T1327" i="1"/>
  <c r="S1328" i="1"/>
  <c r="T1328" i="1"/>
  <c r="S1329" i="1"/>
  <c r="T1329" i="1"/>
  <c r="S1330" i="1"/>
  <c r="T1330" i="1"/>
  <c r="S1331" i="1"/>
  <c r="T1331" i="1"/>
  <c r="S1332" i="1"/>
  <c r="T1332" i="1"/>
  <c r="S1333" i="1"/>
  <c r="T1333" i="1"/>
  <c r="S1334" i="1"/>
  <c r="T1334" i="1"/>
  <c r="S1335" i="1"/>
  <c r="T1335" i="1"/>
  <c r="S1336" i="1"/>
  <c r="T1336" i="1"/>
  <c r="S1337" i="1"/>
  <c r="T1337" i="1"/>
  <c r="S1338" i="1"/>
  <c r="T1338" i="1"/>
  <c r="S1339" i="1"/>
  <c r="T1339" i="1"/>
  <c r="S1340" i="1"/>
  <c r="T1340" i="1"/>
  <c r="S1341" i="1"/>
  <c r="T1341" i="1"/>
  <c r="S1342" i="1"/>
  <c r="T1342" i="1"/>
  <c r="S1343" i="1"/>
  <c r="T1343" i="1"/>
  <c r="S1344" i="1"/>
  <c r="T1344" i="1"/>
  <c r="S1345" i="1"/>
  <c r="T1345" i="1"/>
  <c r="S1346" i="1"/>
  <c r="T1346" i="1"/>
  <c r="S1347" i="1"/>
  <c r="T1347" i="1"/>
  <c r="S1348" i="1"/>
  <c r="T1348" i="1"/>
  <c r="S1349" i="1"/>
  <c r="T1349" i="1"/>
  <c r="S1350" i="1"/>
  <c r="T1350" i="1"/>
  <c r="S1351" i="1"/>
  <c r="T1351" i="1"/>
  <c r="S1352" i="1"/>
  <c r="T1352" i="1"/>
  <c r="S1353" i="1"/>
  <c r="T1353" i="1"/>
  <c r="S1354" i="1"/>
  <c r="T1354" i="1"/>
  <c r="S1355" i="1"/>
  <c r="T1355" i="1"/>
  <c r="S1356" i="1"/>
  <c r="T1356" i="1"/>
  <c r="S1357" i="1"/>
  <c r="T1357" i="1"/>
  <c r="S1358" i="1"/>
  <c r="T1358" i="1"/>
  <c r="S1359" i="1"/>
  <c r="T1359" i="1"/>
  <c r="S1360" i="1"/>
  <c r="T1360" i="1"/>
  <c r="S1361" i="1"/>
  <c r="T1361" i="1"/>
  <c r="S1362" i="1"/>
  <c r="T1362" i="1"/>
  <c r="S1363" i="1"/>
  <c r="T1363" i="1"/>
  <c r="S1364" i="1"/>
  <c r="T1364" i="1"/>
  <c r="S1365" i="1"/>
  <c r="T1365" i="1"/>
  <c r="S1366" i="1"/>
  <c r="T1366" i="1"/>
  <c r="S1367" i="1"/>
  <c r="T1367" i="1"/>
  <c r="S1368" i="1"/>
  <c r="T1368" i="1"/>
  <c r="S1369" i="1"/>
  <c r="T1369" i="1"/>
  <c r="S1370" i="1"/>
  <c r="T1370" i="1"/>
  <c r="S1371" i="1"/>
  <c r="T1371" i="1"/>
  <c r="S1372" i="1"/>
  <c r="T1372" i="1"/>
  <c r="S1373" i="1"/>
  <c r="T1373" i="1"/>
  <c r="S1374" i="1"/>
  <c r="T1374" i="1"/>
  <c r="S1375" i="1"/>
  <c r="T1375" i="1"/>
  <c r="S1376" i="1"/>
  <c r="T1376" i="1"/>
  <c r="S1377" i="1"/>
  <c r="T1377" i="1"/>
  <c r="S1378" i="1"/>
  <c r="T1378" i="1"/>
  <c r="S1379" i="1"/>
  <c r="T1379" i="1"/>
  <c r="S1380" i="1"/>
  <c r="T1380" i="1"/>
  <c r="S1381" i="1"/>
  <c r="T1381" i="1"/>
  <c r="S1382" i="1"/>
  <c r="T1382" i="1"/>
  <c r="S1383" i="1"/>
  <c r="T1383" i="1"/>
  <c r="S1384" i="1"/>
  <c r="T1384" i="1"/>
  <c r="S1385" i="1"/>
  <c r="T1385" i="1"/>
  <c r="S1386" i="1"/>
  <c r="T1386" i="1"/>
  <c r="S1387" i="1"/>
  <c r="T1387" i="1"/>
  <c r="S1388" i="1"/>
  <c r="T1388" i="1"/>
  <c r="S1389" i="1"/>
  <c r="T1389" i="1"/>
  <c r="S1390" i="1"/>
  <c r="T1390" i="1"/>
  <c r="S1391" i="1"/>
  <c r="T1391" i="1"/>
  <c r="S1392" i="1"/>
  <c r="T1392" i="1"/>
  <c r="S1393" i="1"/>
  <c r="T1393" i="1"/>
  <c r="S1394" i="1"/>
  <c r="T1394" i="1"/>
  <c r="S1395" i="1"/>
  <c r="T1395" i="1"/>
  <c r="S1396" i="1"/>
  <c r="T1396" i="1"/>
  <c r="S1397" i="1"/>
  <c r="T1397" i="1"/>
  <c r="S1398" i="1"/>
  <c r="T1398" i="1"/>
  <c r="S1399" i="1"/>
  <c r="T1399" i="1"/>
  <c r="S1400" i="1"/>
  <c r="T1400" i="1"/>
  <c r="S1401" i="1"/>
  <c r="T1401" i="1"/>
  <c r="S1402" i="1"/>
  <c r="T1402" i="1"/>
  <c r="S1403" i="1"/>
  <c r="T1403" i="1"/>
  <c r="S1404" i="1"/>
  <c r="T1404" i="1"/>
  <c r="S1405" i="1"/>
  <c r="T1405" i="1"/>
  <c r="S1406" i="1"/>
  <c r="T1406" i="1"/>
  <c r="S1407" i="1"/>
  <c r="T1407" i="1"/>
  <c r="S1408" i="1"/>
  <c r="T1408" i="1"/>
  <c r="S1409" i="1"/>
  <c r="T1409" i="1"/>
  <c r="S1410" i="1"/>
  <c r="T1410" i="1"/>
  <c r="S1411" i="1"/>
  <c r="T1411" i="1"/>
  <c r="S1412" i="1"/>
  <c r="T1412" i="1"/>
  <c r="S1413" i="1"/>
  <c r="T1413" i="1"/>
  <c r="S1414" i="1"/>
  <c r="T1414" i="1"/>
  <c r="S1415" i="1"/>
  <c r="T1415" i="1"/>
  <c r="S1416" i="1"/>
  <c r="T1416" i="1"/>
  <c r="S1417" i="1"/>
  <c r="T1417" i="1"/>
  <c r="S1418" i="1"/>
  <c r="T1418" i="1"/>
  <c r="S1419" i="1"/>
  <c r="T1419" i="1"/>
  <c r="S1420" i="1"/>
  <c r="T1420" i="1"/>
  <c r="S1421" i="1"/>
  <c r="T1421" i="1"/>
  <c r="S1422" i="1"/>
  <c r="T1422" i="1"/>
  <c r="S1423" i="1"/>
  <c r="T1423" i="1"/>
  <c r="S1424" i="1"/>
  <c r="T1424" i="1"/>
  <c r="S1425" i="1"/>
  <c r="T1425" i="1"/>
  <c r="S1426" i="1"/>
  <c r="T1426" i="1"/>
  <c r="S1427" i="1"/>
  <c r="T1427" i="1"/>
  <c r="S1428" i="1"/>
  <c r="T1428" i="1"/>
  <c r="S1429" i="1"/>
  <c r="T1429" i="1"/>
  <c r="S1430" i="1"/>
  <c r="T1430" i="1"/>
  <c r="S1431" i="1"/>
  <c r="T1431" i="1"/>
  <c r="S1432" i="1"/>
  <c r="T1432" i="1"/>
  <c r="S1433" i="1"/>
  <c r="T1433" i="1"/>
  <c r="S1434" i="1"/>
  <c r="T1434" i="1"/>
  <c r="S1435" i="1"/>
  <c r="T1435" i="1"/>
  <c r="S1436" i="1"/>
  <c r="T1436" i="1"/>
  <c r="S1437" i="1"/>
  <c r="T1437" i="1"/>
  <c r="S1438" i="1"/>
  <c r="T1438" i="1"/>
  <c r="S1439" i="1"/>
  <c r="T1439" i="1"/>
  <c r="S1440" i="1"/>
  <c r="T1440" i="1"/>
  <c r="S1441" i="1"/>
  <c r="T1441" i="1"/>
  <c r="S1442" i="1"/>
  <c r="T1442" i="1"/>
  <c r="S1443" i="1"/>
  <c r="T1443" i="1"/>
  <c r="S1444" i="1"/>
  <c r="T1444" i="1"/>
  <c r="S1445" i="1"/>
  <c r="T1445" i="1"/>
  <c r="S1446" i="1"/>
  <c r="T1446" i="1"/>
  <c r="S1447" i="1"/>
  <c r="T1447" i="1"/>
  <c r="S1448" i="1"/>
  <c r="T1448" i="1"/>
  <c r="S1449" i="1"/>
  <c r="T1449" i="1"/>
  <c r="S1450" i="1"/>
  <c r="T1450" i="1"/>
  <c r="S1451" i="1"/>
  <c r="T1451" i="1"/>
  <c r="S1452" i="1"/>
  <c r="T1452" i="1"/>
  <c r="S1453" i="1"/>
  <c r="T1453" i="1"/>
  <c r="S1454" i="1"/>
  <c r="T1454" i="1"/>
  <c r="S1455" i="1"/>
  <c r="T1455" i="1"/>
  <c r="S1456" i="1"/>
  <c r="T1456" i="1"/>
  <c r="S1457" i="1"/>
  <c r="T1457" i="1"/>
  <c r="S1458" i="1"/>
  <c r="T1458" i="1"/>
  <c r="S1459" i="1"/>
  <c r="T1459" i="1"/>
  <c r="S1460" i="1"/>
  <c r="T1460" i="1"/>
  <c r="S1461" i="1"/>
  <c r="T1461" i="1"/>
  <c r="S1462" i="1"/>
  <c r="T1462" i="1"/>
  <c r="S1463" i="1"/>
  <c r="T1463" i="1"/>
  <c r="S1464" i="1"/>
  <c r="T1464" i="1"/>
  <c r="S1465" i="1"/>
  <c r="T1465" i="1"/>
  <c r="S1466" i="1"/>
  <c r="T1466" i="1"/>
  <c r="S1467" i="1"/>
  <c r="T1467" i="1"/>
  <c r="S1468" i="1"/>
  <c r="T1468" i="1"/>
  <c r="S1469" i="1"/>
  <c r="T1469" i="1"/>
  <c r="S1470" i="1"/>
  <c r="T1470" i="1"/>
  <c r="S1471" i="1"/>
  <c r="T1471" i="1"/>
  <c r="S1472" i="1"/>
  <c r="T1472" i="1"/>
  <c r="S1473" i="1"/>
  <c r="T1473" i="1"/>
  <c r="S1474" i="1"/>
  <c r="T1474" i="1"/>
  <c r="S1475" i="1"/>
  <c r="T1475" i="1"/>
  <c r="S1476" i="1"/>
  <c r="T1476" i="1"/>
  <c r="S1477" i="1"/>
  <c r="T1477" i="1"/>
  <c r="S1478" i="1"/>
  <c r="T1478" i="1"/>
  <c r="S1479" i="1"/>
  <c r="T1479" i="1"/>
  <c r="S1480" i="1"/>
  <c r="T1480" i="1"/>
  <c r="S1481" i="1"/>
  <c r="T1481" i="1"/>
  <c r="S1482" i="1"/>
  <c r="T1482" i="1"/>
  <c r="S1483" i="1"/>
  <c r="T1483" i="1"/>
  <c r="S1484" i="1"/>
  <c r="T1484" i="1"/>
  <c r="S1485" i="1"/>
  <c r="T1485" i="1"/>
  <c r="S1486" i="1"/>
  <c r="T1486" i="1"/>
  <c r="S1487" i="1"/>
  <c r="T1487" i="1"/>
  <c r="S1488" i="1"/>
  <c r="T1488" i="1"/>
  <c r="S1489" i="1"/>
  <c r="T1489" i="1"/>
  <c r="S1490" i="1"/>
  <c r="T1490" i="1"/>
  <c r="S1491" i="1"/>
  <c r="T1491" i="1"/>
  <c r="S1492" i="1"/>
  <c r="T1492" i="1"/>
  <c r="S1493" i="1"/>
  <c r="T1493" i="1"/>
  <c r="S1494" i="1"/>
  <c r="T1494" i="1"/>
  <c r="S1495" i="1"/>
  <c r="T1495" i="1"/>
  <c r="S1496" i="1"/>
  <c r="T1496" i="1"/>
  <c r="S1497" i="1"/>
  <c r="T1497" i="1"/>
  <c r="S1498" i="1"/>
  <c r="T1498" i="1"/>
  <c r="S1499" i="1"/>
  <c r="T1499" i="1"/>
  <c r="S1500" i="1"/>
  <c r="T1500" i="1"/>
  <c r="S1501" i="1"/>
  <c r="T1501" i="1"/>
  <c r="S1502" i="1"/>
  <c r="T1502" i="1"/>
  <c r="S1503" i="1"/>
  <c r="T1503" i="1"/>
  <c r="S1504" i="1"/>
  <c r="T1504" i="1"/>
  <c r="S1505" i="1"/>
  <c r="T1505" i="1"/>
  <c r="S1506" i="1"/>
  <c r="T1506" i="1"/>
  <c r="S1507" i="1"/>
  <c r="T1507" i="1"/>
  <c r="S1508" i="1"/>
  <c r="T1508" i="1"/>
  <c r="S1509" i="1"/>
  <c r="T1509" i="1"/>
  <c r="S1510" i="1"/>
  <c r="T1510" i="1"/>
  <c r="S1511" i="1"/>
  <c r="T1511" i="1"/>
  <c r="S1512" i="1"/>
  <c r="T1512" i="1"/>
  <c r="S1513" i="1"/>
  <c r="T1513" i="1"/>
  <c r="S1514" i="1"/>
  <c r="T1514" i="1"/>
  <c r="S1515" i="1"/>
  <c r="T1515" i="1"/>
  <c r="S1516" i="1"/>
  <c r="T1516" i="1"/>
  <c r="S1517" i="1"/>
  <c r="T1517" i="1"/>
  <c r="S1518" i="1"/>
  <c r="T1518" i="1"/>
  <c r="S1519" i="1"/>
  <c r="T1519" i="1"/>
  <c r="S1520" i="1"/>
  <c r="T1520" i="1"/>
  <c r="S1521" i="1"/>
  <c r="T1521" i="1"/>
  <c r="S1522" i="1"/>
  <c r="T1522" i="1"/>
  <c r="S1523" i="1"/>
  <c r="T1523" i="1"/>
  <c r="S1524" i="1"/>
  <c r="T1524" i="1"/>
  <c r="S1525" i="1"/>
  <c r="T1525" i="1"/>
  <c r="S1526" i="1"/>
  <c r="T1526" i="1"/>
  <c r="S1527" i="1"/>
  <c r="T1527" i="1"/>
  <c r="S1528" i="1"/>
  <c r="T1528" i="1"/>
  <c r="S1529" i="1"/>
  <c r="T1529" i="1"/>
  <c r="S1530" i="1"/>
  <c r="T1530" i="1"/>
  <c r="S1531" i="1"/>
  <c r="T1531" i="1"/>
  <c r="S1532" i="1"/>
  <c r="T1532" i="1"/>
  <c r="S1533" i="1"/>
  <c r="T1533" i="1"/>
  <c r="S1534" i="1"/>
  <c r="T1534" i="1"/>
  <c r="S1535" i="1"/>
  <c r="T1535" i="1"/>
  <c r="S1536" i="1"/>
  <c r="T1536" i="1"/>
  <c r="S1537" i="1"/>
  <c r="T1537" i="1"/>
  <c r="S1538" i="1"/>
  <c r="T1538" i="1"/>
  <c r="S1539" i="1"/>
  <c r="T1539" i="1"/>
  <c r="S1540" i="1"/>
  <c r="T1540" i="1"/>
  <c r="S1541" i="1"/>
  <c r="T1541" i="1"/>
  <c r="S1542" i="1"/>
  <c r="T1542" i="1"/>
  <c r="S1543" i="1"/>
  <c r="T1543" i="1"/>
  <c r="S1544" i="1"/>
  <c r="T1544" i="1"/>
  <c r="S1545" i="1"/>
  <c r="T1545" i="1"/>
  <c r="S1546" i="1"/>
  <c r="T1546" i="1"/>
  <c r="S1547" i="1"/>
  <c r="T1547" i="1"/>
  <c r="S1548" i="1"/>
  <c r="T1548" i="1"/>
  <c r="S1549" i="1"/>
  <c r="T1549" i="1"/>
  <c r="S1550" i="1"/>
  <c r="T1550" i="1"/>
  <c r="S1551" i="1"/>
  <c r="T1551" i="1"/>
  <c r="S1552" i="1"/>
  <c r="T1552" i="1"/>
  <c r="S1553" i="1"/>
  <c r="T1553" i="1"/>
  <c r="S1554" i="1"/>
  <c r="T1554" i="1"/>
  <c r="S1555" i="1"/>
  <c r="T1555" i="1"/>
  <c r="S1556" i="1"/>
  <c r="T1556" i="1"/>
  <c r="S1557" i="1"/>
  <c r="T1557" i="1"/>
  <c r="S1558" i="1"/>
  <c r="T1558" i="1"/>
  <c r="S1559" i="1"/>
  <c r="T1559" i="1"/>
  <c r="S1560" i="1"/>
  <c r="T1560" i="1"/>
  <c r="S1561" i="1"/>
  <c r="T1561" i="1"/>
  <c r="S1562" i="1"/>
  <c r="T1562" i="1"/>
  <c r="S1563" i="1"/>
  <c r="T1563" i="1"/>
  <c r="S1564" i="1"/>
  <c r="T1564" i="1"/>
  <c r="S1565" i="1"/>
  <c r="T1565" i="1"/>
  <c r="S1566" i="1"/>
  <c r="T1566" i="1"/>
  <c r="S1567" i="1"/>
  <c r="T1567" i="1"/>
  <c r="S1568" i="1"/>
  <c r="T1568" i="1"/>
  <c r="S1569" i="1"/>
  <c r="T1569" i="1"/>
  <c r="S1570" i="1"/>
  <c r="T1570" i="1"/>
  <c r="S1571" i="1"/>
  <c r="T1571" i="1"/>
  <c r="S1572" i="1"/>
  <c r="T1572" i="1"/>
  <c r="S1573" i="1"/>
  <c r="T1573" i="1"/>
  <c r="S1574" i="1"/>
  <c r="T1574" i="1"/>
  <c r="S1575" i="1"/>
  <c r="T1575" i="1"/>
  <c r="S1576" i="1"/>
  <c r="T1576" i="1"/>
  <c r="S1577" i="1"/>
  <c r="T1577" i="1"/>
  <c r="S1578" i="1"/>
  <c r="T1578" i="1"/>
  <c r="S1579" i="1"/>
  <c r="T1579" i="1"/>
  <c r="S1580" i="1"/>
  <c r="T1580" i="1"/>
  <c r="S1581" i="1"/>
  <c r="T1581" i="1"/>
  <c r="S1582" i="1"/>
  <c r="T1582" i="1"/>
  <c r="S1583" i="1"/>
  <c r="T1583" i="1"/>
  <c r="S1584" i="1"/>
  <c r="T1584" i="1"/>
  <c r="S1585" i="1"/>
  <c r="T1585" i="1"/>
  <c r="S1586" i="1"/>
  <c r="T1586" i="1"/>
  <c r="S1587" i="1"/>
  <c r="T1587" i="1"/>
  <c r="S1588" i="1"/>
  <c r="T1588" i="1"/>
  <c r="S1589" i="1"/>
  <c r="T1589" i="1"/>
  <c r="S1590" i="1"/>
  <c r="T1590" i="1"/>
  <c r="S1591" i="1"/>
  <c r="T1591" i="1"/>
  <c r="S1592" i="1"/>
  <c r="T1592" i="1"/>
  <c r="S1593" i="1"/>
  <c r="T1593" i="1"/>
  <c r="S1594" i="1"/>
  <c r="T1594" i="1"/>
  <c r="S1595" i="1"/>
  <c r="T1595" i="1"/>
  <c r="S1596" i="1"/>
  <c r="T1596" i="1"/>
  <c r="S1597" i="1"/>
  <c r="T1597" i="1"/>
  <c r="S1598" i="1"/>
  <c r="T1598" i="1"/>
  <c r="S1599" i="1"/>
  <c r="T1599" i="1"/>
  <c r="S1600" i="1"/>
  <c r="T1600" i="1"/>
  <c r="S1601" i="1"/>
  <c r="T1601" i="1"/>
  <c r="S1602" i="1"/>
  <c r="T1602" i="1"/>
  <c r="S1603" i="1"/>
  <c r="T1603" i="1"/>
  <c r="S1604" i="1"/>
  <c r="T1604" i="1"/>
  <c r="S1605" i="1"/>
  <c r="T1605" i="1"/>
  <c r="S1606" i="1"/>
  <c r="T1606" i="1"/>
  <c r="S1607" i="1"/>
  <c r="T1607" i="1"/>
  <c r="S1608" i="1"/>
  <c r="T1608" i="1"/>
  <c r="S1609" i="1"/>
  <c r="T1609" i="1"/>
  <c r="S1610" i="1"/>
  <c r="T1610" i="1"/>
  <c r="S1611" i="1"/>
  <c r="T1611" i="1"/>
  <c r="S1612" i="1"/>
  <c r="T1612" i="1"/>
  <c r="S1613" i="1"/>
  <c r="T1613" i="1"/>
  <c r="S1614" i="1"/>
  <c r="T1614" i="1"/>
  <c r="S1615" i="1"/>
  <c r="T1615" i="1"/>
  <c r="S1616" i="1"/>
  <c r="T1616" i="1"/>
  <c r="S1617" i="1"/>
  <c r="T1617" i="1"/>
  <c r="S1618" i="1"/>
  <c r="T1618" i="1"/>
  <c r="S1619" i="1"/>
  <c r="T1619" i="1"/>
  <c r="S1620" i="1"/>
  <c r="T1620" i="1"/>
  <c r="S1621" i="1"/>
  <c r="T1621" i="1"/>
  <c r="S1622" i="1"/>
  <c r="T1622" i="1"/>
  <c r="S1623" i="1"/>
  <c r="T1623" i="1"/>
  <c r="S1624" i="1"/>
  <c r="T1624" i="1"/>
  <c r="S1625" i="1"/>
  <c r="T1625" i="1"/>
  <c r="S1626" i="1"/>
  <c r="T1626" i="1"/>
  <c r="S1627" i="1"/>
  <c r="T1627" i="1"/>
  <c r="S1628" i="1"/>
  <c r="T1628" i="1"/>
  <c r="S1629" i="1"/>
  <c r="T1629" i="1"/>
  <c r="S1630" i="1"/>
  <c r="T1630" i="1"/>
  <c r="S1631" i="1"/>
  <c r="T1631" i="1"/>
  <c r="S1632" i="1"/>
  <c r="T1632" i="1"/>
  <c r="S1633" i="1"/>
  <c r="T1633" i="1"/>
  <c r="S1634" i="1"/>
  <c r="T1634" i="1"/>
  <c r="S1635" i="1"/>
  <c r="T1635" i="1"/>
  <c r="S1636" i="1"/>
  <c r="T1636" i="1"/>
  <c r="S1637" i="1"/>
  <c r="T1637" i="1"/>
  <c r="S1638" i="1"/>
  <c r="T1638" i="1"/>
  <c r="S1639" i="1"/>
  <c r="T1639" i="1"/>
  <c r="S1640" i="1"/>
  <c r="T1640" i="1"/>
  <c r="S1641" i="1"/>
  <c r="T1641" i="1"/>
  <c r="S1642" i="1"/>
  <c r="T1642" i="1"/>
  <c r="S1643" i="1"/>
  <c r="T1643" i="1"/>
  <c r="S1644" i="1"/>
  <c r="T1644" i="1"/>
  <c r="S1645" i="1"/>
  <c r="T1645" i="1"/>
  <c r="S1646" i="1"/>
  <c r="T1646" i="1"/>
  <c r="S1647" i="1"/>
  <c r="T1647" i="1"/>
  <c r="S1648" i="1"/>
  <c r="T1648" i="1"/>
  <c r="S1649" i="1"/>
  <c r="T1649" i="1"/>
  <c r="S1650" i="1"/>
  <c r="T1650" i="1"/>
  <c r="S1651" i="1"/>
  <c r="T1651" i="1"/>
  <c r="S1652" i="1"/>
  <c r="T1652" i="1"/>
  <c r="S1653" i="1"/>
  <c r="T1653" i="1"/>
  <c r="S1654" i="1"/>
  <c r="T1654" i="1"/>
  <c r="S1655" i="1"/>
  <c r="T1655" i="1"/>
  <c r="S1656" i="1"/>
  <c r="T1656" i="1"/>
  <c r="S1657" i="1"/>
  <c r="T1657" i="1"/>
  <c r="S1658" i="1"/>
  <c r="T1658" i="1"/>
  <c r="S1659" i="1"/>
  <c r="T1659" i="1"/>
  <c r="S1660" i="1"/>
  <c r="T1660" i="1"/>
  <c r="S1661" i="1"/>
  <c r="T1661" i="1"/>
  <c r="S1662" i="1"/>
  <c r="T1662" i="1"/>
  <c r="S1663" i="1"/>
  <c r="T1663" i="1"/>
  <c r="S1664" i="1"/>
  <c r="T1664" i="1"/>
  <c r="S1665" i="1"/>
  <c r="T1665" i="1"/>
  <c r="S1666" i="1"/>
  <c r="T1666" i="1"/>
  <c r="S1667" i="1"/>
  <c r="T1667" i="1"/>
  <c r="S1668" i="1"/>
  <c r="T1668" i="1"/>
  <c r="S1669" i="1"/>
  <c r="T1669" i="1"/>
  <c r="S1670" i="1"/>
  <c r="T1670" i="1"/>
  <c r="S1671" i="1"/>
  <c r="T1671" i="1"/>
  <c r="S1672" i="1"/>
  <c r="T1672" i="1"/>
  <c r="S1673" i="1"/>
  <c r="T1673" i="1"/>
  <c r="S1674" i="1"/>
  <c r="T1674" i="1"/>
  <c r="S1675" i="1"/>
  <c r="T1675" i="1"/>
  <c r="S1676" i="1"/>
  <c r="T1676" i="1"/>
  <c r="S1677" i="1"/>
  <c r="T1677" i="1"/>
  <c r="S1678" i="1"/>
  <c r="T1678" i="1"/>
  <c r="S1679" i="1"/>
  <c r="T1679" i="1"/>
  <c r="S1680" i="1"/>
  <c r="T1680" i="1"/>
  <c r="S1681" i="1"/>
  <c r="T1681" i="1"/>
  <c r="S1682" i="1"/>
  <c r="T1682" i="1"/>
  <c r="S1683" i="1"/>
  <c r="T1683" i="1"/>
  <c r="S1684" i="1"/>
  <c r="T1684" i="1"/>
  <c r="S1685" i="1"/>
  <c r="T1685" i="1"/>
  <c r="S1686" i="1"/>
  <c r="T1686" i="1"/>
  <c r="S1687" i="1"/>
  <c r="T1687" i="1"/>
  <c r="S1688" i="1"/>
  <c r="T1688" i="1"/>
  <c r="S1689" i="1"/>
  <c r="T1689" i="1"/>
  <c r="S1690" i="1"/>
  <c r="T1690" i="1"/>
  <c r="S1691" i="1"/>
  <c r="T1691" i="1"/>
  <c r="S1692" i="1"/>
  <c r="T1692" i="1"/>
  <c r="S1693" i="1"/>
  <c r="T1693" i="1"/>
  <c r="S1694" i="1"/>
  <c r="T1694" i="1"/>
  <c r="S1695" i="1"/>
  <c r="T1695" i="1"/>
  <c r="S1696" i="1"/>
  <c r="T1696" i="1"/>
  <c r="S1697" i="1"/>
  <c r="T1697" i="1"/>
  <c r="S1698" i="1"/>
  <c r="T1698" i="1"/>
  <c r="S1699" i="1"/>
  <c r="T1699" i="1"/>
  <c r="S1700" i="1"/>
  <c r="T1700" i="1"/>
  <c r="S1701" i="1"/>
  <c r="T1701" i="1"/>
  <c r="S1702" i="1"/>
  <c r="T1702" i="1"/>
  <c r="S1703" i="1"/>
  <c r="T1703" i="1"/>
  <c r="S1704" i="1"/>
  <c r="T1704" i="1"/>
  <c r="S1705" i="1"/>
  <c r="T1705" i="1"/>
  <c r="S1706" i="1"/>
  <c r="T1706" i="1"/>
  <c r="S1707" i="1"/>
  <c r="T1707" i="1"/>
  <c r="S1708" i="1"/>
  <c r="T1708" i="1"/>
  <c r="S1709" i="1"/>
  <c r="T1709" i="1"/>
  <c r="S1710" i="1"/>
  <c r="T1710" i="1"/>
  <c r="S1711" i="1"/>
  <c r="T1711" i="1"/>
  <c r="S1712" i="1"/>
  <c r="T1712" i="1"/>
  <c r="S1713" i="1"/>
  <c r="T1713" i="1"/>
  <c r="S1714" i="1"/>
  <c r="T1714" i="1"/>
  <c r="S1715" i="1"/>
  <c r="T1715" i="1"/>
  <c r="S1716" i="1"/>
  <c r="T1716" i="1"/>
  <c r="S1717" i="1"/>
  <c r="T1717" i="1"/>
  <c r="S1718" i="1"/>
  <c r="T1718" i="1"/>
  <c r="S1719" i="1"/>
  <c r="T1719" i="1"/>
  <c r="S1720" i="1"/>
  <c r="T1720" i="1"/>
  <c r="S1721" i="1"/>
  <c r="T1721" i="1"/>
  <c r="S1722" i="1"/>
  <c r="T1722" i="1"/>
  <c r="S1723" i="1"/>
  <c r="T1723" i="1"/>
  <c r="S1724" i="1"/>
  <c r="T1724" i="1"/>
  <c r="S1725" i="1"/>
  <c r="T1725" i="1"/>
  <c r="S1726" i="1"/>
  <c r="T1726" i="1"/>
  <c r="S1727" i="1"/>
  <c r="T1727" i="1"/>
  <c r="S1728" i="1"/>
  <c r="T1728" i="1"/>
  <c r="S1729" i="1"/>
  <c r="T1729" i="1"/>
  <c r="S1730" i="1"/>
  <c r="T1730" i="1"/>
  <c r="S1731" i="1"/>
  <c r="T1731" i="1"/>
  <c r="S1732" i="1"/>
  <c r="T1732" i="1"/>
  <c r="S1733" i="1"/>
  <c r="T1733" i="1"/>
  <c r="S1734" i="1"/>
  <c r="T1734" i="1"/>
  <c r="S1735" i="1"/>
  <c r="T1735" i="1"/>
  <c r="S1736" i="1"/>
  <c r="T1736" i="1"/>
  <c r="S1737" i="1"/>
  <c r="T1737" i="1"/>
  <c r="S1738" i="1"/>
  <c r="T1738" i="1"/>
  <c r="S1739" i="1"/>
  <c r="T1739" i="1"/>
  <c r="S1740" i="1"/>
  <c r="T1740" i="1"/>
  <c r="S1741" i="1"/>
  <c r="T1741" i="1"/>
  <c r="S1742" i="1"/>
  <c r="T1742" i="1"/>
  <c r="S1743" i="1"/>
  <c r="T1743" i="1"/>
  <c r="S1744" i="1"/>
  <c r="T1744" i="1"/>
  <c r="S1745" i="1"/>
  <c r="T1745" i="1"/>
  <c r="S1746" i="1"/>
  <c r="T1746" i="1"/>
  <c r="S1747" i="1"/>
  <c r="T1747" i="1"/>
  <c r="S1748" i="1"/>
  <c r="T1748" i="1"/>
  <c r="S1749" i="1"/>
  <c r="T1749" i="1"/>
  <c r="S1750" i="1"/>
  <c r="T1750" i="1"/>
  <c r="S1751" i="1"/>
  <c r="T1751" i="1"/>
  <c r="S1752" i="1"/>
  <c r="T1752" i="1"/>
  <c r="S1753" i="1"/>
  <c r="T1753" i="1"/>
  <c r="S1754" i="1"/>
  <c r="T1754" i="1"/>
  <c r="S1755" i="1"/>
  <c r="T1755" i="1"/>
  <c r="S1756" i="1"/>
  <c r="T1756" i="1"/>
  <c r="S1757" i="1"/>
  <c r="T1757" i="1"/>
  <c r="S1758" i="1"/>
  <c r="T1758" i="1"/>
  <c r="S1759" i="1"/>
  <c r="T1759" i="1"/>
  <c r="S1760" i="1"/>
  <c r="T1760" i="1"/>
  <c r="S1761" i="1"/>
  <c r="T1761" i="1"/>
  <c r="S1762" i="1"/>
  <c r="T1762" i="1"/>
  <c r="S1763" i="1"/>
  <c r="T1763" i="1"/>
  <c r="S1764" i="1"/>
  <c r="T1764" i="1"/>
  <c r="S1765" i="1"/>
  <c r="T1765" i="1"/>
  <c r="S1766" i="1"/>
  <c r="T1766" i="1"/>
  <c r="S1767" i="1"/>
  <c r="T1767" i="1"/>
  <c r="S1768" i="1"/>
  <c r="T1768" i="1"/>
  <c r="S1769" i="1"/>
  <c r="T1769" i="1"/>
  <c r="S1770" i="1"/>
  <c r="T1770" i="1"/>
  <c r="S1771" i="1"/>
  <c r="T1771" i="1"/>
  <c r="S1772" i="1"/>
  <c r="T1772" i="1"/>
  <c r="S1773" i="1"/>
  <c r="T1773" i="1"/>
  <c r="S1774" i="1"/>
  <c r="T1774" i="1"/>
  <c r="S1775" i="1"/>
  <c r="T1775" i="1"/>
  <c r="S1776" i="1"/>
  <c r="T1776" i="1"/>
  <c r="S1777" i="1"/>
  <c r="T1777" i="1"/>
  <c r="S1778" i="1"/>
  <c r="T1778" i="1"/>
  <c r="S1779" i="1"/>
  <c r="T1779" i="1"/>
  <c r="S1780" i="1"/>
  <c r="T1780" i="1"/>
  <c r="S1781" i="1"/>
  <c r="T1781" i="1"/>
  <c r="S1782" i="1"/>
  <c r="T1782" i="1"/>
  <c r="S1783" i="1"/>
  <c r="T1783" i="1"/>
  <c r="S1784" i="1"/>
  <c r="T1784" i="1"/>
  <c r="S1785" i="1"/>
  <c r="T1785" i="1"/>
  <c r="S1786" i="1"/>
  <c r="T1786" i="1"/>
  <c r="S1787" i="1"/>
  <c r="T1787" i="1"/>
  <c r="S1788" i="1"/>
  <c r="T1788" i="1"/>
  <c r="S1789" i="1"/>
  <c r="T1789" i="1"/>
  <c r="S1790" i="1"/>
  <c r="T1790" i="1"/>
  <c r="S1791" i="1"/>
  <c r="T1791" i="1"/>
  <c r="S1792" i="1"/>
  <c r="T1792" i="1"/>
  <c r="S1793" i="1"/>
  <c r="T1793" i="1"/>
  <c r="S1794" i="1"/>
  <c r="T1794" i="1"/>
  <c r="S1795" i="1"/>
  <c r="T1795" i="1"/>
  <c r="S1796" i="1"/>
  <c r="T1796" i="1"/>
  <c r="S1797" i="1"/>
  <c r="T1797" i="1"/>
  <c r="S1798" i="1"/>
  <c r="T1798" i="1"/>
  <c r="S1799" i="1"/>
  <c r="T1799" i="1"/>
  <c r="S1800" i="1"/>
  <c r="T1800" i="1"/>
  <c r="S1801" i="1"/>
  <c r="T1801" i="1"/>
  <c r="S1802" i="1"/>
  <c r="T1802" i="1"/>
  <c r="S1803" i="1"/>
  <c r="T1803" i="1"/>
  <c r="S1804" i="1"/>
  <c r="T1804" i="1"/>
  <c r="S1805" i="1"/>
  <c r="T1805" i="1"/>
  <c r="S1806" i="1"/>
  <c r="T1806" i="1"/>
  <c r="S1807" i="1"/>
  <c r="T1807" i="1"/>
  <c r="S1808" i="1"/>
  <c r="T1808" i="1"/>
  <c r="S1809" i="1"/>
  <c r="T1809" i="1"/>
  <c r="S1810" i="1"/>
  <c r="T1810" i="1"/>
  <c r="S1811" i="1"/>
  <c r="T1811" i="1"/>
  <c r="S1812" i="1"/>
  <c r="T1812" i="1"/>
  <c r="S1813" i="1"/>
  <c r="T1813" i="1"/>
  <c r="S1814" i="1"/>
  <c r="T1814" i="1"/>
  <c r="S1815" i="1"/>
  <c r="T1815" i="1"/>
  <c r="S1816" i="1"/>
  <c r="T1816" i="1"/>
  <c r="S1817" i="1"/>
  <c r="T1817" i="1"/>
  <c r="S1818" i="1"/>
  <c r="T1818" i="1"/>
  <c r="S1819" i="1"/>
  <c r="T1819" i="1"/>
  <c r="S1820" i="1"/>
  <c r="T1820" i="1"/>
  <c r="S1821" i="1"/>
  <c r="T1821" i="1"/>
  <c r="S1822" i="1"/>
  <c r="T1822" i="1"/>
  <c r="S1823" i="1"/>
  <c r="T1823" i="1"/>
  <c r="S1824" i="1"/>
  <c r="T1824" i="1"/>
  <c r="S1825" i="1"/>
  <c r="T1825" i="1"/>
  <c r="S1826" i="1"/>
  <c r="T1826" i="1"/>
  <c r="S1827" i="1"/>
  <c r="T1827" i="1"/>
  <c r="S1828" i="1"/>
  <c r="T1828" i="1"/>
  <c r="S1829" i="1"/>
  <c r="T1829" i="1"/>
  <c r="S1830" i="1"/>
  <c r="T1830" i="1"/>
  <c r="S1831" i="1"/>
  <c r="T1831" i="1"/>
  <c r="S1832" i="1"/>
  <c r="T1832" i="1"/>
  <c r="S1833" i="1"/>
  <c r="T1833" i="1"/>
  <c r="S1834" i="1"/>
  <c r="T1834" i="1"/>
  <c r="S1835" i="1"/>
  <c r="T1835" i="1"/>
  <c r="S1836" i="1"/>
  <c r="T1836" i="1"/>
  <c r="S1837" i="1"/>
  <c r="T1837" i="1"/>
  <c r="S1838" i="1"/>
  <c r="T1838" i="1"/>
  <c r="S1839" i="1"/>
  <c r="T1839" i="1"/>
  <c r="S1840" i="1"/>
  <c r="T1840" i="1"/>
  <c r="S1841" i="1"/>
  <c r="T1841" i="1"/>
  <c r="S1842" i="1"/>
  <c r="T1842" i="1"/>
  <c r="S1843" i="1"/>
  <c r="T1843" i="1"/>
  <c r="S1844" i="1"/>
  <c r="T1844" i="1"/>
  <c r="S1845" i="1"/>
  <c r="T1845" i="1"/>
  <c r="S1846" i="1"/>
  <c r="T1846" i="1"/>
  <c r="S1847" i="1"/>
  <c r="T1847" i="1"/>
  <c r="S1848" i="1"/>
  <c r="T1848" i="1"/>
  <c r="S1849" i="1"/>
  <c r="T1849" i="1"/>
  <c r="S1850" i="1"/>
  <c r="T1850" i="1"/>
  <c r="S1851" i="1"/>
  <c r="T1851" i="1"/>
  <c r="S1852" i="1"/>
  <c r="T1852" i="1"/>
  <c r="S1853" i="1"/>
  <c r="T1853" i="1"/>
  <c r="S1854" i="1"/>
  <c r="T1854" i="1"/>
  <c r="S1855" i="1"/>
  <c r="T1855" i="1"/>
  <c r="S1856" i="1"/>
  <c r="T1856" i="1"/>
  <c r="S1857" i="1"/>
  <c r="T1857" i="1"/>
  <c r="S1858" i="1"/>
  <c r="T1858" i="1"/>
  <c r="S1859" i="1"/>
  <c r="T1859" i="1"/>
  <c r="S1860" i="1"/>
  <c r="T1860" i="1"/>
  <c r="S1861" i="1"/>
  <c r="T1861" i="1"/>
  <c r="S1862" i="1"/>
  <c r="T1862" i="1"/>
  <c r="S1863" i="1"/>
  <c r="T1863" i="1"/>
  <c r="S1864" i="1"/>
  <c r="T1864" i="1"/>
  <c r="S1865" i="1"/>
  <c r="T1865" i="1"/>
  <c r="S1866" i="1"/>
  <c r="T1866" i="1"/>
  <c r="S1867" i="1"/>
  <c r="T1867" i="1"/>
  <c r="S1868" i="1"/>
  <c r="T1868" i="1"/>
  <c r="S1869" i="1"/>
  <c r="T1869" i="1"/>
  <c r="S1870" i="1"/>
  <c r="T1870" i="1"/>
  <c r="S1871" i="1"/>
  <c r="T1871" i="1"/>
  <c r="S1872" i="1"/>
  <c r="T1872" i="1"/>
  <c r="S1873" i="1"/>
  <c r="T1873" i="1"/>
  <c r="S1874" i="1"/>
  <c r="T1874" i="1"/>
  <c r="S1875" i="1"/>
  <c r="T1875" i="1"/>
  <c r="S1876" i="1"/>
  <c r="T1876" i="1"/>
  <c r="S1877" i="1"/>
  <c r="T1877" i="1"/>
  <c r="S1878" i="1"/>
  <c r="T1878" i="1"/>
  <c r="S1879" i="1"/>
  <c r="T1879" i="1"/>
  <c r="S1880" i="1"/>
  <c r="T1880" i="1"/>
  <c r="S1881" i="1"/>
  <c r="T1881" i="1"/>
  <c r="S1882" i="1"/>
  <c r="T1882" i="1"/>
  <c r="S1883" i="1"/>
  <c r="T1883" i="1"/>
  <c r="S1884" i="1"/>
  <c r="T1884" i="1"/>
  <c r="S1885" i="1"/>
  <c r="T1885" i="1"/>
  <c r="S1886" i="1"/>
  <c r="T1886" i="1"/>
  <c r="S1887" i="1"/>
  <c r="T1887" i="1"/>
  <c r="S1888" i="1"/>
  <c r="T1888" i="1"/>
  <c r="S1889" i="1"/>
  <c r="T1889" i="1"/>
  <c r="S1890" i="1"/>
  <c r="T1890" i="1"/>
  <c r="S1891" i="1"/>
  <c r="T1891" i="1"/>
  <c r="S1892" i="1"/>
  <c r="T1892" i="1"/>
  <c r="S1893" i="1"/>
  <c r="T1893" i="1"/>
  <c r="S1894" i="1"/>
  <c r="T1894" i="1"/>
  <c r="S1895" i="1"/>
  <c r="T1895" i="1"/>
  <c r="S1896" i="1"/>
  <c r="T1896" i="1"/>
  <c r="S1897" i="1"/>
  <c r="T1897" i="1"/>
  <c r="S1898" i="1"/>
  <c r="T1898" i="1"/>
  <c r="S1899" i="1"/>
  <c r="T1899" i="1"/>
  <c r="S1900" i="1"/>
  <c r="T1900" i="1"/>
  <c r="S1901" i="1"/>
  <c r="T1901" i="1"/>
  <c r="S1902" i="1"/>
  <c r="T1902" i="1"/>
  <c r="S1903" i="1"/>
  <c r="T1903" i="1"/>
  <c r="S1904" i="1"/>
  <c r="T1904" i="1"/>
  <c r="S1905" i="1"/>
  <c r="T1905" i="1"/>
  <c r="S1906" i="1"/>
  <c r="T1906" i="1"/>
  <c r="S1907" i="1"/>
  <c r="T1907" i="1"/>
  <c r="S1908" i="1"/>
  <c r="T1908" i="1"/>
  <c r="S1909" i="1"/>
  <c r="T1909" i="1"/>
  <c r="S1910" i="1"/>
  <c r="T1910" i="1"/>
  <c r="S1911" i="1"/>
  <c r="T1911" i="1"/>
  <c r="S1912" i="1"/>
  <c r="T1912" i="1"/>
  <c r="S1913" i="1"/>
  <c r="T1913" i="1"/>
  <c r="S1914" i="1"/>
  <c r="T1914" i="1"/>
  <c r="S1915" i="1"/>
  <c r="T1915" i="1"/>
  <c r="S1916" i="1"/>
  <c r="T1916" i="1"/>
  <c r="S1917" i="1"/>
  <c r="T1917" i="1"/>
  <c r="S1918" i="1"/>
  <c r="T1918" i="1"/>
  <c r="S1919" i="1"/>
  <c r="T1919" i="1"/>
  <c r="S1920" i="1"/>
  <c r="T1920" i="1"/>
  <c r="S1921" i="1"/>
  <c r="T1921" i="1"/>
  <c r="S1922" i="1"/>
  <c r="T1922" i="1"/>
  <c r="S1923" i="1"/>
  <c r="T1923" i="1"/>
  <c r="S1924" i="1"/>
  <c r="T1924" i="1"/>
  <c r="S1925" i="1"/>
  <c r="T1925" i="1"/>
  <c r="S1926" i="1"/>
  <c r="T1926" i="1"/>
  <c r="S1927" i="1"/>
  <c r="T1927" i="1"/>
  <c r="S1928" i="1"/>
  <c r="T1928" i="1"/>
  <c r="S1929" i="1"/>
  <c r="T1929" i="1"/>
  <c r="S1930" i="1"/>
  <c r="T1930" i="1"/>
  <c r="S1931" i="1"/>
  <c r="T1931" i="1"/>
  <c r="S1932" i="1"/>
  <c r="T1932" i="1"/>
  <c r="S1933" i="1"/>
  <c r="T1933" i="1"/>
  <c r="S1934" i="1"/>
  <c r="T1934" i="1"/>
  <c r="S1935" i="1"/>
  <c r="T1935" i="1"/>
  <c r="S1936" i="1"/>
  <c r="T1936" i="1"/>
  <c r="S1937" i="1"/>
  <c r="T1937" i="1"/>
  <c r="S1938" i="1"/>
  <c r="T1938" i="1"/>
  <c r="S1939" i="1"/>
  <c r="T1939" i="1"/>
  <c r="S1940" i="1"/>
  <c r="T1940" i="1"/>
  <c r="S1941" i="1"/>
  <c r="T1941" i="1"/>
  <c r="S1942" i="1"/>
  <c r="T1942" i="1"/>
  <c r="S1943" i="1"/>
  <c r="T1943" i="1"/>
  <c r="S1944" i="1"/>
  <c r="T1944" i="1"/>
  <c r="S1945" i="1"/>
  <c r="T1945" i="1"/>
  <c r="S1946" i="1"/>
  <c r="T1946" i="1"/>
  <c r="S1947" i="1"/>
  <c r="T1947" i="1"/>
  <c r="S1948" i="1"/>
  <c r="T1948" i="1"/>
  <c r="S1949" i="1"/>
  <c r="T1949" i="1"/>
  <c r="S1950" i="1"/>
  <c r="T1950" i="1"/>
  <c r="S1951" i="1"/>
  <c r="T1951" i="1"/>
  <c r="S1952" i="1"/>
  <c r="T1952" i="1"/>
  <c r="S1953" i="1"/>
  <c r="T1953" i="1"/>
  <c r="S1954" i="1"/>
  <c r="T1954" i="1"/>
  <c r="S1955" i="1"/>
  <c r="T1955" i="1"/>
  <c r="S1956" i="1"/>
  <c r="T1956" i="1"/>
  <c r="S1957" i="1"/>
  <c r="T1957" i="1"/>
  <c r="S1958" i="1"/>
  <c r="T1958" i="1"/>
  <c r="S1959" i="1"/>
  <c r="T1959" i="1"/>
  <c r="S1960" i="1"/>
  <c r="T1960" i="1"/>
  <c r="S1961" i="1"/>
  <c r="T1961" i="1"/>
  <c r="S1962" i="1"/>
  <c r="T1962" i="1"/>
  <c r="S1963" i="1"/>
  <c r="T1963" i="1"/>
  <c r="S1964" i="1"/>
  <c r="T1964" i="1"/>
  <c r="S1965" i="1"/>
  <c r="T1965" i="1"/>
  <c r="S1966" i="1"/>
  <c r="T1966" i="1"/>
  <c r="S1967" i="1"/>
  <c r="T1967" i="1"/>
  <c r="S1968" i="1"/>
  <c r="T1968" i="1"/>
  <c r="S1969" i="1"/>
  <c r="T1969" i="1"/>
  <c r="S1970" i="1"/>
  <c r="T1970" i="1"/>
  <c r="S1971" i="1"/>
  <c r="T1971" i="1"/>
  <c r="S1972" i="1"/>
  <c r="T1972" i="1"/>
  <c r="S1973" i="1"/>
  <c r="T1973" i="1"/>
  <c r="S1974" i="1"/>
  <c r="T1974" i="1"/>
  <c r="S1975" i="1"/>
  <c r="T1975" i="1"/>
  <c r="S1976" i="1"/>
  <c r="T1976" i="1"/>
  <c r="S1977" i="1"/>
  <c r="T1977" i="1"/>
  <c r="S1978" i="1"/>
  <c r="T1978" i="1"/>
  <c r="S1979" i="1"/>
  <c r="T1979" i="1"/>
  <c r="S1980" i="1"/>
  <c r="T1980" i="1"/>
  <c r="S1981" i="1"/>
  <c r="T1981" i="1"/>
  <c r="S1982" i="1"/>
  <c r="T1982" i="1"/>
  <c r="S1983" i="1"/>
  <c r="T1983" i="1"/>
  <c r="S1984" i="1"/>
  <c r="T1984" i="1"/>
  <c r="S1985" i="1"/>
  <c r="T1985" i="1"/>
  <c r="S1986" i="1"/>
  <c r="T1986" i="1"/>
  <c r="S1987" i="1"/>
  <c r="T1987" i="1"/>
  <c r="S1988" i="1"/>
  <c r="T1988" i="1"/>
  <c r="S1989" i="1"/>
  <c r="T1989" i="1"/>
  <c r="S1990" i="1"/>
  <c r="T1990" i="1"/>
  <c r="S1991" i="1"/>
  <c r="T1991" i="1"/>
  <c r="S1992" i="1"/>
  <c r="T1992" i="1"/>
  <c r="S1993" i="1"/>
  <c r="T1993" i="1"/>
  <c r="S1994" i="1"/>
  <c r="T1994" i="1"/>
  <c r="S1995" i="1"/>
  <c r="T1995" i="1"/>
  <c r="S1996" i="1"/>
  <c r="T1996" i="1"/>
  <c r="S1997" i="1"/>
  <c r="T1997" i="1"/>
  <c r="S1998" i="1"/>
  <c r="T1998" i="1"/>
  <c r="S1999" i="1"/>
  <c r="T1999" i="1"/>
  <c r="S2000" i="1"/>
  <c r="T2000" i="1"/>
  <c r="S2001" i="1"/>
  <c r="T2001" i="1"/>
  <c r="S2002" i="1"/>
  <c r="T2002" i="1"/>
  <c r="S2003" i="1"/>
  <c r="T2003" i="1"/>
  <c r="S2004" i="1"/>
  <c r="T2004" i="1"/>
  <c r="S2005" i="1"/>
  <c r="T2005" i="1"/>
  <c r="S2006" i="1"/>
  <c r="T2006" i="1"/>
  <c r="S2007" i="1"/>
  <c r="T2007" i="1"/>
  <c r="S2008" i="1"/>
  <c r="T2008" i="1"/>
  <c r="S2009" i="1"/>
  <c r="T2009" i="1"/>
  <c r="S2010" i="1"/>
  <c r="T2010" i="1"/>
  <c r="S2011" i="1"/>
  <c r="T2011" i="1"/>
  <c r="S2012" i="1"/>
  <c r="T2012" i="1"/>
  <c r="S2013" i="1"/>
  <c r="T2013" i="1"/>
  <c r="S2014" i="1"/>
  <c r="T2014" i="1"/>
  <c r="S2015" i="1"/>
  <c r="T2015" i="1"/>
  <c r="S2016" i="1"/>
  <c r="T2016" i="1"/>
  <c r="S2017" i="1"/>
  <c r="T2017" i="1"/>
  <c r="S2018" i="1"/>
  <c r="T2018" i="1"/>
  <c r="S2019" i="1"/>
  <c r="T2019" i="1"/>
  <c r="S2020" i="1"/>
  <c r="T2020" i="1"/>
  <c r="S2021" i="1"/>
  <c r="T2021" i="1"/>
  <c r="S2022" i="1"/>
  <c r="T2022" i="1"/>
  <c r="S2023" i="1"/>
  <c r="T2023" i="1"/>
  <c r="S2024" i="1"/>
  <c r="T2024" i="1"/>
  <c r="S2025" i="1"/>
  <c r="T2025" i="1"/>
  <c r="S2026" i="1"/>
  <c r="T2026" i="1"/>
  <c r="S2027" i="1"/>
  <c r="T2027" i="1"/>
  <c r="S2028" i="1"/>
  <c r="T2028" i="1"/>
  <c r="S2029" i="1"/>
  <c r="T2029" i="1"/>
  <c r="S2030" i="1"/>
  <c r="T2030" i="1"/>
  <c r="S2031" i="1"/>
  <c r="T2031" i="1"/>
  <c r="S2032" i="1"/>
  <c r="T2032" i="1"/>
  <c r="S2033" i="1"/>
  <c r="T2033" i="1"/>
  <c r="S2034" i="1"/>
  <c r="T2034" i="1"/>
  <c r="S2035" i="1"/>
  <c r="T2035" i="1"/>
  <c r="S2036" i="1"/>
  <c r="T2036" i="1"/>
  <c r="S2037" i="1"/>
  <c r="T2037" i="1"/>
  <c r="S2038" i="1"/>
  <c r="T2038" i="1"/>
  <c r="S2039" i="1"/>
  <c r="T2039" i="1"/>
  <c r="S2040" i="1"/>
  <c r="T2040" i="1"/>
  <c r="S2041" i="1"/>
  <c r="T2041" i="1"/>
  <c r="S2042" i="1"/>
  <c r="T2042" i="1"/>
  <c r="S2043" i="1"/>
  <c r="T2043" i="1"/>
  <c r="S2044" i="1"/>
  <c r="T2044" i="1"/>
  <c r="S2045" i="1"/>
  <c r="T2045" i="1"/>
  <c r="S2046" i="1"/>
  <c r="T2046" i="1"/>
  <c r="S2047" i="1"/>
  <c r="T2047" i="1"/>
  <c r="S2048" i="1"/>
  <c r="T2048" i="1"/>
  <c r="S2049" i="1"/>
  <c r="T2049" i="1"/>
  <c r="S2050" i="1"/>
  <c r="T2050" i="1"/>
  <c r="S2051" i="1"/>
  <c r="T2051" i="1"/>
  <c r="S2052" i="1"/>
  <c r="T2052" i="1"/>
  <c r="S2053" i="1"/>
  <c r="T2053" i="1"/>
  <c r="S2054" i="1"/>
  <c r="T2054" i="1"/>
  <c r="S2055" i="1"/>
  <c r="T2055" i="1"/>
  <c r="S2056" i="1"/>
  <c r="T2056" i="1"/>
  <c r="S2057" i="1"/>
  <c r="T2057" i="1"/>
  <c r="S2058" i="1"/>
  <c r="T2058" i="1"/>
  <c r="S2059" i="1"/>
  <c r="T2059" i="1"/>
  <c r="S2060" i="1"/>
  <c r="T2060" i="1"/>
  <c r="S2061" i="1"/>
  <c r="T2061" i="1"/>
  <c r="S2062" i="1"/>
  <c r="T2062" i="1"/>
  <c r="S2063" i="1"/>
  <c r="T2063" i="1"/>
  <c r="S2064" i="1"/>
  <c r="T2064" i="1"/>
  <c r="S2065" i="1"/>
  <c r="T2065" i="1"/>
  <c r="S2066" i="1"/>
  <c r="T2066" i="1"/>
  <c r="S2067" i="1"/>
  <c r="T2067" i="1"/>
  <c r="S2068" i="1"/>
  <c r="T2068" i="1"/>
  <c r="S2069" i="1"/>
  <c r="T2069" i="1"/>
  <c r="S2070" i="1"/>
  <c r="T2070" i="1"/>
  <c r="S2071" i="1"/>
  <c r="T2071" i="1"/>
  <c r="S2072" i="1"/>
  <c r="T2072" i="1"/>
  <c r="S2073" i="1"/>
  <c r="T2073" i="1"/>
  <c r="S2074" i="1"/>
  <c r="T2074" i="1"/>
  <c r="S2075" i="1"/>
  <c r="T2075" i="1"/>
  <c r="S2076" i="1"/>
  <c r="T2076" i="1"/>
  <c r="S2077" i="1"/>
  <c r="T2077" i="1"/>
  <c r="S2078" i="1"/>
  <c r="T2078" i="1"/>
  <c r="S2079" i="1"/>
  <c r="T2079" i="1"/>
  <c r="S2080" i="1"/>
  <c r="T2080" i="1"/>
  <c r="S2081" i="1"/>
  <c r="T2081" i="1"/>
  <c r="S2082" i="1"/>
  <c r="T2082" i="1"/>
  <c r="S2083" i="1"/>
  <c r="T2083" i="1"/>
  <c r="S2084" i="1"/>
  <c r="T2084" i="1"/>
  <c r="S2085" i="1"/>
  <c r="T2085" i="1"/>
  <c r="S2086" i="1"/>
  <c r="T2086" i="1"/>
  <c r="S2087" i="1"/>
  <c r="T2087" i="1"/>
  <c r="S2088" i="1"/>
  <c r="T2088" i="1"/>
  <c r="S2089" i="1"/>
  <c r="T2089" i="1"/>
  <c r="S2090" i="1"/>
  <c r="T2090" i="1"/>
  <c r="S2091" i="1"/>
  <c r="T2091" i="1"/>
  <c r="S2092" i="1"/>
  <c r="T2092" i="1"/>
  <c r="S2093" i="1"/>
  <c r="T2093" i="1"/>
  <c r="S2094" i="1"/>
  <c r="T2094" i="1"/>
  <c r="S2095" i="1"/>
  <c r="T2095" i="1"/>
  <c r="S2096" i="1"/>
  <c r="T2096" i="1"/>
  <c r="S2097" i="1"/>
  <c r="T2097" i="1"/>
  <c r="S2098" i="1"/>
  <c r="T2098" i="1"/>
  <c r="S2099" i="1"/>
  <c r="T2099" i="1"/>
  <c r="S2100" i="1"/>
  <c r="T2100" i="1"/>
  <c r="S2101" i="1"/>
  <c r="T2101" i="1"/>
  <c r="S2102" i="1"/>
  <c r="T2102" i="1"/>
  <c r="S2103" i="1"/>
  <c r="T2103" i="1"/>
  <c r="S2104" i="1"/>
  <c r="T2104" i="1"/>
  <c r="S2105" i="1"/>
  <c r="T2105" i="1"/>
  <c r="S2106" i="1"/>
  <c r="T2106" i="1"/>
  <c r="S2107" i="1"/>
  <c r="T2107" i="1"/>
  <c r="S2108" i="1"/>
  <c r="T2108" i="1"/>
  <c r="S2109" i="1"/>
  <c r="T2109" i="1"/>
  <c r="S2110" i="1"/>
  <c r="T2110" i="1"/>
  <c r="S2111" i="1"/>
  <c r="T2111" i="1"/>
  <c r="S2112" i="1"/>
  <c r="T2112" i="1"/>
  <c r="S2113" i="1"/>
  <c r="T2113" i="1"/>
  <c r="S2114" i="1"/>
  <c r="T2114" i="1"/>
  <c r="S2115" i="1"/>
  <c r="T2115" i="1"/>
  <c r="S2116" i="1"/>
  <c r="T2116" i="1"/>
  <c r="S2117" i="1"/>
  <c r="T2117" i="1"/>
  <c r="S2118" i="1"/>
  <c r="T2118" i="1"/>
  <c r="S2119" i="1"/>
  <c r="T2119" i="1"/>
  <c r="S2120" i="1"/>
  <c r="T2120" i="1"/>
  <c r="S2121" i="1"/>
  <c r="T2121" i="1"/>
  <c r="S2122" i="1"/>
  <c r="T2122" i="1"/>
  <c r="S2123" i="1"/>
  <c r="T2123" i="1"/>
  <c r="S2124" i="1"/>
  <c r="T2124" i="1"/>
  <c r="S2125" i="1"/>
  <c r="T2125" i="1"/>
  <c r="S2126" i="1"/>
  <c r="T2126" i="1"/>
  <c r="S2127" i="1"/>
  <c r="T2127" i="1"/>
  <c r="S2128" i="1"/>
  <c r="T2128" i="1"/>
  <c r="S2129" i="1"/>
  <c r="T2129" i="1"/>
  <c r="S2130" i="1"/>
  <c r="T2130" i="1"/>
  <c r="S2131" i="1"/>
  <c r="T2131" i="1"/>
  <c r="S2132" i="1"/>
  <c r="T2132" i="1"/>
  <c r="S2133" i="1"/>
  <c r="T2133" i="1"/>
  <c r="S2134" i="1"/>
  <c r="T2134" i="1"/>
  <c r="S2135" i="1"/>
  <c r="T2135" i="1"/>
  <c r="S2136" i="1"/>
  <c r="T2136" i="1"/>
  <c r="S2137" i="1"/>
  <c r="T2137" i="1"/>
  <c r="S2138" i="1"/>
  <c r="T2138" i="1"/>
  <c r="S2139" i="1"/>
  <c r="T2139" i="1"/>
  <c r="S2140" i="1"/>
  <c r="T2140" i="1"/>
  <c r="S2141" i="1"/>
  <c r="T2141" i="1"/>
  <c r="S2142" i="1"/>
  <c r="T2142" i="1"/>
  <c r="S2143" i="1"/>
  <c r="T2143" i="1"/>
  <c r="S2144" i="1"/>
  <c r="T2144" i="1"/>
  <c r="S2145" i="1"/>
  <c r="T2145" i="1"/>
  <c r="S2146" i="1"/>
  <c r="T2146" i="1"/>
  <c r="S2147" i="1"/>
  <c r="T2147" i="1"/>
  <c r="S2148" i="1"/>
  <c r="T2148" i="1"/>
  <c r="S2149" i="1"/>
  <c r="T2149" i="1"/>
  <c r="S2150" i="1"/>
  <c r="T2150" i="1"/>
  <c r="S2151" i="1"/>
  <c r="T2151" i="1"/>
  <c r="S2152" i="1"/>
  <c r="T2152" i="1"/>
  <c r="S2153" i="1"/>
  <c r="T2153" i="1"/>
  <c r="S2154" i="1"/>
  <c r="T2154" i="1"/>
  <c r="S2155" i="1"/>
  <c r="T2155" i="1"/>
  <c r="S2156" i="1"/>
  <c r="T2156" i="1"/>
  <c r="S2157" i="1"/>
  <c r="T2157" i="1"/>
  <c r="S2158" i="1"/>
  <c r="T2158" i="1"/>
  <c r="S2159" i="1"/>
  <c r="T2159" i="1"/>
  <c r="S2160" i="1"/>
  <c r="T2160" i="1"/>
  <c r="S2161" i="1"/>
  <c r="T2161" i="1"/>
  <c r="S2162" i="1"/>
  <c r="T2162" i="1"/>
  <c r="S2163" i="1"/>
  <c r="T2163" i="1"/>
  <c r="S2164" i="1"/>
  <c r="T2164" i="1"/>
  <c r="S2165" i="1"/>
  <c r="T2165" i="1"/>
  <c r="S2166" i="1"/>
  <c r="T2166" i="1"/>
  <c r="S2167" i="1"/>
  <c r="T2167" i="1"/>
  <c r="S2168" i="1"/>
  <c r="T2168" i="1"/>
  <c r="S2169" i="1"/>
  <c r="T2169" i="1"/>
  <c r="S2170" i="1"/>
  <c r="T2170" i="1"/>
  <c r="S2171" i="1"/>
  <c r="T2171" i="1"/>
  <c r="S2172" i="1"/>
  <c r="T2172" i="1"/>
  <c r="S2173" i="1"/>
  <c r="T2173" i="1"/>
  <c r="S2174" i="1"/>
  <c r="T2174" i="1"/>
  <c r="S2175" i="1"/>
  <c r="T2175" i="1"/>
  <c r="S2176" i="1"/>
  <c r="T2176" i="1"/>
  <c r="S2177" i="1"/>
  <c r="T2177" i="1"/>
  <c r="S2178" i="1"/>
  <c r="T2178" i="1"/>
  <c r="S2179" i="1"/>
  <c r="T2179" i="1"/>
  <c r="S2180" i="1"/>
  <c r="T2180" i="1"/>
  <c r="S2181" i="1"/>
  <c r="T2181" i="1"/>
  <c r="S2182" i="1"/>
  <c r="T2182" i="1"/>
  <c r="S2183" i="1"/>
  <c r="T2183" i="1"/>
  <c r="S2184" i="1"/>
  <c r="T2184" i="1"/>
  <c r="S2185" i="1"/>
  <c r="T2185" i="1"/>
  <c r="S2186" i="1"/>
  <c r="T2186" i="1"/>
  <c r="S2187" i="1"/>
  <c r="T2187" i="1"/>
  <c r="S2188" i="1"/>
  <c r="T2188" i="1"/>
  <c r="S2189" i="1"/>
  <c r="T2189" i="1"/>
  <c r="S2190" i="1"/>
  <c r="T2190" i="1"/>
  <c r="S2191" i="1"/>
  <c r="T2191" i="1"/>
  <c r="S2192" i="1"/>
  <c r="T2192" i="1"/>
  <c r="S2193" i="1"/>
  <c r="T2193" i="1"/>
  <c r="S2194" i="1"/>
  <c r="T2194" i="1"/>
  <c r="S2195" i="1"/>
  <c r="T2195" i="1"/>
  <c r="S2196" i="1"/>
  <c r="T2196" i="1"/>
  <c r="S2197" i="1"/>
  <c r="T2197" i="1"/>
  <c r="S2198" i="1"/>
  <c r="T2198" i="1"/>
  <c r="S2199" i="1"/>
  <c r="T2199" i="1"/>
  <c r="S2200" i="1"/>
  <c r="T2200" i="1"/>
  <c r="S2201" i="1"/>
  <c r="T2201" i="1"/>
  <c r="S2202" i="1"/>
  <c r="T2202" i="1"/>
  <c r="S2203" i="1"/>
  <c r="T2203" i="1"/>
  <c r="S2204" i="1"/>
  <c r="T2204" i="1"/>
  <c r="S2205" i="1"/>
  <c r="T2205" i="1"/>
  <c r="S2206" i="1"/>
  <c r="T2206" i="1"/>
  <c r="S2207" i="1"/>
  <c r="T2207" i="1"/>
  <c r="S2208" i="1"/>
  <c r="T2208" i="1"/>
  <c r="S2209" i="1"/>
  <c r="T2209" i="1"/>
  <c r="S2210" i="1"/>
  <c r="T2210" i="1"/>
  <c r="S2211" i="1"/>
  <c r="T2211" i="1"/>
  <c r="S2212" i="1"/>
  <c r="T2212" i="1"/>
  <c r="S2213" i="1"/>
  <c r="T2213" i="1"/>
  <c r="S2214" i="1"/>
  <c r="T2214" i="1"/>
  <c r="S2215" i="1"/>
  <c r="T2215" i="1"/>
  <c r="S2216" i="1"/>
  <c r="T2216" i="1"/>
  <c r="S2217" i="1"/>
  <c r="T2217" i="1"/>
  <c r="S2218" i="1"/>
  <c r="T2218" i="1"/>
  <c r="S2219" i="1"/>
  <c r="T2219" i="1"/>
  <c r="S2220" i="1"/>
  <c r="T2220" i="1"/>
  <c r="S2221" i="1"/>
  <c r="T2221" i="1"/>
  <c r="S2222" i="1"/>
  <c r="T2222" i="1"/>
  <c r="S2223" i="1"/>
  <c r="T2223" i="1"/>
  <c r="S2224" i="1"/>
  <c r="T2224" i="1"/>
  <c r="S2225" i="1"/>
  <c r="T2225" i="1"/>
  <c r="S2226" i="1"/>
  <c r="T2226" i="1"/>
  <c r="S2227" i="1"/>
  <c r="T2227" i="1"/>
  <c r="S2228" i="1"/>
  <c r="T2228" i="1"/>
  <c r="S2229" i="1"/>
  <c r="T2229" i="1"/>
  <c r="S2230" i="1"/>
  <c r="T2230" i="1"/>
  <c r="S2231" i="1"/>
  <c r="T2231" i="1"/>
  <c r="S2232" i="1"/>
  <c r="T2232" i="1"/>
  <c r="S2233" i="1"/>
  <c r="T2233" i="1"/>
  <c r="S2234" i="1"/>
  <c r="T2234" i="1"/>
  <c r="S2235" i="1"/>
  <c r="T2235" i="1"/>
  <c r="S2236" i="1"/>
  <c r="T2236" i="1"/>
  <c r="S2237" i="1"/>
  <c r="T2237" i="1"/>
  <c r="S2238" i="1"/>
  <c r="T2238" i="1"/>
  <c r="S2239" i="1"/>
  <c r="T2239" i="1"/>
  <c r="S2240" i="1"/>
  <c r="T2240" i="1"/>
  <c r="S2241" i="1"/>
  <c r="T2241" i="1"/>
  <c r="S2242" i="1"/>
  <c r="T2242" i="1"/>
  <c r="S2243" i="1"/>
  <c r="T2243" i="1"/>
  <c r="S2244" i="1"/>
  <c r="T2244" i="1"/>
  <c r="S2245" i="1"/>
  <c r="T2245" i="1"/>
  <c r="S2246" i="1"/>
  <c r="T2246" i="1"/>
  <c r="S2247" i="1"/>
  <c r="T2247" i="1"/>
  <c r="S2248" i="1"/>
  <c r="T2248" i="1"/>
  <c r="S2249" i="1"/>
  <c r="T2249" i="1"/>
  <c r="S2250" i="1"/>
  <c r="T2250" i="1"/>
  <c r="S2251" i="1"/>
  <c r="T2251" i="1"/>
  <c r="S2252" i="1"/>
  <c r="T2252" i="1"/>
  <c r="S2253" i="1"/>
  <c r="T2253" i="1"/>
  <c r="S2254" i="1"/>
  <c r="T2254" i="1"/>
  <c r="S2255" i="1"/>
  <c r="T2255" i="1"/>
  <c r="S2256" i="1"/>
  <c r="T2256" i="1"/>
  <c r="S2257" i="1"/>
  <c r="T2257" i="1"/>
  <c r="S2258" i="1"/>
  <c r="T2258" i="1"/>
  <c r="S2259" i="1"/>
  <c r="T2259" i="1"/>
  <c r="S2260" i="1"/>
  <c r="T2260" i="1"/>
  <c r="S2261" i="1"/>
  <c r="T2261" i="1"/>
  <c r="S2262" i="1"/>
  <c r="T2262" i="1"/>
  <c r="S2263" i="1"/>
  <c r="T2263" i="1"/>
  <c r="S2264" i="1"/>
  <c r="T2264" i="1"/>
  <c r="S2265" i="1"/>
  <c r="T2265" i="1"/>
  <c r="S2266" i="1"/>
  <c r="T2266" i="1"/>
  <c r="S2267" i="1"/>
  <c r="T2267" i="1"/>
  <c r="S2268" i="1"/>
  <c r="T2268" i="1"/>
  <c r="S2269" i="1"/>
  <c r="T2269" i="1"/>
  <c r="S2270" i="1"/>
  <c r="T2270" i="1"/>
  <c r="S2271" i="1"/>
  <c r="T2271" i="1"/>
  <c r="S2272" i="1"/>
  <c r="T2272" i="1"/>
  <c r="S2273" i="1"/>
  <c r="T2273" i="1"/>
  <c r="S2274" i="1"/>
  <c r="T2274" i="1"/>
  <c r="S2275" i="1"/>
  <c r="T2275" i="1"/>
  <c r="S2276" i="1"/>
  <c r="T2276" i="1"/>
  <c r="S2277" i="1"/>
  <c r="T2277" i="1"/>
  <c r="S2278" i="1"/>
  <c r="T2278" i="1"/>
  <c r="S2279" i="1"/>
  <c r="T2279" i="1"/>
  <c r="S2280" i="1"/>
  <c r="T2280" i="1"/>
  <c r="S2281" i="1"/>
  <c r="T2281" i="1"/>
  <c r="S2282" i="1"/>
  <c r="T2282" i="1"/>
  <c r="S2283" i="1"/>
  <c r="T2283" i="1"/>
  <c r="S2284" i="1"/>
  <c r="T2284" i="1"/>
  <c r="S2285" i="1"/>
  <c r="T2285" i="1"/>
  <c r="S2286" i="1"/>
  <c r="T2286" i="1"/>
  <c r="S2287" i="1"/>
  <c r="T2287" i="1"/>
  <c r="S2288" i="1"/>
  <c r="T2288" i="1"/>
  <c r="S2289" i="1"/>
  <c r="T2289" i="1"/>
  <c r="S2290" i="1"/>
  <c r="T2290" i="1"/>
  <c r="S2291" i="1"/>
  <c r="T2291" i="1"/>
  <c r="S2292" i="1"/>
  <c r="T2292" i="1"/>
  <c r="S2293" i="1"/>
  <c r="T2293" i="1"/>
  <c r="S2294" i="1"/>
  <c r="T2294" i="1"/>
  <c r="S2295" i="1"/>
  <c r="T2295" i="1"/>
  <c r="S2296" i="1"/>
  <c r="T2296" i="1"/>
  <c r="S2297" i="1"/>
  <c r="T2297" i="1"/>
  <c r="S2298" i="1"/>
  <c r="T2298" i="1"/>
  <c r="S2299" i="1"/>
  <c r="T2299" i="1"/>
  <c r="S2300" i="1"/>
  <c r="T2300" i="1"/>
  <c r="S2301" i="1"/>
  <c r="T2301" i="1"/>
  <c r="S2302" i="1"/>
  <c r="T2302" i="1"/>
  <c r="S2303" i="1"/>
  <c r="T2303" i="1"/>
  <c r="S2304" i="1"/>
  <c r="T2304" i="1"/>
  <c r="S2305" i="1"/>
  <c r="T2305" i="1"/>
  <c r="S2306" i="1"/>
  <c r="T2306" i="1"/>
  <c r="S2307" i="1"/>
  <c r="T2307" i="1"/>
  <c r="S2308" i="1"/>
  <c r="T2308" i="1"/>
  <c r="S2309" i="1"/>
  <c r="T2309" i="1"/>
  <c r="S2310" i="1"/>
  <c r="T2310" i="1"/>
  <c r="S2311" i="1"/>
  <c r="T2311" i="1"/>
  <c r="S2312" i="1"/>
  <c r="T2312" i="1"/>
  <c r="S2313" i="1"/>
  <c r="T2313" i="1"/>
  <c r="S2314" i="1"/>
  <c r="T2314" i="1"/>
  <c r="S2315" i="1"/>
  <c r="T2315" i="1"/>
  <c r="S2316" i="1"/>
  <c r="T2316" i="1"/>
  <c r="S2317" i="1"/>
  <c r="T2317" i="1"/>
  <c r="S2318" i="1"/>
  <c r="T2318" i="1"/>
  <c r="S2319" i="1"/>
  <c r="T2319" i="1"/>
  <c r="S2320" i="1"/>
  <c r="T2320" i="1"/>
  <c r="S2321" i="1"/>
  <c r="T2321" i="1"/>
  <c r="S2322" i="1"/>
  <c r="T2322" i="1"/>
  <c r="S2323" i="1"/>
  <c r="T2323" i="1"/>
  <c r="S2324" i="1"/>
  <c r="T2324" i="1"/>
  <c r="S2325" i="1"/>
  <c r="T2325" i="1"/>
  <c r="S2326" i="1"/>
  <c r="T2326" i="1"/>
  <c r="S2327" i="1"/>
  <c r="T2327" i="1"/>
  <c r="S2328" i="1"/>
  <c r="T2328" i="1"/>
  <c r="S2329" i="1"/>
  <c r="T2329" i="1"/>
  <c r="S2330" i="1"/>
  <c r="T2330" i="1"/>
  <c r="S2331" i="1"/>
  <c r="T2331" i="1"/>
  <c r="S2332" i="1"/>
  <c r="T2332" i="1"/>
  <c r="S2333" i="1"/>
  <c r="T2333" i="1"/>
  <c r="S2334" i="1"/>
  <c r="T2334" i="1"/>
  <c r="S2335" i="1"/>
  <c r="T2335" i="1"/>
  <c r="S2336" i="1"/>
  <c r="T2336" i="1"/>
  <c r="S2337" i="1"/>
  <c r="T2337" i="1"/>
  <c r="S2338" i="1"/>
  <c r="T2338" i="1"/>
  <c r="S2339" i="1"/>
  <c r="T2339" i="1"/>
  <c r="S2340" i="1"/>
  <c r="T2340" i="1"/>
  <c r="S2341" i="1"/>
  <c r="T2341" i="1"/>
  <c r="S2342" i="1"/>
  <c r="T2342" i="1"/>
  <c r="S2343" i="1"/>
  <c r="T2343" i="1"/>
  <c r="S2344" i="1"/>
  <c r="T2344" i="1"/>
  <c r="S2345" i="1"/>
  <c r="T2345" i="1"/>
  <c r="S2346" i="1"/>
  <c r="T2346" i="1"/>
  <c r="S2347" i="1"/>
  <c r="T2347" i="1"/>
  <c r="S2348" i="1"/>
  <c r="T2348" i="1"/>
  <c r="S2349" i="1"/>
  <c r="T2349" i="1"/>
  <c r="S2350" i="1"/>
  <c r="T2350" i="1"/>
  <c r="S2351" i="1"/>
  <c r="T2351" i="1"/>
  <c r="S2352" i="1"/>
  <c r="T2352" i="1"/>
  <c r="S2353" i="1"/>
  <c r="T2353" i="1"/>
  <c r="S2354" i="1"/>
  <c r="T2354" i="1"/>
  <c r="S2355" i="1"/>
  <c r="T2355" i="1"/>
  <c r="S2356" i="1"/>
  <c r="T2356" i="1"/>
  <c r="S2357" i="1"/>
  <c r="T2357" i="1"/>
  <c r="S2358" i="1"/>
  <c r="T2358" i="1"/>
  <c r="S2359" i="1"/>
  <c r="T2359" i="1"/>
  <c r="S2360" i="1"/>
  <c r="T2360" i="1"/>
  <c r="S2361" i="1"/>
  <c r="T2361" i="1"/>
  <c r="S2362" i="1"/>
  <c r="T2362" i="1"/>
  <c r="S2363" i="1"/>
  <c r="T2363" i="1"/>
  <c r="S2364" i="1"/>
  <c r="T2364" i="1"/>
  <c r="S2365" i="1"/>
  <c r="T2365" i="1"/>
  <c r="S2366" i="1"/>
  <c r="T2366" i="1"/>
  <c r="S2367" i="1"/>
  <c r="T2367" i="1"/>
  <c r="S2368" i="1"/>
  <c r="T2368" i="1"/>
  <c r="S2369" i="1"/>
  <c r="T2369" i="1"/>
  <c r="S2370" i="1"/>
  <c r="T2370" i="1"/>
  <c r="S2371" i="1"/>
  <c r="T2371" i="1"/>
  <c r="S2372" i="1"/>
  <c r="T2372" i="1"/>
  <c r="S2373" i="1"/>
  <c r="T2373" i="1"/>
  <c r="S2374" i="1"/>
  <c r="T2374" i="1"/>
  <c r="S2375" i="1"/>
  <c r="T2375" i="1"/>
  <c r="S2376" i="1"/>
  <c r="T2376" i="1"/>
  <c r="S2377" i="1"/>
  <c r="T2377" i="1"/>
  <c r="S2378" i="1"/>
  <c r="T2378" i="1"/>
  <c r="S2379" i="1"/>
  <c r="T2379" i="1"/>
  <c r="S2380" i="1"/>
  <c r="T2380" i="1"/>
  <c r="S2381" i="1"/>
  <c r="T2381" i="1"/>
  <c r="S2382" i="1"/>
  <c r="T2382" i="1"/>
  <c r="S2383" i="1"/>
  <c r="T2383" i="1"/>
  <c r="S2384" i="1"/>
  <c r="T2384" i="1"/>
  <c r="S2385" i="1"/>
  <c r="T2385" i="1"/>
  <c r="S2386" i="1"/>
  <c r="T2386" i="1"/>
  <c r="S2387" i="1"/>
  <c r="T2387" i="1"/>
  <c r="S2388" i="1"/>
  <c r="T2388" i="1"/>
  <c r="S2389" i="1"/>
  <c r="T2389" i="1"/>
  <c r="S2390" i="1"/>
  <c r="T2390" i="1"/>
  <c r="S2391" i="1"/>
  <c r="T2391" i="1"/>
  <c r="S2392" i="1"/>
  <c r="T2392" i="1"/>
  <c r="S2393" i="1"/>
  <c r="T2393" i="1"/>
  <c r="S2394" i="1"/>
  <c r="T2394" i="1"/>
  <c r="S2395" i="1"/>
  <c r="T2395" i="1"/>
  <c r="S2396" i="1"/>
  <c r="T2396" i="1"/>
  <c r="S2397" i="1"/>
  <c r="T2397" i="1"/>
  <c r="S2398" i="1"/>
  <c r="T2398" i="1"/>
  <c r="S2399" i="1"/>
  <c r="T2399" i="1"/>
  <c r="S2400" i="1"/>
  <c r="T2400" i="1"/>
  <c r="S2401" i="1"/>
  <c r="T2401" i="1"/>
  <c r="S2402" i="1"/>
  <c r="T2402" i="1"/>
  <c r="S2403" i="1"/>
  <c r="T2403" i="1"/>
  <c r="S2404" i="1"/>
  <c r="T2404" i="1"/>
  <c r="S2405" i="1"/>
  <c r="T2405" i="1"/>
  <c r="S2406" i="1"/>
  <c r="T2406" i="1"/>
  <c r="S2407" i="1"/>
  <c r="T2407" i="1"/>
  <c r="S2408" i="1"/>
  <c r="T2408" i="1"/>
  <c r="S2409" i="1"/>
  <c r="T2409" i="1"/>
  <c r="S2410" i="1"/>
  <c r="T2410" i="1"/>
  <c r="S2411" i="1"/>
  <c r="T2411" i="1"/>
  <c r="S2412" i="1"/>
  <c r="T2412" i="1"/>
  <c r="S2413" i="1"/>
  <c r="T2413" i="1"/>
  <c r="S2414" i="1"/>
  <c r="T2414" i="1"/>
  <c r="S2415" i="1"/>
  <c r="T2415" i="1"/>
  <c r="S2416" i="1"/>
  <c r="T2416" i="1"/>
  <c r="S2417" i="1"/>
  <c r="T2417" i="1"/>
  <c r="S2418" i="1"/>
  <c r="T2418" i="1"/>
  <c r="S2419" i="1"/>
  <c r="T2419" i="1"/>
  <c r="S2420" i="1"/>
  <c r="T2420" i="1"/>
  <c r="S2421" i="1"/>
  <c r="T2421" i="1"/>
  <c r="S2422" i="1"/>
  <c r="T2422" i="1"/>
  <c r="S2423" i="1"/>
  <c r="T2423" i="1"/>
  <c r="S2424" i="1"/>
  <c r="T2424" i="1"/>
  <c r="S2425" i="1"/>
  <c r="T2425" i="1"/>
  <c r="S2426" i="1"/>
  <c r="T2426" i="1"/>
  <c r="S2427" i="1"/>
  <c r="T2427" i="1"/>
  <c r="S2428" i="1"/>
  <c r="T2428" i="1"/>
  <c r="S2429" i="1"/>
  <c r="T2429" i="1"/>
  <c r="S2430" i="1"/>
  <c r="T2430" i="1"/>
  <c r="S2431" i="1"/>
  <c r="T2431" i="1"/>
  <c r="S2432" i="1"/>
  <c r="T2432" i="1"/>
  <c r="S2433" i="1"/>
  <c r="T2433" i="1"/>
  <c r="S2434" i="1"/>
  <c r="T2434" i="1"/>
  <c r="S2435" i="1"/>
  <c r="T2435" i="1"/>
  <c r="S2436" i="1"/>
  <c r="T2436" i="1"/>
  <c r="S2437" i="1"/>
  <c r="T2437" i="1"/>
  <c r="S2438" i="1"/>
  <c r="T2438" i="1"/>
  <c r="S2439" i="1"/>
  <c r="T2439" i="1"/>
  <c r="S2440" i="1"/>
  <c r="T2440" i="1"/>
  <c r="S2441" i="1"/>
  <c r="T2441" i="1"/>
  <c r="S2442" i="1"/>
  <c r="T2442" i="1"/>
  <c r="S2443" i="1"/>
  <c r="T2443" i="1"/>
  <c r="S2444" i="1"/>
  <c r="T2444" i="1"/>
  <c r="S2445" i="1"/>
  <c r="T2445" i="1"/>
  <c r="S2446" i="1"/>
  <c r="T2446" i="1"/>
  <c r="S2447" i="1"/>
  <c r="T2447" i="1"/>
  <c r="S2448" i="1"/>
  <c r="T2448" i="1"/>
  <c r="S2449" i="1"/>
  <c r="T2449" i="1"/>
  <c r="S2450" i="1"/>
  <c r="T2450" i="1"/>
  <c r="S2451" i="1"/>
  <c r="T2451" i="1"/>
  <c r="S2452" i="1"/>
  <c r="T2452" i="1"/>
  <c r="S2453" i="1"/>
  <c r="T2453" i="1"/>
  <c r="S2454" i="1"/>
  <c r="T2454" i="1"/>
  <c r="S2455" i="1"/>
  <c r="T2455" i="1"/>
  <c r="S2456" i="1"/>
  <c r="T2456" i="1"/>
  <c r="S2457" i="1"/>
  <c r="T2457" i="1"/>
  <c r="S2458" i="1"/>
  <c r="T2458" i="1"/>
  <c r="S2459" i="1"/>
  <c r="T2459" i="1"/>
  <c r="S2460" i="1"/>
  <c r="T2460" i="1"/>
  <c r="S2461" i="1"/>
  <c r="T2461" i="1"/>
  <c r="S2462" i="1"/>
  <c r="T2462" i="1"/>
  <c r="S2463" i="1"/>
  <c r="T2463" i="1"/>
  <c r="S2464" i="1"/>
  <c r="T2464" i="1"/>
  <c r="S2465" i="1"/>
  <c r="T2465" i="1"/>
  <c r="S2466" i="1"/>
  <c r="T2466" i="1"/>
  <c r="S2467" i="1"/>
  <c r="T2467" i="1"/>
  <c r="S2468" i="1"/>
  <c r="T2468" i="1"/>
  <c r="S2469" i="1"/>
  <c r="T2469" i="1"/>
  <c r="S2470" i="1"/>
  <c r="T2470" i="1"/>
  <c r="S2471" i="1"/>
  <c r="T2471" i="1"/>
  <c r="S2472" i="1"/>
  <c r="T2472" i="1"/>
  <c r="S2473" i="1"/>
  <c r="T2473" i="1"/>
  <c r="S2474" i="1"/>
  <c r="T2474" i="1"/>
  <c r="S2475" i="1"/>
  <c r="T2475" i="1"/>
  <c r="S2476" i="1"/>
  <c r="T2476" i="1"/>
  <c r="S2477" i="1"/>
  <c r="T2477" i="1"/>
  <c r="S2478" i="1"/>
  <c r="T2478" i="1"/>
  <c r="S2479" i="1"/>
  <c r="T2479" i="1"/>
  <c r="S2480" i="1"/>
  <c r="T2480" i="1"/>
  <c r="S2481" i="1"/>
  <c r="T2481" i="1"/>
  <c r="S2482" i="1"/>
  <c r="T2482" i="1"/>
  <c r="S2483" i="1"/>
  <c r="T2483" i="1"/>
  <c r="S2484" i="1"/>
  <c r="T2484" i="1"/>
  <c r="S2485" i="1"/>
  <c r="T2485" i="1"/>
  <c r="S2486" i="1"/>
  <c r="T2486" i="1"/>
  <c r="S2487" i="1"/>
  <c r="T2487" i="1"/>
  <c r="S2488" i="1"/>
  <c r="T2488" i="1"/>
  <c r="S2489" i="1"/>
  <c r="T2489" i="1"/>
  <c r="S2490" i="1"/>
  <c r="T2490" i="1"/>
  <c r="S2491" i="1"/>
  <c r="T2491" i="1"/>
  <c r="S2492" i="1"/>
  <c r="T2492" i="1"/>
  <c r="S2493" i="1"/>
  <c r="T2493" i="1"/>
  <c r="S2494" i="1"/>
  <c r="T2494" i="1"/>
  <c r="S2495" i="1"/>
  <c r="T2495" i="1"/>
  <c r="S2496" i="1"/>
  <c r="T2496" i="1"/>
  <c r="S2497" i="1"/>
  <c r="T2497" i="1"/>
  <c r="S2498" i="1"/>
  <c r="T2498" i="1"/>
  <c r="S2499" i="1"/>
  <c r="T2499" i="1"/>
  <c r="S2500" i="1"/>
  <c r="T2500" i="1"/>
  <c r="S2501" i="1"/>
  <c r="T2501" i="1"/>
  <c r="S2502" i="1"/>
  <c r="T2502" i="1"/>
  <c r="S2503" i="1"/>
  <c r="T2503" i="1"/>
  <c r="S2504" i="1"/>
  <c r="T2504" i="1"/>
  <c r="S2505" i="1"/>
  <c r="T2505" i="1"/>
  <c r="S2506" i="1"/>
  <c r="T2506" i="1"/>
  <c r="S2507" i="1"/>
  <c r="T2507" i="1"/>
  <c r="S2508" i="1"/>
  <c r="T2508" i="1"/>
  <c r="S2509" i="1"/>
  <c r="T2509" i="1"/>
  <c r="S2510" i="1"/>
  <c r="T2510" i="1"/>
  <c r="S2511" i="1"/>
  <c r="T2511" i="1"/>
  <c r="S2512" i="1"/>
  <c r="T2512" i="1"/>
  <c r="S2513" i="1"/>
  <c r="T2513" i="1"/>
  <c r="S2514" i="1"/>
  <c r="T2514" i="1"/>
  <c r="S2515" i="1"/>
  <c r="T2515" i="1"/>
  <c r="S2516" i="1"/>
  <c r="T2516" i="1"/>
  <c r="S2517" i="1"/>
  <c r="T2517" i="1"/>
  <c r="S2518" i="1"/>
  <c r="T2518" i="1"/>
  <c r="S2519" i="1"/>
  <c r="T2519" i="1"/>
  <c r="S2520" i="1"/>
  <c r="T2520" i="1"/>
  <c r="S2521" i="1"/>
  <c r="T2521" i="1"/>
  <c r="S2522" i="1"/>
  <c r="T2522" i="1"/>
  <c r="S2523" i="1"/>
  <c r="T2523" i="1"/>
  <c r="S2524" i="1"/>
  <c r="T2524" i="1"/>
  <c r="S2525" i="1"/>
  <c r="T2525" i="1"/>
  <c r="S2526" i="1"/>
  <c r="T2526" i="1"/>
  <c r="S2527" i="1"/>
  <c r="T2527" i="1"/>
  <c r="S2528" i="1"/>
  <c r="T2528" i="1"/>
  <c r="S2529" i="1"/>
  <c r="T2529" i="1"/>
  <c r="S2530" i="1"/>
  <c r="T2530" i="1"/>
  <c r="S2531" i="1"/>
  <c r="T2531" i="1"/>
  <c r="S2532" i="1"/>
  <c r="T2532" i="1"/>
  <c r="S2533" i="1"/>
  <c r="T2533" i="1"/>
  <c r="S2534" i="1"/>
  <c r="T2534" i="1"/>
  <c r="S2535" i="1"/>
  <c r="T2535" i="1"/>
  <c r="S2536" i="1"/>
  <c r="T2536" i="1"/>
  <c r="S2537" i="1"/>
  <c r="T2537" i="1"/>
  <c r="S2538" i="1"/>
  <c r="T2538" i="1"/>
  <c r="S2539" i="1"/>
  <c r="T2539" i="1"/>
  <c r="S2540" i="1"/>
  <c r="T2540" i="1"/>
  <c r="S2541" i="1"/>
  <c r="T2541" i="1"/>
  <c r="S2542" i="1"/>
  <c r="T2542" i="1"/>
  <c r="S2543" i="1"/>
  <c r="T2543" i="1"/>
  <c r="S2544" i="1"/>
  <c r="T2544" i="1"/>
  <c r="S2545" i="1"/>
  <c r="T2545" i="1"/>
  <c r="S2546" i="1"/>
  <c r="T2546" i="1"/>
  <c r="S2547" i="1"/>
  <c r="T2547" i="1"/>
  <c r="S2548" i="1"/>
  <c r="T2548" i="1"/>
  <c r="S2549" i="1"/>
  <c r="T2549" i="1"/>
  <c r="S2550" i="1"/>
  <c r="T2550" i="1"/>
  <c r="S2551" i="1"/>
  <c r="T2551" i="1"/>
  <c r="S2552" i="1"/>
  <c r="T2552" i="1"/>
  <c r="S2553" i="1"/>
  <c r="T2553" i="1"/>
  <c r="S2554" i="1"/>
  <c r="T2554" i="1"/>
  <c r="S2555" i="1"/>
  <c r="T2555" i="1"/>
  <c r="S2556" i="1"/>
  <c r="T2556" i="1"/>
  <c r="S2557" i="1"/>
  <c r="T2557" i="1"/>
  <c r="S2558" i="1"/>
  <c r="T2558" i="1"/>
  <c r="S2559" i="1"/>
  <c r="T2559" i="1"/>
  <c r="S2560" i="1"/>
  <c r="T2560" i="1"/>
  <c r="S2561" i="1"/>
  <c r="T2561" i="1"/>
  <c r="S2562" i="1"/>
  <c r="T2562" i="1"/>
  <c r="S2563" i="1"/>
  <c r="T2563" i="1"/>
  <c r="S2564" i="1"/>
  <c r="T2564" i="1"/>
  <c r="S2565" i="1"/>
  <c r="T2565" i="1"/>
  <c r="S2566" i="1"/>
  <c r="T2566" i="1"/>
  <c r="S2567" i="1"/>
  <c r="T2567" i="1"/>
  <c r="S2568" i="1"/>
  <c r="T2568" i="1"/>
  <c r="S2569" i="1"/>
  <c r="T2569" i="1"/>
  <c r="S2570" i="1"/>
  <c r="T2570" i="1"/>
  <c r="S2571" i="1"/>
  <c r="T2571" i="1"/>
  <c r="S2572" i="1"/>
  <c r="T2572" i="1"/>
  <c r="S2573" i="1"/>
  <c r="T2573" i="1"/>
  <c r="S2574" i="1"/>
  <c r="T2574" i="1"/>
  <c r="S2575" i="1"/>
  <c r="T2575" i="1"/>
  <c r="S2576" i="1"/>
  <c r="T2576" i="1"/>
  <c r="S2577" i="1"/>
  <c r="T2577" i="1"/>
  <c r="S2578" i="1"/>
  <c r="T2578" i="1"/>
  <c r="S2579" i="1"/>
  <c r="T2579" i="1"/>
  <c r="S2580" i="1"/>
  <c r="T2580" i="1"/>
  <c r="S2581" i="1"/>
  <c r="T2581" i="1"/>
  <c r="S2582" i="1"/>
  <c r="T2582" i="1"/>
  <c r="S2583" i="1"/>
  <c r="T2583" i="1"/>
  <c r="S2584" i="1"/>
  <c r="T2584" i="1"/>
  <c r="S2585" i="1"/>
  <c r="T2585" i="1"/>
  <c r="S2586" i="1"/>
  <c r="T2586" i="1"/>
  <c r="S2587" i="1"/>
  <c r="T2587" i="1"/>
  <c r="S2588" i="1"/>
  <c r="T2588" i="1"/>
  <c r="S2589" i="1"/>
  <c r="T2589" i="1"/>
  <c r="S2590" i="1"/>
  <c r="T2590" i="1"/>
  <c r="S2591" i="1"/>
  <c r="T2591" i="1"/>
  <c r="S2592" i="1"/>
  <c r="T2592" i="1"/>
  <c r="S2593" i="1"/>
  <c r="T2593" i="1"/>
  <c r="S2594" i="1"/>
  <c r="T2594" i="1"/>
  <c r="S2595" i="1"/>
  <c r="T2595" i="1"/>
  <c r="S2596" i="1"/>
  <c r="T2596" i="1"/>
  <c r="S2597" i="1"/>
  <c r="T2597" i="1"/>
  <c r="S2598" i="1"/>
  <c r="T2598" i="1"/>
  <c r="S2599" i="1"/>
  <c r="T2599" i="1"/>
  <c r="S2600" i="1"/>
  <c r="T2600" i="1"/>
  <c r="S2601" i="1"/>
  <c r="T2601" i="1"/>
  <c r="S2602" i="1"/>
  <c r="T2602" i="1"/>
  <c r="S2603" i="1"/>
  <c r="T2603" i="1"/>
  <c r="S2604" i="1"/>
  <c r="T2604" i="1"/>
  <c r="S2605" i="1"/>
  <c r="T2605" i="1"/>
  <c r="S2606" i="1"/>
  <c r="T2606" i="1"/>
  <c r="S2607" i="1"/>
  <c r="T2607" i="1"/>
  <c r="S2608" i="1"/>
  <c r="T2608" i="1"/>
  <c r="S2609" i="1"/>
  <c r="T2609" i="1"/>
  <c r="S2610" i="1"/>
  <c r="T2610" i="1"/>
  <c r="S2611" i="1"/>
  <c r="T2611" i="1"/>
  <c r="S2612" i="1"/>
  <c r="T2612" i="1"/>
  <c r="S2613" i="1"/>
  <c r="T2613" i="1"/>
  <c r="S2614" i="1"/>
  <c r="T2614" i="1"/>
  <c r="S2615" i="1"/>
  <c r="T2615" i="1"/>
  <c r="S2616" i="1"/>
  <c r="T2616" i="1"/>
  <c r="S2617" i="1"/>
  <c r="T2617" i="1"/>
  <c r="S2618" i="1"/>
  <c r="T2618" i="1"/>
  <c r="S2619" i="1"/>
  <c r="T2619" i="1"/>
  <c r="S2620" i="1"/>
  <c r="T2620" i="1"/>
  <c r="S2621" i="1"/>
  <c r="T2621" i="1"/>
  <c r="S2622" i="1"/>
  <c r="T2622" i="1"/>
  <c r="S2623" i="1"/>
  <c r="T2623" i="1"/>
  <c r="S2624" i="1"/>
  <c r="T2624" i="1"/>
  <c r="S2625" i="1"/>
  <c r="T2625" i="1"/>
  <c r="S2626" i="1"/>
  <c r="T2626" i="1"/>
  <c r="S2627" i="1"/>
  <c r="T2627" i="1"/>
  <c r="S2628" i="1"/>
  <c r="T2628" i="1"/>
  <c r="S2629" i="1"/>
  <c r="T2629" i="1"/>
  <c r="S2630" i="1"/>
  <c r="T2630" i="1"/>
  <c r="S2631" i="1"/>
  <c r="T2631" i="1"/>
  <c r="S2632" i="1"/>
  <c r="T2632" i="1"/>
  <c r="S2633" i="1"/>
  <c r="T2633" i="1"/>
  <c r="S2634" i="1"/>
  <c r="T2634" i="1"/>
  <c r="S2635" i="1"/>
  <c r="T2635" i="1"/>
  <c r="S2636" i="1"/>
  <c r="T2636" i="1"/>
  <c r="S2637" i="1"/>
  <c r="T2637" i="1"/>
  <c r="S2638" i="1"/>
  <c r="T2638" i="1"/>
  <c r="S2639" i="1"/>
  <c r="T2639" i="1"/>
  <c r="S2640" i="1"/>
  <c r="T2640" i="1"/>
  <c r="S2641" i="1"/>
  <c r="T2641" i="1"/>
  <c r="S2642" i="1"/>
  <c r="T2642" i="1"/>
  <c r="S2643" i="1"/>
  <c r="T2643" i="1"/>
  <c r="S2644" i="1"/>
  <c r="T2644" i="1"/>
  <c r="S2645" i="1"/>
  <c r="T2645" i="1"/>
  <c r="S2646" i="1"/>
  <c r="T2646" i="1"/>
  <c r="S2647" i="1"/>
  <c r="T2647" i="1"/>
  <c r="S2648" i="1"/>
  <c r="T2648" i="1"/>
  <c r="S2649" i="1"/>
  <c r="T2649" i="1"/>
  <c r="S2650" i="1"/>
  <c r="T2650" i="1"/>
  <c r="S2651" i="1"/>
  <c r="T2651" i="1"/>
  <c r="S2652" i="1"/>
  <c r="T2652" i="1"/>
  <c r="S2653" i="1"/>
  <c r="T2653" i="1"/>
  <c r="S2654" i="1"/>
  <c r="T2654" i="1"/>
  <c r="S2655" i="1"/>
  <c r="T2655" i="1"/>
  <c r="S2656" i="1"/>
  <c r="T2656" i="1"/>
  <c r="S2657" i="1"/>
  <c r="T2657" i="1"/>
  <c r="S2658" i="1"/>
  <c r="T2658" i="1"/>
  <c r="S2659" i="1"/>
  <c r="T2659" i="1"/>
  <c r="S2660" i="1"/>
  <c r="T2660" i="1"/>
  <c r="S2661" i="1"/>
  <c r="T2661" i="1"/>
  <c r="S2662" i="1"/>
  <c r="T2662" i="1"/>
  <c r="S2663" i="1"/>
  <c r="T2663" i="1"/>
  <c r="S2664" i="1"/>
  <c r="T2664" i="1"/>
  <c r="S2665" i="1"/>
  <c r="T2665" i="1"/>
  <c r="S2666" i="1"/>
  <c r="T2666" i="1"/>
  <c r="S2667" i="1"/>
  <c r="T2667" i="1"/>
  <c r="S2668" i="1"/>
  <c r="T2668" i="1"/>
  <c r="S2669" i="1"/>
  <c r="T2669" i="1"/>
  <c r="S2670" i="1"/>
  <c r="T2670" i="1"/>
  <c r="S2671" i="1"/>
  <c r="T2671" i="1"/>
  <c r="S2672" i="1"/>
  <c r="T2672" i="1"/>
  <c r="S2673" i="1"/>
  <c r="T2673" i="1"/>
  <c r="S2674" i="1"/>
  <c r="T2674" i="1"/>
  <c r="S2675" i="1"/>
  <c r="T2675" i="1"/>
  <c r="S2676" i="1"/>
  <c r="T2676" i="1"/>
  <c r="S2677" i="1"/>
  <c r="T2677" i="1"/>
  <c r="S2678" i="1"/>
  <c r="T2678" i="1"/>
  <c r="S2679" i="1"/>
  <c r="T2679" i="1"/>
  <c r="S2680" i="1"/>
  <c r="T2680" i="1"/>
  <c r="S2681" i="1"/>
  <c r="T2681" i="1"/>
  <c r="S2682" i="1"/>
  <c r="T2682" i="1"/>
  <c r="S2683" i="1"/>
  <c r="T2683" i="1"/>
  <c r="S2684" i="1"/>
  <c r="T2684" i="1"/>
  <c r="S2685" i="1"/>
  <c r="T2685" i="1"/>
  <c r="S2686" i="1"/>
  <c r="T2686" i="1"/>
  <c r="S2687" i="1"/>
  <c r="T2687" i="1"/>
  <c r="S2688" i="1"/>
  <c r="T2688" i="1"/>
  <c r="S2689" i="1"/>
  <c r="T2689" i="1"/>
  <c r="S2690" i="1"/>
  <c r="T2690" i="1"/>
  <c r="S2691" i="1"/>
  <c r="T2691" i="1"/>
  <c r="S2692" i="1"/>
  <c r="T2692" i="1"/>
  <c r="S2693" i="1"/>
  <c r="T2693" i="1"/>
  <c r="S2694" i="1"/>
  <c r="T2694" i="1"/>
  <c r="S2695" i="1"/>
  <c r="T2695" i="1"/>
  <c r="S2696" i="1"/>
  <c r="T2696" i="1"/>
  <c r="S2697" i="1"/>
  <c r="T2697" i="1"/>
  <c r="S2698" i="1"/>
  <c r="T2698" i="1"/>
  <c r="S2699" i="1"/>
  <c r="T2699" i="1"/>
  <c r="S2700" i="1"/>
  <c r="T2700" i="1"/>
  <c r="S2701" i="1"/>
  <c r="T2701" i="1"/>
  <c r="S2702" i="1"/>
  <c r="T2702" i="1"/>
  <c r="S2703" i="1"/>
  <c r="T2703" i="1"/>
  <c r="S2704" i="1"/>
  <c r="T2704" i="1"/>
  <c r="S2705" i="1"/>
  <c r="T2705" i="1"/>
  <c r="S2706" i="1"/>
  <c r="T2706" i="1"/>
  <c r="S2707" i="1"/>
  <c r="T2707" i="1"/>
  <c r="S2708" i="1"/>
  <c r="T2708" i="1"/>
  <c r="S2709" i="1"/>
  <c r="T2709" i="1"/>
  <c r="S2710" i="1"/>
  <c r="T2710" i="1"/>
  <c r="S2711" i="1"/>
  <c r="T2711" i="1"/>
  <c r="S2712" i="1"/>
  <c r="T2712" i="1"/>
  <c r="S2713" i="1"/>
  <c r="T2713" i="1"/>
  <c r="S2714" i="1"/>
  <c r="T2714" i="1"/>
  <c r="S2715" i="1"/>
  <c r="T2715" i="1"/>
  <c r="S2716" i="1"/>
  <c r="T2716" i="1"/>
  <c r="S2717" i="1"/>
  <c r="T2717" i="1"/>
  <c r="S2718" i="1"/>
  <c r="T2718" i="1"/>
  <c r="S2719" i="1"/>
  <c r="T2719" i="1"/>
  <c r="S2720" i="1"/>
  <c r="T2720" i="1"/>
  <c r="S2721" i="1"/>
  <c r="T2721" i="1"/>
  <c r="S2722" i="1"/>
  <c r="T2722" i="1"/>
  <c r="S2723" i="1"/>
  <c r="T2723" i="1"/>
  <c r="S2724" i="1"/>
  <c r="T2724" i="1"/>
  <c r="S2725" i="1"/>
  <c r="T2725" i="1"/>
  <c r="S2726" i="1"/>
  <c r="T2726" i="1"/>
  <c r="S2727" i="1"/>
  <c r="T2727" i="1"/>
  <c r="S2728" i="1"/>
  <c r="T2728" i="1"/>
  <c r="S2729" i="1"/>
  <c r="T2729" i="1"/>
  <c r="S2730" i="1"/>
  <c r="T2730" i="1"/>
  <c r="S2731" i="1"/>
  <c r="T2731" i="1"/>
  <c r="S2732" i="1"/>
  <c r="T2732" i="1"/>
  <c r="S2733" i="1"/>
  <c r="T2733" i="1"/>
  <c r="S2734" i="1"/>
  <c r="T2734" i="1"/>
  <c r="S2735" i="1"/>
  <c r="T2735" i="1"/>
  <c r="S2736" i="1"/>
  <c r="T2736" i="1"/>
  <c r="S2737" i="1"/>
  <c r="T2737" i="1"/>
  <c r="S2738" i="1"/>
  <c r="T2738" i="1"/>
  <c r="S2739" i="1"/>
  <c r="T2739" i="1"/>
  <c r="S2740" i="1"/>
  <c r="T2740" i="1"/>
  <c r="S2741" i="1"/>
  <c r="T2741" i="1"/>
  <c r="S2742" i="1"/>
  <c r="T2742" i="1"/>
  <c r="S2743" i="1"/>
  <c r="T2743" i="1"/>
  <c r="S2744" i="1"/>
  <c r="T2744" i="1"/>
  <c r="S2745" i="1"/>
  <c r="T2745" i="1"/>
  <c r="S2746" i="1"/>
  <c r="T2746" i="1"/>
  <c r="S2747" i="1"/>
  <c r="T2747" i="1"/>
  <c r="S2748" i="1"/>
  <c r="T2748" i="1"/>
  <c r="S2749" i="1"/>
  <c r="T2749" i="1"/>
  <c r="S2750" i="1"/>
  <c r="T2750" i="1"/>
  <c r="S2751" i="1"/>
  <c r="T2751" i="1"/>
  <c r="S2752" i="1"/>
  <c r="T2752" i="1"/>
  <c r="S2753" i="1"/>
  <c r="T2753" i="1"/>
  <c r="S2754" i="1"/>
  <c r="T2754" i="1"/>
  <c r="S2755" i="1"/>
  <c r="T2755" i="1"/>
  <c r="S2756" i="1"/>
  <c r="T2756" i="1"/>
  <c r="S2757" i="1"/>
  <c r="T2757" i="1"/>
  <c r="S2758" i="1"/>
  <c r="T2758" i="1"/>
  <c r="S2759" i="1"/>
  <c r="T2759" i="1"/>
  <c r="S2760" i="1"/>
  <c r="T2760" i="1"/>
  <c r="S2761" i="1"/>
  <c r="T2761" i="1"/>
  <c r="S2762" i="1"/>
  <c r="T2762" i="1"/>
  <c r="S2763" i="1"/>
  <c r="T2763" i="1"/>
  <c r="S2764" i="1"/>
  <c r="T2764" i="1"/>
  <c r="S2765" i="1"/>
  <c r="T2765" i="1"/>
  <c r="S2766" i="1"/>
  <c r="T2766" i="1"/>
  <c r="S2767" i="1"/>
  <c r="T2767" i="1"/>
  <c r="S2768" i="1"/>
  <c r="T2768" i="1"/>
  <c r="S2769" i="1"/>
  <c r="T2769" i="1"/>
  <c r="S2770" i="1"/>
  <c r="T2770" i="1"/>
  <c r="S2771" i="1"/>
  <c r="T2771" i="1"/>
  <c r="S2772" i="1"/>
  <c r="T2772" i="1"/>
  <c r="S2773" i="1"/>
  <c r="T2773" i="1"/>
  <c r="S2774" i="1"/>
  <c r="T2774" i="1"/>
  <c r="S2775" i="1"/>
  <c r="T2775" i="1"/>
  <c r="S2776" i="1"/>
  <c r="T2776" i="1"/>
  <c r="S2777" i="1"/>
  <c r="T2777" i="1"/>
  <c r="S2778" i="1"/>
  <c r="T2778" i="1"/>
  <c r="S2779" i="1"/>
  <c r="T2779" i="1"/>
  <c r="S2780" i="1"/>
  <c r="T2780" i="1"/>
  <c r="S2781" i="1"/>
  <c r="T2781" i="1"/>
  <c r="S2782" i="1"/>
  <c r="T2782" i="1"/>
  <c r="S2783" i="1"/>
  <c r="T2783" i="1"/>
  <c r="S2784" i="1"/>
  <c r="T2784" i="1"/>
  <c r="S2785" i="1"/>
  <c r="T2785" i="1"/>
  <c r="S2786" i="1"/>
  <c r="T2786" i="1"/>
  <c r="S2787" i="1"/>
  <c r="T2787" i="1"/>
  <c r="S2788" i="1"/>
  <c r="T2788" i="1"/>
  <c r="S2789" i="1"/>
  <c r="T2789" i="1"/>
  <c r="S2790" i="1"/>
  <c r="T2790" i="1"/>
  <c r="S2791" i="1"/>
  <c r="T2791" i="1"/>
  <c r="S2792" i="1"/>
  <c r="T2792" i="1"/>
  <c r="S2793" i="1"/>
  <c r="T2793" i="1"/>
  <c r="S2794" i="1"/>
  <c r="T2794" i="1"/>
  <c r="S2795" i="1"/>
  <c r="T2795" i="1"/>
  <c r="S2796" i="1"/>
  <c r="T2796" i="1"/>
  <c r="S2797" i="1"/>
  <c r="T2797" i="1"/>
  <c r="S2798" i="1"/>
  <c r="T2798" i="1"/>
  <c r="S2799" i="1"/>
  <c r="T2799" i="1"/>
  <c r="S2800" i="1"/>
  <c r="T2800" i="1"/>
  <c r="S2801" i="1"/>
  <c r="T2801" i="1"/>
  <c r="S2802" i="1"/>
  <c r="T2802" i="1"/>
  <c r="S2803" i="1"/>
  <c r="T2803" i="1"/>
  <c r="S2804" i="1"/>
  <c r="T2804" i="1"/>
  <c r="S2805" i="1"/>
  <c r="T2805" i="1"/>
  <c r="S2806" i="1"/>
  <c r="T2806" i="1"/>
  <c r="S2807" i="1"/>
  <c r="T2807" i="1"/>
  <c r="S2808" i="1"/>
  <c r="T2808" i="1"/>
  <c r="S2809" i="1"/>
  <c r="T2809" i="1"/>
  <c r="S2810" i="1"/>
  <c r="T2810" i="1"/>
  <c r="S2811" i="1"/>
  <c r="T2811" i="1"/>
  <c r="S2812" i="1"/>
  <c r="T2812" i="1"/>
  <c r="S2813" i="1"/>
  <c r="T2813" i="1"/>
  <c r="S2814" i="1"/>
  <c r="T2814" i="1"/>
  <c r="S2815" i="1"/>
  <c r="T2815" i="1"/>
  <c r="S2816" i="1"/>
  <c r="T2816" i="1"/>
  <c r="S2817" i="1"/>
  <c r="T2817" i="1"/>
  <c r="S2818" i="1"/>
  <c r="T2818" i="1"/>
  <c r="S2819" i="1"/>
  <c r="T2819" i="1"/>
  <c r="S2820" i="1"/>
  <c r="T2820" i="1"/>
  <c r="S2821" i="1"/>
  <c r="T2821" i="1"/>
  <c r="S2822" i="1"/>
  <c r="T2822" i="1"/>
  <c r="S2823" i="1"/>
  <c r="T2823" i="1"/>
  <c r="S2824" i="1"/>
  <c r="T2824" i="1"/>
  <c r="S2825" i="1"/>
  <c r="T2825" i="1"/>
  <c r="S2826" i="1"/>
  <c r="T2826" i="1"/>
  <c r="S2827" i="1"/>
  <c r="T2827" i="1"/>
  <c r="S2828" i="1"/>
  <c r="T2828" i="1"/>
  <c r="S2829" i="1"/>
  <c r="T2829" i="1"/>
  <c r="S2830" i="1"/>
  <c r="T2830" i="1"/>
  <c r="S2831" i="1"/>
  <c r="T2831" i="1"/>
  <c r="S2832" i="1"/>
  <c r="T2832" i="1"/>
  <c r="S2833" i="1"/>
  <c r="T2833" i="1"/>
  <c r="S2834" i="1"/>
  <c r="T2834" i="1"/>
  <c r="S2835" i="1"/>
  <c r="T2835" i="1"/>
  <c r="S2836" i="1"/>
  <c r="T2836" i="1"/>
  <c r="S2837" i="1"/>
  <c r="T2837" i="1"/>
  <c r="S2838" i="1"/>
  <c r="T2838" i="1"/>
  <c r="S2839" i="1"/>
  <c r="T2839" i="1"/>
  <c r="S2840" i="1"/>
  <c r="T2840" i="1"/>
  <c r="S2841" i="1"/>
  <c r="T2841" i="1"/>
  <c r="S2842" i="1"/>
  <c r="T2842" i="1"/>
  <c r="S2843" i="1"/>
  <c r="T2843" i="1"/>
  <c r="S2844" i="1"/>
  <c r="T2844" i="1"/>
  <c r="S2845" i="1"/>
  <c r="T2845" i="1"/>
  <c r="S2846" i="1"/>
  <c r="T2846" i="1"/>
  <c r="S2847" i="1"/>
  <c r="T2847" i="1"/>
  <c r="S2848" i="1"/>
  <c r="T2848" i="1"/>
  <c r="S2849" i="1"/>
  <c r="T2849" i="1"/>
  <c r="S2850" i="1"/>
  <c r="T2850" i="1"/>
  <c r="S2851" i="1"/>
  <c r="T2851" i="1"/>
  <c r="S2852" i="1"/>
  <c r="T2852" i="1"/>
  <c r="S2853" i="1"/>
  <c r="T2853" i="1"/>
  <c r="S2854" i="1"/>
  <c r="T2854" i="1"/>
  <c r="S2855" i="1"/>
  <c r="T2855" i="1"/>
  <c r="S2856" i="1"/>
  <c r="T2856" i="1"/>
  <c r="S2857" i="1"/>
  <c r="T2857" i="1"/>
  <c r="S2858" i="1"/>
  <c r="T2858" i="1"/>
  <c r="S2859" i="1"/>
  <c r="T2859" i="1"/>
  <c r="S2860" i="1"/>
  <c r="T2860" i="1"/>
  <c r="S2861" i="1"/>
  <c r="T2861" i="1"/>
  <c r="S2862" i="1"/>
  <c r="T2862" i="1"/>
  <c r="S2863" i="1"/>
  <c r="T2863" i="1"/>
  <c r="S2864" i="1"/>
  <c r="T2864" i="1"/>
  <c r="S2865" i="1"/>
  <c r="T2865" i="1"/>
  <c r="S2866" i="1"/>
  <c r="T2866" i="1"/>
  <c r="S2867" i="1"/>
  <c r="T2867" i="1"/>
  <c r="S2868" i="1"/>
  <c r="T2868" i="1"/>
  <c r="S2869" i="1"/>
  <c r="T2869" i="1"/>
  <c r="S2870" i="1"/>
  <c r="T2870" i="1"/>
  <c r="S2871" i="1"/>
  <c r="T2871" i="1"/>
  <c r="S2872" i="1"/>
  <c r="T2872" i="1"/>
  <c r="S2873" i="1"/>
  <c r="T2873" i="1"/>
  <c r="S2874" i="1"/>
  <c r="T2874" i="1"/>
  <c r="S2875" i="1"/>
  <c r="T2875" i="1"/>
  <c r="S2876" i="1"/>
  <c r="T2876" i="1"/>
  <c r="S2877" i="1"/>
  <c r="T2877" i="1"/>
  <c r="S2878" i="1"/>
  <c r="T2878" i="1"/>
  <c r="S2879" i="1"/>
  <c r="T2879" i="1"/>
  <c r="S2880" i="1"/>
  <c r="T2880" i="1"/>
  <c r="S2881" i="1"/>
  <c r="T2881" i="1"/>
  <c r="S2882" i="1"/>
  <c r="T2882" i="1"/>
  <c r="S2883" i="1"/>
  <c r="T2883" i="1"/>
  <c r="S2884" i="1"/>
  <c r="T2884" i="1"/>
  <c r="S2885" i="1"/>
  <c r="T2885" i="1"/>
  <c r="S2886" i="1"/>
  <c r="T2886" i="1"/>
  <c r="S2887" i="1"/>
  <c r="T2887" i="1"/>
  <c r="S2888" i="1"/>
  <c r="T2888" i="1"/>
  <c r="S2889" i="1"/>
  <c r="T2889" i="1"/>
  <c r="S2890" i="1"/>
  <c r="T2890" i="1"/>
  <c r="S2891" i="1"/>
  <c r="T2891" i="1"/>
  <c r="S2892" i="1"/>
  <c r="T2892" i="1"/>
  <c r="S2893" i="1"/>
  <c r="T2893" i="1"/>
  <c r="S2894" i="1"/>
  <c r="T2894" i="1"/>
  <c r="S2895" i="1"/>
  <c r="T2895" i="1"/>
  <c r="S2896" i="1"/>
  <c r="T2896" i="1"/>
  <c r="S2897" i="1"/>
  <c r="T2897" i="1"/>
  <c r="S2898" i="1"/>
  <c r="T2898" i="1"/>
  <c r="S2899" i="1"/>
  <c r="T2899" i="1"/>
  <c r="S2900" i="1"/>
  <c r="T2900" i="1"/>
  <c r="S2901" i="1"/>
  <c r="T2901" i="1"/>
  <c r="S2902" i="1"/>
  <c r="T2902" i="1"/>
  <c r="S2903" i="1"/>
  <c r="T2903" i="1"/>
  <c r="S2904" i="1"/>
  <c r="T2904" i="1"/>
  <c r="S2905" i="1"/>
  <c r="T2905" i="1"/>
  <c r="S2906" i="1"/>
  <c r="T2906" i="1"/>
  <c r="S2907" i="1"/>
  <c r="T2907" i="1"/>
  <c r="S2908" i="1"/>
  <c r="T2908" i="1"/>
  <c r="S2909" i="1"/>
  <c r="T2909" i="1"/>
  <c r="S2910" i="1"/>
  <c r="T2910" i="1"/>
  <c r="S2911" i="1"/>
  <c r="T2911" i="1"/>
  <c r="S2912" i="1"/>
  <c r="T2912" i="1"/>
  <c r="S2913" i="1"/>
  <c r="T2913" i="1"/>
  <c r="S2914" i="1"/>
  <c r="T2914" i="1"/>
  <c r="S2915" i="1"/>
  <c r="T2915" i="1"/>
  <c r="S2916" i="1"/>
  <c r="T2916" i="1"/>
  <c r="S2917" i="1"/>
  <c r="T2917" i="1"/>
  <c r="S2918" i="1"/>
  <c r="T2918" i="1"/>
  <c r="S2919" i="1"/>
  <c r="T2919" i="1"/>
  <c r="S2920" i="1"/>
  <c r="T2920" i="1"/>
  <c r="S2921" i="1"/>
  <c r="T2921" i="1"/>
  <c r="S2922" i="1"/>
  <c r="T2922" i="1"/>
  <c r="S2923" i="1"/>
  <c r="T2923" i="1"/>
  <c r="S2924" i="1"/>
  <c r="T2924" i="1"/>
  <c r="S2925" i="1"/>
  <c r="T2925" i="1"/>
  <c r="S2926" i="1"/>
  <c r="T2926" i="1"/>
  <c r="S2927" i="1"/>
  <c r="T2927" i="1"/>
  <c r="S2928" i="1"/>
  <c r="T2928" i="1"/>
  <c r="S2929" i="1"/>
  <c r="T2929" i="1"/>
  <c r="S2930" i="1"/>
  <c r="T2930" i="1"/>
  <c r="S2931" i="1"/>
  <c r="T2931" i="1"/>
  <c r="S2932" i="1"/>
  <c r="T2932" i="1"/>
  <c r="S2933" i="1"/>
  <c r="T2933" i="1"/>
  <c r="S2934" i="1"/>
  <c r="T2934" i="1"/>
  <c r="S2935" i="1"/>
  <c r="T2935" i="1"/>
  <c r="S2936" i="1"/>
  <c r="T2936" i="1"/>
  <c r="S2937" i="1"/>
  <c r="T2937" i="1"/>
  <c r="S2938" i="1"/>
  <c r="T2938" i="1"/>
  <c r="S2939" i="1"/>
  <c r="T2939" i="1"/>
  <c r="S2940" i="1"/>
  <c r="T2940" i="1"/>
  <c r="S2941" i="1"/>
  <c r="T2941" i="1"/>
  <c r="S2942" i="1"/>
  <c r="T2942" i="1"/>
  <c r="S2943" i="1"/>
  <c r="T2943" i="1"/>
  <c r="S2944" i="1"/>
  <c r="T2944" i="1"/>
  <c r="S2945" i="1"/>
  <c r="T2945" i="1"/>
  <c r="S2946" i="1"/>
  <c r="T2946" i="1"/>
  <c r="S2947" i="1"/>
  <c r="T2947" i="1"/>
  <c r="S2948" i="1"/>
  <c r="T2948" i="1"/>
  <c r="S2949" i="1"/>
  <c r="T2949" i="1"/>
  <c r="S2950" i="1"/>
  <c r="T2950" i="1"/>
  <c r="S2951" i="1"/>
  <c r="T2951" i="1"/>
  <c r="S2952" i="1"/>
  <c r="T2952" i="1"/>
  <c r="S2953" i="1"/>
  <c r="T2953" i="1"/>
  <c r="S2954" i="1"/>
  <c r="T2954" i="1"/>
  <c r="S2955" i="1"/>
  <c r="T2955" i="1"/>
  <c r="S2956" i="1"/>
  <c r="T2956" i="1"/>
  <c r="S2957" i="1"/>
  <c r="T2957" i="1"/>
  <c r="S2958" i="1"/>
  <c r="T2958" i="1"/>
  <c r="S2959" i="1"/>
  <c r="T2959" i="1"/>
  <c r="S2960" i="1"/>
  <c r="T2960" i="1"/>
  <c r="S2961" i="1"/>
  <c r="T2961" i="1"/>
  <c r="S2962" i="1"/>
  <c r="T2962" i="1"/>
  <c r="S2963" i="1"/>
  <c r="T2963" i="1"/>
  <c r="S2964" i="1"/>
  <c r="T2964" i="1"/>
  <c r="S2965" i="1"/>
  <c r="T2965" i="1"/>
  <c r="S2966" i="1"/>
  <c r="T2966" i="1"/>
  <c r="S2967" i="1"/>
  <c r="T2967" i="1"/>
  <c r="S2968" i="1"/>
  <c r="T2968" i="1"/>
  <c r="S2969" i="1"/>
  <c r="T2969" i="1"/>
  <c r="S2970" i="1"/>
  <c r="T2970" i="1"/>
  <c r="S2971" i="1"/>
  <c r="T2971" i="1"/>
  <c r="S2972" i="1"/>
  <c r="T2972" i="1"/>
  <c r="S2973" i="1"/>
  <c r="T2973" i="1"/>
  <c r="S2974" i="1"/>
  <c r="T2974" i="1"/>
  <c r="S2975" i="1"/>
  <c r="T2975" i="1"/>
  <c r="S2976" i="1"/>
  <c r="T2976" i="1"/>
  <c r="S2977" i="1"/>
  <c r="T2977" i="1"/>
  <c r="S2978" i="1"/>
  <c r="T2978" i="1"/>
  <c r="S2979" i="1"/>
  <c r="T2979" i="1"/>
  <c r="S2980" i="1"/>
  <c r="T2980" i="1"/>
  <c r="S2981" i="1"/>
  <c r="T2981" i="1"/>
  <c r="S2982" i="1"/>
  <c r="T2982" i="1"/>
  <c r="S2983" i="1"/>
  <c r="T2983" i="1"/>
  <c r="S2984" i="1"/>
  <c r="T2984" i="1"/>
  <c r="S2985" i="1"/>
  <c r="T2985" i="1"/>
  <c r="S2986" i="1"/>
  <c r="T2986" i="1"/>
  <c r="S2987" i="1"/>
  <c r="T2987" i="1"/>
  <c r="S2988" i="1"/>
  <c r="T2988" i="1"/>
  <c r="S2989" i="1"/>
  <c r="T2989" i="1"/>
  <c r="S2990" i="1"/>
  <c r="T2990" i="1"/>
  <c r="S2991" i="1"/>
  <c r="T2991" i="1"/>
  <c r="S2992" i="1"/>
  <c r="T2992" i="1"/>
  <c r="S2993" i="1"/>
  <c r="T2993" i="1"/>
  <c r="S2994" i="1"/>
  <c r="T2994" i="1"/>
  <c r="S2995" i="1"/>
  <c r="T2995" i="1"/>
  <c r="S2996" i="1"/>
  <c r="T2996" i="1"/>
  <c r="S2997" i="1"/>
  <c r="T2997" i="1"/>
  <c r="S2998" i="1"/>
  <c r="T2998" i="1"/>
  <c r="S2999" i="1"/>
  <c r="T2999" i="1"/>
  <c r="S3000" i="1"/>
  <c r="T3000" i="1"/>
  <c r="S3001" i="1"/>
  <c r="T3001" i="1"/>
  <c r="S3002" i="1"/>
  <c r="T3002" i="1"/>
  <c r="S3003" i="1"/>
  <c r="T3003" i="1"/>
  <c r="S3004" i="1"/>
  <c r="T3004" i="1"/>
  <c r="S3005" i="1"/>
  <c r="T3005" i="1"/>
  <c r="S3006" i="1"/>
  <c r="T3006" i="1"/>
  <c r="S3007" i="1"/>
  <c r="T3007" i="1"/>
  <c r="S3008" i="1"/>
  <c r="T3008" i="1"/>
  <c r="S3009" i="1"/>
  <c r="T3009" i="1"/>
  <c r="S3010" i="1"/>
  <c r="T3010" i="1"/>
  <c r="S3011" i="1"/>
  <c r="T3011" i="1"/>
  <c r="S3012" i="1"/>
  <c r="T3012" i="1"/>
  <c r="S3013" i="1"/>
  <c r="T3013" i="1"/>
  <c r="S3014" i="1"/>
  <c r="T3014" i="1"/>
  <c r="S3015" i="1"/>
  <c r="T3015" i="1"/>
  <c r="S3016" i="1"/>
  <c r="T3016" i="1"/>
  <c r="S3017" i="1"/>
  <c r="T3017" i="1"/>
  <c r="S3018" i="1"/>
  <c r="T3018" i="1"/>
  <c r="S3019" i="1"/>
  <c r="T3019" i="1"/>
  <c r="S3020" i="1"/>
  <c r="T3020" i="1"/>
  <c r="S3021" i="1"/>
  <c r="T3021" i="1"/>
  <c r="S3022" i="1"/>
  <c r="T3022" i="1"/>
  <c r="S3023" i="1"/>
  <c r="T3023" i="1"/>
  <c r="S3024" i="1"/>
  <c r="T3024" i="1"/>
  <c r="S3025" i="1"/>
  <c r="T3025" i="1"/>
  <c r="S3026" i="1"/>
  <c r="T3026" i="1"/>
  <c r="S3027" i="1"/>
  <c r="T3027" i="1"/>
  <c r="S3028" i="1"/>
  <c r="T3028" i="1"/>
  <c r="S3029" i="1"/>
  <c r="T3029" i="1"/>
  <c r="S3030" i="1"/>
  <c r="T3030" i="1"/>
  <c r="S3031" i="1"/>
  <c r="T3031" i="1"/>
  <c r="S3032" i="1"/>
  <c r="T3032" i="1"/>
  <c r="S3033" i="1"/>
  <c r="T3033" i="1"/>
  <c r="S3034" i="1"/>
  <c r="T3034" i="1"/>
  <c r="S3035" i="1"/>
  <c r="T3035" i="1"/>
  <c r="S3036" i="1"/>
  <c r="T3036" i="1"/>
  <c r="S3037" i="1"/>
  <c r="T3037" i="1"/>
  <c r="S3038" i="1"/>
  <c r="T3038" i="1"/>
  <c r="S3039" i="1"/>
  <c r="T3039" i="1"/>
  <c r="S3040" i="1"/>
  <c r="T3040" i="1"/>
  <c r="S3041" i="1"/>
  <c r="T3041" i="1"/>
  <c r="S3042" i="1"/>
  <c r="T3042" i="1"/>
  <c r="S3043" i="1"/>
  <c r="T3043" i="1"/>
  <c r="S3044" i="1"/>
  <c r="T3044" i="1"/>
  <c r="S3045" i="1"/>
  <c r="T3045" i="1"/>
  <c r="S3046" i="1"/>
  <c r="T3046" i="1"/>
  <c r="S3047" i="1"/>
  <c r="T3047" i="1"/>
  <c r="S3048" i="1"/>
  <c r="T3048" i="1"/>
  <c r="S3049" i="1"/>
  <c r="T3049" i="1"/>
  <c r="S3050" i="1"/>
  <c r="T3050" i="1"/>
  <c r="S3051" i="1"/>
  <c r="T3051" i="1"/>
  <c r="S3052" i="1"/>
  <c r="T3052" i="1"/>
  <c r="S3053" i="1"/>
  <c r="T3053" i="1"/>
  <c r="S3054" i="1"/>
  <c r="T3054" i="1"/>
  <c r="S3055" i="1"/>
  <c r="T3055" i="1"/>
  <c r="S3056" i="1"/>
  <c r="T3056" i="1"/>
  <c r="S3057" i="1"/>
  <c r="T3057" i="1"/>
  <c r="S3058" i="1"/>
  <c r="T3058" i="1"/>
  <c r="S3059" i="1"/>
  <c r="T3059" i="1"/>
  <c r="S3060" i="1"/>
  <c r="T3060" i="1"/>
  <c r="S3061" i="1"/>
  <c r="T3061" i="1"/>
  <c r="S3062" i="1"/>
  <c r="T3062" i="1"/>
  <c r="S3063" i="1"/>
  <c r="T3063" i="1"/>
  <c r="S3064" i="1"/>
  <c r="T3064" i="1"/>
  <c r="S3065" i="1"/>
  <c r="T3065" i="1"/>
  <c r="S3066" i="1"/>
  <c r="T3066" i="1"/>
  <c r="S3067" i="1"/>
  <c r="T3067" i="1"/>
  <c r="S3068" i="1"/>
  <c r="T3068" i="1"/>
  <c r="S3069" i="1"/>
  <c r="T3069" i="1"/>
  <c r="S3070" i="1"/>
  <c r="T3070" i="1"/>
  <c r="S3071" i="1"/>
  <c r="T3071" i="1"/>
  <c r="S3072" i="1"/>
  <c r="T3072" i="1"/>
  <c r="S3073" i="1"/>
  <c r="T3073" i="1"/>
  <c r="S3074" i="1"/>
  <c r="T3074" i="1"/>
  <c r="S3075" i="1"/>
  <c r="T3075" i="1"/>
  <c r="S3076" i="1"/>
  <c r="T3076" i="1"/>
  <c r="S3077" i="1"/>
  <c r="T3077" i="1"/>
  <c r="S3078" i="1"/>
  <c r="T3078" i="1"/>
  <c r="S3079" i="1"/>
  <c r="T3079" i="1"/>
  <c r="S3080" i="1"/>
  <c r="T3080" i="1"/>
  <c r="S3081" i="1"/>
  <c r="T3081" i="1"/>
  <c r="S3082" i="1"/>
  <c r="T3082" i="1"/>
  <c r="S3083" i="1"/>
  <c r="T3083" i="1"/>
  <c r="S3084" i="1"/>
  <c r="T3084" i="1"/>
  <c r="S3085" i="1"/>
  <c r="T3085" i="1"/>
  <c r="S3086" i="1"/>
  <c r="T3086" i="1"/>
  <c r="S3087" i="1"/>
  <c r="T3087" i="1"/>
  <c r="S3088" i="1"/>
  <c r="T3088" i="1"/>
  <c r="S3089" i="1"/>
  <c r="T3089" i="1"/>
  <c r="S3090" i="1"/>
  <c r="T3090" i="1"/>
  <c r="S3091" i="1"/>
  <c r="T3091" i="1"/>
  <c r="S3092" i="1"/>
  <c r="T3092" i="1"/>
  <c r="S3093" i="1"/>
  <c r="T3093" i="1"/>
  <c r="S3094" i="1"/>
  <c r="T3094" i="1"/>
  <c r="S3095" i="1"/>
  <c r="T3095" i="1"/>
  <c r="S3096" i="1"/>
  <c r="T3096" i="1"/>
  <c r="S3097" i="1"/>
  <c r="T3097" i="1"/>
  <c r="S3098" i="1"/>
  <c r="T3098" i="1"/>
  <c r="S3099" i="1"/>
  <c r="T3099" i="1"/>
  <c r="S3100" i="1"/>
  <c r="T3100" i="1"/>
  <c r="S3101" i="1"/>
  <c r="T3101" i="1"/>
  <c r="S3102" i="1"/>
  <c r="T3102" i="1"/>
  <c r="S3103" i="1"/>
  <c r="T3103" i="1"/>
  <c r="S3104" i="1"/>
  <c r="T3104" i="1"/>
  <c r="S3105" i="1"/>
  <c r="T3105" i="1"/>
  <c r="S3106" i="1"/>
  <c r="T3106" i="1"/>
  <c r="S3107" i="1"/>
  <c r="T3107" i="1"/>
  <c r="S3108" i="1"/>
  <c r="T3108" i="1"/>
  <c r="S3109" i="1"/>
  <c r="T3109" i="1"/>
  <c r="S3110" i="1"/>
  <c r="T3110" i="1"/>
  <c r="S3111" i="1"/>
  <c r="T3111" i="1"/>
  <c r="S3112" i="1"/>
  <c r="T3112" i="1"/>
  <c r="S3113" i="1"/>
  <c r="T3113" i="1"/>
  <c r="S3114" i="1"/>
  <c r="T3114" i="1"/>
  <c r="S3115" i="1"/>
  <c r="T3115" i="1"/>
  <c r="S3116" i="1"/>
  <c r="T3116" i="1"/>
  <c r="S3117" i="1"/>
  <c r="T3117" i="1"/>
  <c r="S3118" i="1"/>
  <c r="T3118" i="1"/>
  <c r="S3119" i="1"/>
  <c r="T3119" i="1"/>
  <c r="S3120" i="1"/>
  <c r="T3120" i="1"/>
  <c r="S3121" i="1"/>
  <c r="T3121" i="1"/>
  <c r="S3122" i="1"/>
  <c r="T3122" i="1"/>
  <c r="S3123" i="1"/>
  <c r="T3123" i="1"/>
  <c r="S3124" i="1"/>
  <c r="T3124" i="1"/>
  <c r="S3125" i="1"/>
  <c r="T3125" i="1"/>
  <c r="S3126" i="1"/>
  <c r="T3126" i="1"/>
  <c r="S3127" i="1"/>
  <c r="T3127" i="1"/>
  <c r="S3128" i="1"/>
  <c r="T3128" i="1"/>
  <c r="S3129" i="1"/>
  <c r="T3129" i="1"/>
  <c r="S3130" i="1"/>
  <c r="T3130" i="1"/>
  <c r="S3131" i="1"/>
  <c r="T3131" i="1"/>
  <c r="S3132" i="1"/>
  <c r="T3132" i="1"/>
  <c r="S3133" i="1"/>
  <c r="T3133" i="1"/>
  <c r="S3134" i="1"/>
  <c r="T3134" i="1"/>
  <c r="S3135" i="1"/>
  <c r="T3135" i="1"/>
  <c r="S3136" i="1"/>
  <c r="T3136" i="1"/>
  <c r="S3137" i="1"/>
  <c r="T3137" i="1"/>
  <c r="S3138" i="1"/>
  <c r="T3138" i="1"/>
  <c r="S3139" i="1"/>
  <c r="T3139" i="1"/>
  <c r="S3140" i="1"/>
  <c r="T3140" i="1"/>
  <c r="S3141" i="1"/>
  <c r="T3141" i="1"/>
  <c r="S3142" i="1"/>
  <c r="T3142" i="1"/>
  <c r="S3143" i="1"/>
  <c r="T3143" i="1"/>
  <c r="S3144" i="1"/>
  <c r="T3144" i="1"/>
  <c r="S3145" i="1"/>
  <c r="T3145" i="1"/>
  <c r="S3146" i="1"/>
  <c r="T3146" i="1"/>
  <c r="S3147" i="1"/>
  <c r="T3147" i="1"/>
  <c r="S3148" i="1"/>
  <c r="T3148" i="1"/>
  <c r="S3149" i="1"/>
  <c r="T3149" i="1"/>
  <c r="S3150" i="1"/>
  <c r="T3150" i="1"/>
  <c r="S3151" i="1"/>
  <c r="T3151" i="1"/>
  <c r="S3152" i="1"/>
  <c r="T3152" i="1"/>
  <c r="S3153" i="1"/>
  <c r="T3153" i="1"/>
  <c r="S3154" i="1"/>
  <c r="T3154" i="1"/>
  <c r="S3155" i="1"/>
  <c r="T3155" i="1"/>
  <c r="S3156" i="1"/>
  <c r="T3156" i="1"/>
  <c r="S3157" i="1"/>
  <c r="T3157" i="1"/>
  <c r="S3158" i="1"/>
  <c r="T3158" i="1"/>
  <c r="S3159" i="1"/>
  <c r="T3159" i="1"/>
  <c r="S3160" i="1"/>
  <c r="T3160" i="1"/>
  <c r="S3161" i="1"/>
  <c r="T3161" i="1"/>
  <c r="S3162" i="1"/>
  <c r="T3162" i="1"/>
  <c r="S3163" i="1"/>
  <c r="T3163" i="1"/>
  <c r="S3164" i="1"/>
  <c r="T3164" i="1"/>
  <c r="S3165" i="1"/>
  <c r="T3165" i="1"/>
  <c r="S3166" i="1"/>
  <c r="T3166" i="1"/>
  <c r="S3167" i="1"/>
  <c r="T3167" i="1"/>
  <c r="S3168" i="1"/>
  <c r="T3168" i="1"/>
  <c r="S3169" i="1"/>
  <c r="T3169" i="1"/>
  <c r="S3170" i="1"/>
  <c r="T3170" i="1"/>
  <c r="S3171" i="1"/>
  <c r="T3171" i="1"/>
  <c r="S3172" i="1"/>
  <c r="T3172" i="1"/>
  <c r="S3173" i="1"/>
  <c r="T3173" i="1"/>
  <c r="S3174" i="1"/>
  <c r="T3174" i="1"/>
  <c r="S3175" i="1"/>
  <c r="T3175" i="1"/>
  <c r="S3176" i="1"/>
  <c r="T3176" i="1"/>
  <c r="S3177" i="1"/>
  <c r="T3177" i="1"/>
  <c r="S3178" i="1"/>
  <c r="T3178" i="1"/>
  <c r="S3179" i="1"/>
  <c r="T3179" i="1"/>
  <c r="S3180" i="1"/>
  <c r="T3180" i="1"/>
  <c r="S3181" i="1"/>
  <c r="T3181" i="1"/>
  <c r="S3182" i="1"/>
  <c r="T3182" i="1"/>
  <c r="S3183" i="1"/>
  <c r="T3183" i="1"/>
  <c r="S3184" i="1"/>
  <c r="T3184" i="1"/>
  <c r="S3185" i="1"/>
  <c r="T3185" i="1"/>
  <c r="S3186" i="1"/>
  <c r="T3186" i="1"/>
  <c r="S3187" i="1"/>
  <c r="T3187" i="1"/>
  <c r="S3188" i="1"/>
  <c r="T3188" i="1"/>
  <c r="S3189" i="1"/>
  <c r="T3189" i="1"/>
  <c r="S3190" i="1"/>
  <c r="T3190" i="1"/>
  <c r="S3191" i="1"/>
  <c r="T3191" i="1"/>
  <c r="S3192" i="1"/>
  <c r="T3192" i="1"/>
  <c r="S3193" i="1"/>
  <c r="T3193" i="1"/>
  <c r="S3194" i="1"/>
  <c r="T3194" i="1"/>
  <c r="S3195" i="1"/>
  <c r="T3195" i="1"/>
  <c r="S3196" i="1"/>
  <c r="T3196" i="1"/>
  <c r="S3197" i="1"/>
  <c r="T3197" i="1"/>
  <c r="S3198" i="1"/>
  <c r="T3198" i="1"/>
  <c r="S3199" i="1"/>
  <c r="T3199" i="1"/>
  <c r="S3200" i="1"/>
  <c r="T3200" i="1"/>
  <c r="S3201" i="1"/>
  <c r="T3201" i="1"/>
  <c r="S3202" i="1"/>
  <c r="T3202" i="1"/>
  <c r="S3203" i="1"/>
  <c r="T3203" i="1"/>
  <c r="S3204" i="1"/>
  <c r="T3204" i="1"/>
  <c r="S3205" i="1"/>
  <c r="T3205" i="1"/>
  <c r="S3206" i="1"/>
  <c r="T3206" i="1"/>
  <c r="S3207" i="1"/>
  <c r="T3207" i="1"/>
  <c r="S3208" i="1"/>
  <c r="T3208" i="1"/>
  <c r="S3209" i="1"/>
  <c r="T3209" i="1"/>
  <c r="S3210" i="1"/>
  <c r="T3210" i="1"/>
  <c r="S3211" i="1"/>
  <c r="T3211" i="1"/>
  <c r="S3212" i="1"/>
  <c r="T3212" i="1"/>
  <c r="S3213" i="1"/>
  <c r="T3213" i="1"/>
  <c r="S3214" i="1"/>
  <c r="T3214" i="1"/>
  <c r="S3215" i="1"/>
  <c r="T3215" i="1"/>
  <c r="S3216" i="1"/>
  <c r="T3216" i="1"/>
  <c r="S3217" i="1"/>
  <c r="T3217" i="1"/>
  <c r="S3218" i="1"/>
  <c r="T3218" i="1"/>
  <c r="S3219" i="1"/>
  <c r="T3219" i="1"/>
  <c r="S3220" i="1"/>
  <c r="T3220" i="1"/>
  <c r="S3221" i="1"/>
  <c r="T3221" i="1"/>
  <c r="S3222" i="1"/>
  <c r="T3222" i="1"/>
  <c r="S3223" i="1"/>
  <c r="T3223" i="1"/>
  <c r="S3224" i="1"/>
  <c r="T3224" i="1"/>
  <c r="S3225" i="1"/>
  <c r="T3225" i="1"/>
  <c r="S3226" i="1"/>
  <c r="T3226" i="1"/>
  <c r="S3227" i="1"/>
  <c r="T3227" i="1"/>
  <c r="S3228" i="1"/>
  <c r="T3228" i="1"/>
  <c r="S3229" i="1"/>
  <c r="T3229" i="1"/>
  <c r="S3230" i="1"/>
  <c r="T3230" i="1"/>
  <c r="S3231" i="1"/>
  <c r="T3231" i="1"/>
  <c r="S3232" i="1"/>
  <c r="T3232" i="1"/>
  <c r="S3233" i="1"/>
  <c r="T3233" i="1"/>
  <c r="S3234" i="1"/>
  <c r="T3234" i="1"/>
  <c r="S3235" i="1"/>
  <c r="T3235" i="1"/>
  <c r="S3236" i="1"/>
  <c r="T3236" i="1"/>
  <c r="S3237" i="1"/>
  <c r="T3237" i="1"/>
  <c r="S3238" i="1"/>
  <c r="T3238" i="1"/>
  <c r="S3239" i="1"/>
  <c r="T3239" i="1"/>
  <c r="S3240" i="1"/>
  <c r="T3240" i="1"/>
  <c r="S3241" i="1"/>
  <c r="T3241" i="1"/>
  <c r="S3242" i="1"/>
  <c r="T3242" i="1"/>
  <c r="S3243" i="1"/>
  <c r="T3243" i="1"/>
  <c r="S3244" i="1"/>
  <c r="T3244" i="1"/>
  <c r="S3245" i="1"/>
  <c r="T3245" i="1"/>
  <c r="S3246" i="1"/>
  <c r="T3246" i="1"/>
  <c r="S3247" i="1"/>
  <c r="T3247" i="1"/>
  <c r="S3248" i="1"/>
  <c r="T3248" i="1"/>
  <c r="S3249" i="1"/>
  <c r="T3249" i="1"/>
  <c r="S3250" i="1"/>
  <c r="T3250" i="1"/>
  <c r="S3251" i="1"/>
  <c r="T3251" i="1"/>
  <c r="S3252" i="1"/>
  <c r="T3252" i="1"/>
  <c r="S3253" i="1"/>
  <c r="T3253" i="1"/>
  <c r="S3254" i="1"/>
  <c r="T3254" i="1"/>
  <c r="S3255" i="1"/>
  <c r="T3255" i="1"/>
  <c r="S3256" i="1"/>
  <c r="T3256" i="1"/>
  <c r="S3257" i="1"/>
  <c r="T3257" i="1"/>
  <c r="S3258" i="1"/>
  <c r="T3258" i="1"/>
  <c r="S3259" i="1"/>
  <c r="T3259" i="1"/>
  <c r="S3260" i="1"/>
  <c r="T3260" i="1"/>
  <c r="S3261" i="1"/>
  <c r="T3261" i="1"/>
  <c r="S3262" i="1"/>
  <c r="T3262" i="1"/>
  <c r="S3263" i="1"/>
  <c r="T3263" i="1"/>
  <c r="S3264" i="1"/>
  <c r="T3264" i="1"/>
  <c r="S3265" i="1"/>
  <c r="T3265" i="1"/>
  <c r="S3266" i="1"/>
  <c r="T3266" i="1"/>
  <c r="S3267" i="1"/>
  <c r="T3267" i="1"/>
  <c r="S3268" i="1"/>
  <c r="T3268" i="1"/>
  <c r="S3269" i="1"/>
  <c r="T3269" i="1"/>
  <c r="S3270" i="1"/>
  <c r="T3270" i="1"/>
  <c r="S3271" i="1"/>
  <c r="T3271" i="1"/>
  <c r="S3272" i="1"/>
  <c r="T3272" i="1"/>
  <c r="S3273" i="1"/>
  <c r="T3273" i="1"/>
  <c r="S3274" i="1"/>
  <c r="T3274" i="1"/>
  <c r="S3275" i="1"/>
  <c r="T3275" i="1"/>
  <c r="S3276" i="1"/>
  <c r="T3276" i="1"/>
  <c r="S3277" i="1"/>
  <c r="T3277" i="1"/>
  <c r="S3278" i="1"/>
  <c r="T3278" i="1"/>
  <c r="S3279" i="1"/>
  <c r="T3279" i="1"/>
  <c r="S3280" i="1"/>
  <c r="T3280" i="1"/>
  <c r="S3281" i="1"/>
  <c r="T3281" i="1"/>
  <c r="S3282" i="1"/>
  <c r="T3282" i="1"/>
  <c r="S3283" i="1"/>
  <c r="T3283" i="1"/>
  <c r="S3284" i="1"/>
  <c r="T3284" i="1"/>
  <c r="S3285" i="1"/>
  <c r="T3285" i="1"/>
  <c r="S3286" i="1"/>
  <c r="T3286" i="1"/>
  <c r="S3287" i="1"/>
  <c r="T3287" i="1"/>
  <c r="S3288" i="1"/>
  <c r="T3288" i="1"/>
  <c r="S3289" i="1"/>
  <c r="T3289" i="1"/>
  <c r="S3290" i="1"/>
  <c r="T3290" i="1"/>
  <c r="S3291" i="1"/>
  <c r="T3291" i="1"/>
  <c r="S3292" i="1"/>
  <c r="T3292" i="1"/>
  <c r="S3293" i="1"/>
  <c r="T3293" i="1"/>
  <c r="S3294" i="1"/>
  <c r="T3294" i="1"/>
  <c r="S3295" i="1"/>
  <c r="T3295" i="1"/>
  <c r="S3296" i="1"/>
  <c r="T3296" i="1"/>
  <c r="S3297" i="1"/>
  <c r="T3297" i="1"/>
  <c r="S3298" i="1"/>
  <c r="T3298" i="1"/>
  <c r="S3299" i="1"/>
  <c r="T3299" i="1"/>
  <c r="S3300" i="1"/>
  <c r="T3300" i="1"/>
  <c r="S3301" i="1"/>
  <c r="T3301" i="1"/>
  <c r="S3302" i="1"/>
  <c r="T3302" i="1"/>
  <c r="S3303" i="1"/>
  <c r="T3303" i="1"/>
  <c r="S3304" i="1"/>
  <c r="T3304" i="1"/>
  <c r="S3305" i="1"/>
  <c r="T3305" i="1"/>
  <c r="S3306" i="1"/>
  <c r="T3306" i="1"/>
  <c r="S3307" i="1"/>
  <c r="T3307" i="1"/>
  <c r="S3308" i="1"/>
  <c r="T3308" i="1"/>
  <c r="S3309" i="1"/>
  <c r="T3309" i="1"/>
  <c r="S3310" i="1"/>
  <c r="T3310" i="1"/>
  <c r="S3311" i="1"/>
  <c r="T3311" i="1"/>
  <c r="S3312" i="1"/>
  <c r="T3312" i="1"/>
  <c r="S3313" i="1"/>
  <c r="T3313" i="1"/>
  <c r="S3314" i="1"/>
  <c r="T3314" i="1"/>
  <c r="S3315" i="1"/>
  <c r="T3315" i="1"/>
  <c r="S3316" i="1"/>
  <c r="T3316" i="1"/>
  <c r="S3317" i="1"/>
  <c r="T3317" i="1"/>
  <c r="S3318" i="1"/>
  <c r="T3318" i="1"/>
  <c r="S3319" i="1"/>
  <c r="T3319" i="1"/>
  <c r="S3320" i="1"/>
  <c r="T3320" i="1"/>
  <c r="S3321" i="1"/>
  <c r="T3321" i="1"/>
  <c r="S3322" i="1"/>
  <c r="T3322" i="1"/>
  <c r="S3323" i="1"/>
  <c r="T3323" i="1"/>
  <c r="S3324" i="1"/>
  <c r="T3324" i="1"/>
  <c r="S3325" i="1"/>
  <c r="T3325" i="1"/>
  <c r="S3326" i="1"/>
  <c r="T3326" i="1"/>
  <c r="S3327" i="1"/>
  <c r="T3327" i="1"/>
  <c r="S3328" i="1"/>
  <c r="T3328" i="1"/>
  <c r="S3329" i="1"/>
  <c r="T3329" i="1"/>
  <c r="S3330" i="1"/>
  <c r="T3330" i="1"/>
  <c r="S3331" i="1"/>
  <c r="T3331" i="1"/>
  <c r="S3332" i="1"/>
  <c r="T3332" i="1"/>
  <c r="S3333" i="1"/>
  <c r="T3333" i="1"/>
  <c r="S3334" i="1"/>
  <c r="T3334" i="1"/>
  <c r="S3335" i="1"/>
  <c r="T3335" i="1"/>
  <c r="S3336" i="1"/>
  <c r="T3336" i="1"/>
  <c r="S3337" i="1"/>
  <c r="T3337" i="1"/>
  <c r="S3338" i="1"/>
  <c r="T3338" i="1"/>
  <c r="S3339" i="1"/>
  <c r="T3339" i="1"/>
  <c r="S3340" i="1"/>
  <c r="T3340" i="1"/>
  <c r="S3341" i="1"/>
  <c r="T3341" i="1"/>
  <c r="S3342" i="1"/>
  <c r="T3342" i="1"/>
  <c r="S3343" i="1"/>
  <c r="T3343" i="1"/>
  <c r="S3344" i="1"/>
  <c r="T3344" i="1"/>
  <c r="S3345" i="1"/>
  <c r="T3345" i="1"/>
  <c r="S3346" i="1"/>
  <c r="T3346" i="1"/>
  <c r="S3347" i="1"/>
  <c r="T3347" i="1"/>
  <c r="S3348" i="1"/>
  <c r="T3348" i="1"/>
  <c r="S3349" i="1"/>
  <c r="T3349" i="1"/>
  <c r="S3350" i="1"/>
  <c r="T3350" i="1"/>
  <c r="S3351" i="1"/>
  <c r="T3351" i="1"/>
  <c r="S3352" i="1"/>
  <c r="T3352" i="1"/>
  <c r="S3353" i="1"/>
  <c r="T3353" i="1"/>
  <c r="S3354" i="1"/>
  <c r="T3354" i="1"/>
  <c r="S3355" i="1"/>
  <c r="T3355" i="1"/>
  <c r="S3356" i="1"/>
  <c r="T3356" i="1"/>
  <c r="S3357" i="1"/>
  <c r="T3357" i="1"/>
  <c r="S3358" i="1"/>
  <c r="T3358" i="1"/>
  <c r="S3359" i="1"/>
  <c r="T3359" i="1"/>
  <c r="S3360" i="1"/>
  <c r="T3360" i="1"/>
  <c r="S3361" i="1"/>
  <c r="T3361" i="1"/>
  <c r="S3362" i="1"/>
  <c r="T3362" i="1"/>
  <c r="S3363" i="1"/>
  <c r="T3363" i="1"/>
  <c r="S3364" i="1"/>
  <c r="T3364" i="1"/>
  <c r="S3365" i="1"/>
  <c r="T3365" i="1"/>
  <c r="S3366" i="1"/>
  <c r="T3366" i="1"/>
  <c r="S3367" i="1"/>
  <c r="T3367" i="1"/>
  <c r="S3368" i="1"/>
  <c r="T3368" i="1"/>
  <c r="S3369" i="1"/>
  <c r="T3369" i="1"/>
  <c r="S3370" i="1"/>
  <c r="T3370" i="1"/>
  <c r="S3371" i="1"/>
  <c r="T3371" i="1"/>
  <c r="S3372" i="1"/>
  <c r="T3372" i="1"/>
  <c r="S3373" i="1"/>
  <c r="T3373" i="1"/>
  <c r="S3374" i="1"/>
  <c r="T3374" i="1"/>
  <c r="S3375" i="1"/>
  <c r="T3375" i="1"/>
  <c r="S3376" i="1"/>
  <c r="T3376" i="1"/>
  <c r="S3377" i="1"/>
  <c r="T3377" i="1"/>
  <c r="S3378" i="1"/>
  <c r="T3378" i="1"/>
  <c r="S3379" i="1"/>
  <c r="T3379" i="1"/>
  <c r="S3380" i="1"/>
  <c r="T3380" i="1"/>
  <c r="S3381" i="1"/>
  <c r="T3381" i="1"/>
  <c r="S3382" i="1"/>
  <c r="T3382" i="1"/>
  <c r="S3383" i="1"/>
  <c r="T3383" i="1"/>
  <c r="S3384" i="1"/>
  <c r="T3384" i="1"/>
  <c r="S3385" i="1"/>
  <c r="T3385" i="1"/>
  <c r="S3386" i="1"/>
  <c r="T3386" i="1"/>
  <c r="S3387" i="1"/>
  <c r="T3387" i="1"/>
  <c r="S3388" i="1"/>
  <c r="T3388" i="1"/>
  <c r="S3389" i="1"/>
  <c r="T3389" i="1"/>
  <c r="S3390" i="1"/>
  <c r="T3390" i="1"/>
  <c r="S3391" i="1"/>
  <c r="T3391" i="1"/>
  <c r="S3392" i="1"/>
  <c r="T3392" i="1"/>
  <c r="S3393" i="1"/>
  <c r="T3393" i="1"/>
  <c r="S3394" i="1"/>
  <c r="T3394" i="1"/>
  <c r="S3395" i="1"/>
  <c r="T3395" i="1"/>
  <c r="S3396" i="1"/>
  <c r="T3396" i="1"/>
  <c r="S3397" i="1"/>
  <c r="T3397" i="1"/>
  <c r="S3398" i="1"/>
  <c r="T3398" i="1"/>
  <c r="S3399" i="1"/>
  <c r="T3399" i="1"/>
  <c r="S3400" i="1"/>
  <c r="T3400" i="1"/>
  <c r="S3401" i="1"/>
  <c r="T3401" i="1"/>
  <c r="S3402" i="1"/>
  <c r="T3402" i="1"/>
  <c r="S3403" i="1"/>
  <c r="T3403" i="1"/>
  <c r="S3404" i="1"/>
  <c r="T3404" i="1"/>
  <c r="S3405" i="1"/>
  <c r="T3405" i="1"/>
  <c r="S3406" i="1"/>
  <c r="T3406" i="1"/>
  <c r="S3407" i="1"/>
  <c r="T3407" i="1"/>
  <c r="S3408" i="1"/>
  <c r="T3408" i="1"/>
  <c r="S3409" i="1"/>
  <c r="T3409" i="1"/>
  <c r="S3410" i="1"/>
  <c r="T3410" i="1"/>
  <c r="S3411" i="1"/>
  <c r="T3411" i="1"/>
  <c r="S3412" i="1"/>
  <c r="T3412" i="1"/>
  <c r="S3413" i="1"/>
  <c r="T3413" i="1"/>
  <c r="S3414" i="1"/>
  <c r="T3414" i="1"/>
  <c r="S3415" i="1"/>
  <c r="T3415" i="1"/>
  <c r="S3416" i="1"/>
  <c r="T3416" i="1"/>
  <c r="S3417" i="1"/>
  <c r="T3417" i="1"/>
  <c r="S3418" i="1"/>
  <c r="T3418" i="1"/>
  <c r="S3419" i="1"/>
  <c r="T3419" i="1"/>
  <c r="S3420" i="1"/>
  <c r="T3420" i="1"/>
  <c r="S3421" i="1"/>
  <c r="T3421" i="1"/>
  <c r="S3422" i="1"/>
  <c r="T3422" i="1"/>
  <c r="S3423" i="1"/>
  <c r="T3423" i="1"/>
  <c r="S3424" i="1"/>
  <c r="T3424" i="1"/>
  <c r="S3425" i="1"/>
  <c r="T3425" i="1"/>
  <c r="S3426" i="1"/>
  <c r="T3426" i="1"/>
  <c r="S3427" i="1"/>
  <c r="T3427" i="1"/>
  <c r="S3428" i="1"/>
  <c r="T3428" i="1"/>
  <c r="S3429" i="1"/>
  <c r="T3429" i="1"/>
  <c r="S3430" i="1"/>
  <c r="T3430" i="1"/>
  <c r="S3431" i="1"/>
  <c r="T3431" i="1"/>
  <c r="S3432" i="1"/>
  <c r="T3432" i="1"/>
  <c r="S3433" i="1"/>
  <c r="T3433" i="1"/>
  <c r="S3434" i="1"/>
  <c r="T3434" i="1"/>
  <c r="S3435" i="1"/>
  <c r="T3435" i="1"/>
  <c r="S3436" i="1"/>
  <c r="T3436" i="1"/>
  <c r="S3437" i="1"/>
  <c r="T3437" i="1"/>
  <c r="S3438" i="1"/>
  <c r="T3438" i="1"/>
  <c r="S3439" i="1"/>
  <c r="T3439" i="1"/>
  <c r="S3440" i="1"/>
  <c r="T3440" i="1"/>
  <c r="S3441" i="1"/>
  <c r="T3441" i="1"/>
  <c r="S3442" i="1"/>
  <c r="T3442" i="1"/>
  <c r="S3443" i="1"/>
  <c r="T3443" i="1"/>
  <c r="S3444" i="1"/>
  <c r="T3444" i="1"/>
  <c r="S3445" i="1"/>
  <c r="T3445" i="1"/>
  <c r="S3446" i="1"/>
  <c r="T3446" i="1"/>
  <c r="S3447" i="1"/>
  <c r="T3447" i="1"/>
  <c r="S3448" i="1"/>
  <c r="T3448" i="1"/>
  <c r="S3449" i="1"/>
  <c r="T3449" i="1"/>
  <c r="S3450" i="1"/>
  <c r="T3450" i="1"/>
  <c r="S3451" i="1"/>
  <c r="T3451" i="1"/>
  <c r="S3452" i="1"/>
  <c r="T3452" i="1"/>
  <c r="S3453" i="1"/>
  <c r="T3453" i="1"/>
  <c r="S3454" i="1"/>
  <c r="T3454" i="1"/>
  <c r="S3455" i="1"/>
  <c r="T3455" i="1"/>
  <c r="S3456" i="1"/>
  <c r="T3456" i="1"/>
  <c r="S3457" i="1"/>
  <c r="T3457" i="1"/>
  <c r="S3458" i="1"/>
  <c r="T3458" i="1"/>
  <c r="S3459" i="1"/>
  <c r="T3459" i="1"/>
  <c r="S3460" i="1"/>
  <c r="T3460" i="1"/>
  <c r="S3461" i="1"/>
  <c r="T3461" i="1"/>
  <c r="S3462" i="1"/>
  <c r="T3462" i="1"/>
  <c r="S3463" i="1"/>
  <c r="T3463" i="1"/>
  <c r="S3464" i="1"/>
  <c r="T3464" i="1"/>
  <c r="S3465" i="1"/>
  <c r="T3465" i="1"/>
  <c r="S3466" i="1"/>
  <c r="T3466" i="1"/>
  <c r="S3467" i="1"/>
  <c r="T3467" i="1"/>
  <c r="S3468" i="1"/>
  <c r="T3468" i="1"/>
  <c r="S3469" i="1"/>
  <c r="T3469" i="1"/>
  <c r="S3470" i="1"/>
  <c r="T3470" i="1"/>
  <c r="S3471" i="1"/>
  <c r="T3471" i="1"/>
  <c r="S3472" i="1"/>
  <c r="T3472" i="1"/>
  <c r="S3473" i="1"/>
  <c r="T3473" i="1"/>
  <c r="S3474" i="1"/>
  <c r="T3474" i="1"/>
  <c r="S3475" i="1"/>
  <c r="T3475" i="1"/>
  <c r="S3476" i="1"/>
  <c r="T3476" i="1"/>
  <c r="S3477" i="1"/>
  <c r="T3477" i="1"/>
  <c r="S3478" i="1"/>
  <c r="T3478" i="1"/>
  <c r="S3479" i="1"/>
  <c r="T3479" i="1"/>
  <c r="S3480" i="1"/>
  <c r="T3480" i="1"/>
  <c r="S3481" i="1"/>
  <c r="T3481" i="1"/>
  <c r="S3482" i="1"/>
  <c r="T3482" i="1"/>
  <c r="S3483" i="1"/>
  <c r="T3483" i="1"/>
  <c r="S3484" i="1"/>
  <c r="T3484" i="1"/>
  <c r="S3485" i="1"/>
  <c r="T3485" i="1"/>
  <c r="S3486" i="1"/>
  <c r="T3486" i="1"/>
  <c r="S3487" i="1"/>
  <c r="T3487" i="1"/>
  <c r="S3488" i="1"/>
  <c r="T3488" i="1"/>
  <c r="S3489" i="1"/>
  <c r="T3489" i="1"/>
  <c r="S3490" i="1"/>
  <c r="T3490" i="1"/>
  <c r="S3491" i="1"/>
  <c r="T3491" i="1"/>
  <c r="S3492" i="1"/>
  <c r="T3492" i="1"/>
  <c r="S3493" i="1"/>
  <c r="T3493" i="1"/>
  <c r="S3494" i="1"/>
  <c r="T3494" i="1"/>
  <c r="S3495" i="1"/>
  <c r="T3495" i="1"/>
  <c r="S3496" i="1"/>
  <c r="T3496" i="1"/>
  <c r="S3497" i="1"/>
  <c r="T3497" i="1"/>
  <c r="S3498" i="1"/>
  <c r="T3498" i="1"/>
  <c r="S3499" i="1"/>
  <c r="T3499" i="1"/>
  <c r="S3500" i="1"/>
  <c r="T3500" i="1"/>
  <c r="S3501" i="1"/>
  <c r="T3501" i="1"/>
  <c r="S3502" i="1"/>
  <c r="T3502" i="1"/>
  <c r="S3503" i="1"/>
  <c r="T3503" i="1"/>
  <c r="S3504" i="1"/>
  <c r="T3504" i="1"/>
  <c r="S3505" i="1"/>
  <c r="T3505" i="1"/>
  <c r="S3506" i="1"/>
  <c r="T3506" i="1"/>
  <c r="S3507" i="1"/>
  <c r="T3507" i="1"/>
  <c r="S3508" i="1"/>
  <c r="T3508" i="1"/>
  <c r="S3509" i="1"/>
  <c r="T3509" i="1"/>
  <c r="S3510" i="1"/>
  <c r="T3510" i="1"/>
  <c r="S3511" i="1"/>
  <c r="T3511" i="1"/>
  <c r="S3512" i="1"/>
  <c r="T3512" i="1"/>
  <c r="S3513" i="1"/>
  <c r="T3513" i="1"/>
  <c r="S3514" i="1"/>
  <c r="T3514" i="1"/>
  <c r="S3515" i="1"/>
  <c r="T3515" i="1"/>
  <c r="S3516" i="1"/>
  <c r="T3516" i="1"/>
  <c r="S3517" i="1"/>
  <c r="T3517" i="1"/>
  <c r="S3518" i="1"/>
  <c r="T3518" i="1"/>
  <c r="S3519" i="1"/>
  <c r="T3519" i="1"/>
  <c r="S3520" i="1"/>
  <c r="T3520" i="1"/>
  <c r="S3521" i="1"/>
  <c r="T3521" i="1"/>
  <c r="S3522" i="1"/>
  <c r="T3522" i="1"/>
  <c r="S3523" i="1"/>
  <c r="T3523" i="1"/>
  <c r="S3524" i="1"/>
  <c r="T3524" i="1"/>
  <c r="S3525" i="1"/>
  <c r="T3525" i="1"/>
  <c r="S3526" i="1"/>
  <c r="T3526" i="1"/>
  <c r="S3527" i="1"/>
  <c r="T3527" i="1"/>
  <c r="S3528" i="1"/>
  <c r="T3528" i="1"/>
  <c r="S3529" i="1"/>
  <c r="T3529" i="1"/>
  <c r="S3530" i="1"/>
  <c r="T3530" i="1"/>
  <c r="S3531" i="1"/>
  <c r="T3531" i="1"/>
  <c r="S3532" i="1"/>
  <c r="T3532" i="1"/>
  <c r="S3533" i="1"/>
  <c r="T3533" i="1"/>
  <c r="S3534" i="1"/>
  <c r="T3534" i="1"/>
  <c r="S3535" i="1"/>
  <c r="T3535" i="1"/>
  <c r="S3536" i="1"/>
  <c r="T3536" i="1"/>
  <c r="S3537" i="1"/>
  <c r="T3537" i="1"/>
  <c r="S3538" i="1"/>
  <c r="T3538" i="1"/>
  <c r="S3539" i="1"/>
  <c r="T3539" i="1"/>
  <c r="S3540" i="1"/>
  <c r="T3540" i="1"/>
  <c r="S3541" i="1"/>
  <c r="T3541" i="1"/>
  <c r="S3542" i="1"/>
  <c r="T3542" i="1"/>
  <c r="S3543" i="1"/>
  <c r="T3543" i="1"/>
  <c r="S3544" i="1"/>
  <c r="T3544" i="1"/>
  <c r="S3545" i="1"/>
  <c r="T3545" i="1"/>
  <c r="S3546" i="1"/>
  <c r="T3546" i="1"/>
  <c r="S3547" i="1"/>
  <c r="T3547" i="1"/>
  <c r="S3548" i="1"/>
  <c r="T3548" i="1"/>
  <c r="S3549" i="1"/>
  <c r="T3549" i="1"/>
  <c r="S3550" i="1"/>
  <c r="T3550" i="1"/>
  <c r="S3551" i="1"/>
  <c r="T3551" i="1"/>
  <c r="S3552" i="1"/>
  <c r="T3552" i="1"/>
  <c r="S3553" i="1"/>
  <c r="T3553" i="1"/>
  <c r="S3554" i="1"/>
  <c r="T3554" i="1"/>
  <c r="S3555" i="1"/>
  <c r="T3555" i="1"/>
  <c r="S3556" i="1"/>
  <c r="T3556" i="1"/>
  <c r="S3557" i="1"/>
  <c r="T3557" i="1"/>
  <c r="S3558" i="1"/>
  <c r="T3558" i="1"/>
  <c r="S3559" i="1"/>
  <c r="T3559" i="1"/>
  <c r="S3560" i="1"/>
  <c r="T3560" i="1"/>
  <c r="S3561" i="1"/>
  <c r="T3561" i="1"/>
  <c r="S3562" i="1"/>
  <c r="T3562" i="1"/>
  <c r="S3563" i="1"/>
  <c r="T3563" i="1"/>
  <c r="S3564" i="1"/>
  <c r="T3564" i="1"/>
  <c r="S3565" i="1"/>
  <c r="T3565" i="1"/>
  <c r="S3566" i="1"/>
  <c r="T3566" i="1"/>
  <c r="S3567" i="1"/>
  <c r="T3567" i="1"/>
  <c r="S3568" i="1"/>
  <c r="T3568" i="1"/>
  <c r="S3569" i="1"/>
  <c r="T3569" i="1"/>
  <c r="S3570" i="1"/>
  <c r="T3570" i="1"/>
  <c r="S3571" i="1"/>
  <c r="T3571" i="1"/>
  <c r="S3572" i="1"/>
  <c r="T3572" i="1"/>
  <c r="S3573" i="1"/>
  <c r="T3573" i="1"/>
  <c r="S3574" i="1"/>
  <c r="T3574" i="1"/>
  <c r="S3575" i="1"/>
  <c r="T3575" i="1"/>
  <c r="S3576" i="1"/>
  <c r="T3576" i="1"/>
  <c r="S3577" i="1"/>
  <c r="T3577" i="1"/>
  <c r="S3578" i="1"/>
  <c r="T3578" i="1"/>
  <c r="S3579" i="1"/>
  <c r="T3579" i="1"/>
  <c r="S3580" i="1"/>
  <c r="T3580" i="1"/>
  <c r="S3581" i="1"/>
  <c r="T3581" i="1"/>
  <c r="S3582" i="1"/>
  <c r="T3582" i="1"/>
  <c r="S3583" i="1"/>
  <c r="T3583" i="1"/>
  <c r="S3584" i="1"/>
  <c r="T3584" i="1"/>
  <c r="S3585" i="1"/>
  <c r="T3585" i="1"/>
  <c r="S3586" i="1"/>
  <c r="T3586" i="1"/>
  <c r="S3587" i="1"/>
  <c r="T3587" i="1"/>
  <c r="S3588" i="1"/>
  <c r="T3588" i="1"/>
  <c r="S3589" i="1"/>
  <c r="T3589" i="1"/>
  <c r="S3590" i="1"/>
  <c r="T3590" i="1"/>
  <c r="S3591" i="1"/>
  <c r="T3591" i="1"/>
  <c r="S3592" i="1"/>
  <c r="T3592" i="1"/>
  <c r="S3593" i="1"/>
  <c r="T3593" i="1"/>
  <c r="S3594" i="1"/>
  <c r="T3594" i="1"/>
  <c r="S3595" i="1"/>
  <c r="T3595" i="1"/>
  <c r="S3596" i="1"/>
  <c r="T3596" i="1"/>
  <c r="S3597" i="1"/>
  <c r="T3597" i="1"/>
  <c r="S3598" i="1"/>
  <c r="T3598" i="1"/>
  <c r="S3599" i="1"/>
  <c r="T3599" i="1"/>
  <c r="S3600" i="1"/>
  <c r="T3600" i="1"/>
  <c r="S3601" i="1"/>
  <c r="T3601" i="1"/>
  <c r="S3602" i="1"/>
  <c r="T3602" i="1"/>
  <c r="S3603" i="1"/>
  <c r="T3603" i="1"/>
  <c r="S3604" i="1"/>
  <c r="T3604" i="1"/>
  <c r="S3605" i="1"/>
  <c r="T3605" i="1"/>
  <c r="S3606" i="1"/>
  <c r="T3606" i="1"/>
  <c r="S3607" i="1"/>
  <c r="T3607" i="1"/>
  <c r="S3608" i="1"/>
  <c r="T3608" i="1"/>
  <c r="S3609" i="1"/>
  <c r="T3609" i="1"/>
  <c r="S3610" i="1"/>
  <c r="T3610" i="1"/>
  <c r="S3611" i="1"/>
  <c r="T3611" i="1"/>
  <c r="S3612" i="1"/>
  <c r="T3612" i="1"/>
  <c r="S3613" i="1"/>
  <c r="T3613" i="1"/>
  <c r="S3614" i="1"/>
  <c r="T3614" i="1"/>
  <c r="S3615" i="1"/>
  <c r="T3615" i="1"/>
  <c r="S3616" i="1"/>
  <c r="T3616" i="1"/>
  <c r="S3617" i="1"/>
  <c r="T3617" i="1"/>
  <c r="S3618" i="1"/>
  <c r="T3618" i="1"/>
  <c r="S3619" i="1"/>
  <c r="T3619" i="1"/>
  <c r="S3620" i="1"/>
  <c r="T3620" i="1"/>
  <c r="S3621" i="1"/>
  <c r="T3621" i="1"/>
  <c r="S3622" i="1"/>
  <c r="T3622" i="1"/>
  <c r="S3623" i="1"/>
  <c r="T3623" i="1"/>
  <c r="S3624" i="1"/>
  <c r="T3624" i="1"/>
  <c r="S3625" i="1"/>
  <c r="T3625" i="1"/>
  <c r="S3626" i="1"/>
  <c r="T3626" i="1"/>
  <c r="S3627" i="1"/>
  <c r="T3627" i="1"/>
  <c r="S3628" i="1"/>
  <c r="T3628" i="1"/>
  <c r="S3629" i="1"/>
  <c r="T3629" i="1"/>
  <c r="S3630" i="1"/>
  <c r="T3630" i="1"/>
  <c r="S3631" i="1"/>
  <c r="T3631" i="1"/>
  <c r="S3632" i="1"/>
  <c r="T3632" i="1"/>
  <c r="S3633" i="1"/>
  <c r="T3633" i="1"/>
  <c r="S3634" i="1"/>
  <c r="T3634" i="1"/>
  <c r="S3635" i="1"/>
  <c r="T3635" i="1"/>
  <c r="S3636" i="1"/>
  <c r="T3636" i="1"/>
  <c r="S3637" i="1"/>
  <c r="T3637" i="1"/>
  <c r="S3638" i="1"/>
  <c r="T3638" i="1"/>
  <c r="S3639" i="1"/>
  <c r="T3639" i="1"/>
  <c r="S3640" i="1"/>
  <c r="T3640" i="1"/>
  <c r="S3641" i="1"/>
  <c r="T3641" i="1"/>
  <c r="S3642" i="1"/>
  <c r="T3642" i="1"/>
  <c r="S3643" i="1"/>
  <c r="T3643" i="1"/>
  <c r="S3644" i="1"/>
  <c r="T3644" i="1"/>
  <c r="S3645" i="1"/>
  <c r="T3645" i="1"/>
  <c r="S3646" i="1"/>
  <c r="T3646" i="1"/>
  <c r="S3647" i="1"/>
  <c r="T3647" i="1"/>
  <c r="S3648" i="1"/>
  <c r="T3648" i="1"/>
  <c r="S3649" i="1"/>
  <c r="T3649" i="1"/>
  <c r="S3650" i="1"/>
  <c r="T3650" i="1"/>
  <c r="S3651" i="1"/>
  <c r="T3651" i="1"/>
  <c r="S3652" i="1"/>
  <c r="T3652" i="1"/>
  <c r="S3653" i="1"/>
  <c r="T3653" i="1"/>
  <c r="S3654" i="1"/>
  <c r="T3654" i="1"/>
  <c r="S3655" i="1"/>
  <c r="T3655" i="1"/>
  <c r="S3656" i="1"/>
  <c r="T3656" i="1"/>
  <c r="S3657" i="1"/>
  <c r="T3657" i="1"/>
  <c r="S3658" i="1"/>
  <c r="T3658" i="1"/>
  <c r="S3659" i="1"/>
  <c r="T3659" i="1"/>
  <c r="S3660" i="1"/>
  <c r="T3660" i="1"/>
  <c r="S3661" i="1"/>
  <c r="T3661" i="1"/>
  <c r="S3662" i="1"/>
  <c r="T3662" i="1"/>
  <c r="S3663" i="1"/>
  <c r="T3663" i="1"/>
  <c r="S3664" i="1"/>
  <c r="T3664" i="1"/>
  <c r="S3665" i="1"/>
  <c r="T3665" i="1"/>
  <c r="S3666" i="1"/>
  <c r="T3666" i="1"/>
  <c r="S3667" i="1"/>
  <c r="T3667" i="1"/>
  <c r="S3668" i="1"/>
  <c r="T3668" i="1"/>
  <c r="S3669" i="1"/>
  <c r="T3669" i="1"/>
  <c r="S3670" i="1"/>
  <c r="T3670" i="1"/>
  <c r="S3671" i="1"/>
  <c r="T3671" i="1"/>
  <c r="S3672" i="1"/>
  <c r="T3672" i="1"/>
  <c r="S3673" i="1"/>
  <c r="T3673" i="1"/>
  <c r="S3674" i="1"/>
  <c r="T3674" i="1"/>
  <c r="S3675" i="1"/>
  <c r="T3675" i="1"/>
  <c r="S3676" i="1"/>
  <c r="T3676" i="1"/>
  <c r="S3677" i="1"/>
  <c r="T3677" i="1"/>
  <c r="S3678" i="1"/>
  <c r="T3678" i="1"/>
  <c r="S3679" i="1"/>
  <c r="T3679" i="1"/>
  <c r="S3680" i="1"/>
  <c r="T3680" i="1"/>
  <c r="S3681" i="1"/>
  <c r="T3681" i="1"/>
  <c r="S3682" i="1"/>
  <c r="T3682" i="1"/>
  <c r="S3683" i="1"/>
  <c r="T3683" i="1"/>
  <c r="S3684" i="1"/>
  <c r="T3684" i="1"/>
  <c r="S3685" i="1"/>
  <c r="T3685" i="1"/>
  <c r="S3686" i="1"/>
  <c r="T3686" i="1"/>
  <c r="S3687" i="1"/>
  <c r="T3687" i="1"/>
  <c r="S3688" i="1"/>
  <c r="T3688" i="1"/>
  <c r="S3689" i="1"/>
  <c r="T3689" i="1"/>
  <c r="S3690" i="1"/>
  <c r="T3690" i="1"/>
  <c r="S3691" i="1"/>
  <c r="T3691" i="1"/>
  <c r="S3692" i="1"/>
  <c r="T3692" i="1"/>
  <c r="S3693" i="1"/>
  <c r="T3693" i="1"/>
  <c r="S3694" i="1"/>
  <c r="T3694" i="1"/>
  <c r="S3695" i="1"/>
  <c r="T3695" i="1"/>
  <c r="S3696" i="1"/>
  <c r="T3696" i="1"/>
  <c r="S3697" i="1"/>
  <c r="T3697" i="1"/>
  <c r="S3698" i="1"/>
  <c r="T3698" i="1"/>
  <c r="S3699" i="1"/>
  <c r="T3699" i="1"/>
  <c r="S3700" i="1"/>
  <c r="T3700" i="1"/>
  <c r="S3701" i="1"/>
  <c r="T3701" i="1"/>
  <c r="S3702" i="1"/>
  <c r="T3702" i="1"/>
  <c r="S3703" i="1"/>
  <c r="T3703" i="1"/>
  <c r="S3704" i="1"/>
  <c r="T3704" i="1"/>
  <c r="S3705" i="1"/>
  <c r="T3705" i="1"/>
  <c r="S3706" i="1"/>
  <c r="T3706" i="1"/>
  <c r="S3707" i="1"/>
  <c r="T3707" i="1"/>
  <c r="S3708" i="1"/>
  <c r="T3708" i="1"/>
  <c r="S3709" i="1"/>
  <c r="T3709" i="1"/>
  <c r="S3710" i="1"/>
  <c r="T3710" i="1"/>
  <c r="S3711" i="1"/>
  <c r="T3711" i="1"/>
  <c r="S3712" i="1"/>
  <c r="T3712" i="1"/>
  <c r="S3713" i="1"/>
  <c r="T3713" i="1"/>
  <c r="S3714" i="1"/>
  <c r="T3714" i="1"/>
  <c r="S3715" i="1"/>
  <c r="T3715" i="1"/>
  <c r="S3716" i="1"/>
  <c r="T3716" i="1"/>
  <c r="S3717" i="1"/>
  <c r="T3717" i="1"/>
  <c r="S3718" i="1"/>
  <c r="T3718" i="1"/>
  <c r="S3719" i="1"/>
  <c r="T3719" i="1"/>
  <c r="S3720" i="1"/>
  <c r="T3720" i="1"/>
  <c r="S3721" i="1"/>
  <c r="T3721" i="1"/>
  <c r="S3722" i="1"/>
  <c r="T3722" i="1"/>
  <c r="S3723" i="1"/>
  <c r="T3723" i="1"/>
  <c r="S3724" i="1"/>
  <c r="T3724" i="1"/>
  <c r="S3725" i="1"/>
  <c r="T3725" i="1"/>
  <c r="S3726" i="1"/>
  <c r="T3726" i="1"/>
  <c r="S3727" i="1"/>
  <c r="T3727" i="1"/>
  <c r="S3728" i="1"/>
  <c r="T3728" i="1"/>
  <c r="S3729" i="1"/>
  <c r="T3729" i="1"/>
  <c r="S3730" i="1"/>
  <c r="T3730" i="1"/>
  <c r="S3731" i="1"/>
  <c r="T3731" i="1"/>
  <c r="S3732" i="1"/>
  <c r="T3732" i="1"/>
  <c r="S3733" i="1"/>
  <c r="T3733" i="1"/>
  <c r="S3734" i="1"/>
  <c r="T3734" i="1"/>
  <c r="S3735" i="1"/>
  <c r="T3735" i="1"/>
  <c r="S3736" i="1"/>
  <c r="T3736" i="1"/>
  <c r="S3737" i="1"/>
  <c r="T3737" i="1"/>
  <c r="S3738" i="1"/>
  <c r="T3738" i="1"/>
  <c r="S3739" i="1"/>
  <c r="T3739" i="1"/>
  <c r="S3740" i="1"/>
  <c r="T3740" i="1"/>
  <c r="S3741" i="1"/>
  <c r="T3741" i="1"/>
  <c r="S3742" i="1"/>
  <c r="T3742" i="1"/>
  <c r="S3743" i="1"/>
  <c r="T3743" i="1"/>
  <c r="S3744" i="1"/>
  <c r="T3744" i="1"/>
  <c r="S3745" i="1"/>
  <c r="T3745" i="1"/>
  <c r="S3746" i="1"/>
  <c r="T3746" i="1"/>
  <c r="S3747" i="1"/>
  <c r="T3747" i="1"/>
  <c r="S3748" i="1"/>
  <c r="T3748" i="1"/>
  <c r="S3749" i="1"/>
  <c r="T3749" i="1"/>
  <c r="S3750" i="1"/>
  <c r="T3750" i="1"/>
  <c r="S3751" i="1"/>
  <c r="T3751" i="1"/>
  <c r="S3752" i="1"/>
  <c r="T3752" i="1"/>
  <c r="S3753" i="1"/>
  <c r="T3753" i="1"/>
  <c r="S3754" i="1"/>
  <c r="T3754" i="1"/>
  <c r="S3755" i="1"/>
  <c r="T3755" i="1"/>
  <c r="S3756" i="1"/>
  <c r="T3756" i="1"/>
  <c r="S3757" i="1"/>
  <c r="T3757" i="1"/>
  <c r="S3758" i="1"/>
  <c r="T3758" i="1"/>
  <c r="S3759" i="1"/>
  <c r="T3759" i="1"/>
  <c r="S3760" i="1"/>
  <c r="T3760" i="1"/>
  <c r="S3761" i="1"/>
  <c r="T3761" i="1"/>
  <c r="S3762" i="1"/>
  <c r="T3762" i="1"/>
  <c r="S3763" i="1"/>
  <c r="T3763" i="1"/>
  <c r="S3764" i="1"/>
  <c r="T3764" i="1"/>
  <c r="S3765" i="1"/>
  <c r="T3765" i="1"/>
  <c r="S3766" i="1"/>
  <c r="T3766" i="1"/>
  <c r="S3767" i="1"/>
  <c r="T3767" i="1"/>
  <c r="S3768" i="1"/>
  <c r="T3768" i="1"/>
  <c r="S3769" i="1"/>
  <c r="T3769" i="1"/>
  <c r="S3770" i="1"/>
  <c r="T3770" i="1"/>
  <c r="S3771" i="1"/>
  <c r="T3771" i="1"/>
  <c r="S3772" i="1"/>
  <c r="T3772" i="1"/>
  <c r="S3773" i="1"/>
  <c r="T3773" i="1"/>
  <c r="S3774" i="1"/>
  <c r="T3774" i="1"/>
  <c r="S3775" i="1"/>
  <c r="T3775" i="1"/>
  <c r="S3776" i="1"/>
  <c r="T3776" i="1"/>
  <c r="S3777" i="1"/>
  <c r="T3777" i="1"/>
  <c r="S3778" i="1"/>
  <c r="T3778" i="1"/>
  <c r="S3779" i="1"/>
  <c r="T3779" i="1"/>
  <c r="S3780" i="1"/>
  <c r="T3780" i="1"/>
  <c r="S3781" i="1"/>
  <c r="T3781" i="1"/>
  <c r="S3782" i="1"/>
  <c r="T3782" i="1"/>
  <c r="S3783" i="1"/>
  <c r="T3783" i="1"/>
  <c r="S3784" i="1"/>
  <c r="T3784" i="1"/>
  <c r="S3785" i="1"/>
  <c r="T3785" i="1"/>
  <c r="S3786" i="1"/>
  <c r="T3786" i="1"/>
  <c r="S3787" i="1"/>
  <c r="T3787" i="1"/>
  <c r="S3788" i="1"/>
  <c r="T3788" i="1"/>
  <c r="S3789" i="1"/>
  <c r="T3789" i="1"/>
  <c r="S3790" i="1"/>
  <c r="T3790" i="1"/>
  <c r="S3791" i="1"/>
  <c r="T3791" i="1"/>
  <c r="S3792" i="1"/>
  <c r="T3792" i="1"/>
  <c r="S3793" i="1"/>
  <c r="T3793" i="1"/>
  <c r="S3794" i="1"/>
  <c r="T3794" i="1"/>
  <c r="S3795" i="1"/>
  <c r="T3795" i="1"/>
  <c r="S3796" i="1"/>
  <c r="T3796" i="1"/>
  <c r="S3797" i="1"/>
  <c r="T3797" i="1"/>
  <c r="S3798" i="1"/>
  <c r="T3798" i="1"/>
  <c r="S3799" i="1"/>
  <c r="T3799" i="1"/>
  <c r="S3800" i="1"/>
  <c r="T3800" i="1"/>
  <c r="S3801" i="1"/>
  <c r="T3801" i="1"/>
  <c r="S3802" i="1"/>
  <c r="T3802" i="1"/>
  <c r="S3803" i="1"/>
  <c r="T3803" i="1"/>
  <c r="S3804" i="1"/>
  <c r="T3804" i="1"/>
  <c r="S3805" i="1"/>
  <c r="T3805" i="1"/>
  <c r="S3806" i="1"/>
  <c r="T3806" i="1"/>
  <c r="S3807" i="1"/>
  <c r="T3807" i="1"/>
  <c r="S3808" i="1"/>
  <c r="T3808" i="1"/>
  <c r="S3809" i="1"/>
  <c r="T3809" i="1"/>
  <c r="S3810" i="1"/>
  <c r="T3810" i="1"/>
  <c r="S3811" i="1"/>
  <c r="T3811" i="1"/>
  <c r="S3812" i="1"/>
  <c r="T3812" i="1"/>
  <c r="S3813" i="1"/>
  <c r="T3813" i="1"/>
  <c r="S3814" i="1"/>
  <c r="T3814" i="1"/>
  <c r="S3815" i="1"/>
  <c r="T3815" i="1"/>
  <c r="S3816" i="1"/>
  <c r="T3816" i="1"/>
  <c r="S3817" i="1"/>
  <c r="T3817" i="1"/>
  <c r="S3818" i="1"/>
  <c r="T3818" i="1"/>
  <c r="S3819" i="1"/>
  <c r="T3819" i="1"/>
  <c r="S3820" i="1"/>
  <c r="T3820" i="1"/>
  <c r="S3821" i="1"/>
  <c r="T3821" i="1"/>
  <c r="S3822" i="1"/>
  <c r="T3822" i="1"/>
  <c r="S3823" i="1"/>
  <c r="T3823" i="1"/>
  <c r="S3824" i="1"/>
  <c r="T3824" i="1"/>
  <c r="S3825" i="1"/>
  <c r="T3825" i="1"/>
  <c r="S3826" i="1"/>
  <c r="T3826" i="1"/>
  <c r="S3827" i="1"/>
  <c r="T3827" i="1"/>
  <c r="S3828" i="1"/>
  <c r="T3828" i="1"/>
  <c r="S3829" i="1"/>
  <c r="T3829" i="1"/>
  <c r="S3830" i="1"/>
  <c r="T3830" i="1"/>
  <c r="S3831" i="1"/>
  <c r="T3831" i="1"/>
  <c r="S3832" i="1"/>
  <c r="T3832" i="1"/>
  <c r="S3833" i="1"/>
  <c r="T3833" i="1"/>
  <c r="S3834" i="1"/>
  <c r="T3834" i="1"/>
  <c r="S3835" i="1"/>
  <c r="T3835" i="1"/>
  <c r="S3836" i="1"/>
  <c r="T3836" i="1"/>
  <c r="S3837" i="1"/>
  <c r="T3837" i="1"/>
  <c r="S3838" i="1"/>
  <c r="T3838" i="1"/>
  <c r="S3839" i="1"/>
  <c r="T3839" i="1"/>
  <c r="S3840" i="1"/>
  <c r="T3840" i="1"/>
  <c r="S3841" i="1"/>
  <c r="T3841" i="1"/>
  <c r="S3842" i="1"/>
  <c r="T3842" i="1"/>
  <c r="S3843" i="1"/>
  <c r="T3843" i="1"/>
  <c r="S3844" i="1"/>
  <c r="T3844" i="1"/>
  <c r="S3845" i="1"/>
  <c r="T3845" i="1"/>
  <c r="S3846" i="1"/>
  <c r="T3846" i="1"/>
  <c r="S3847" i="1"/>
  <c r="T3847" i="1"/>
  <c r="S3848" i="1"/>
  <c r="T3848" i="1"/>
  <c r="S3849" i="1"/>
  <c r="T3849" i="1"/>
  <c r="S3850" i="1"/>
  <c r="T3850" i="1"/>
  <c r="S3851" i="1"/>
  <c r="T3851" i="1"/>
  <c r="S3852" i="1"/>
  <c r="T3852" i="1"/>
  <c r="S3853" i="1"/>
  <c r="T3853" i="1"/>
  <c r="S3854" i="1"/>
  <c r="T3854" i="1"/>
  <c r="S3855" i="1"/>
  <c r="T3855" i="1"/>
  <c r="S3856" i="1"/>
  <c r="T3856" i="1"/>
  <c r="S3857" i="1"/>
  <c r="T3857" i="1"/>
  <c r="S3858" i="1"/>
  <c r="T3858" i="1"/>
  <c r="S3859" i="1"/>
  <c r="T3859" i="1"/>
  <c r="S3860" i="1"/>
  <c r="T3860" i="1"/>
  <c r="S3861" i="1"/>
  <c r="T3861" i="1"/>
  <c r="S3862" i="1"/>
  <c r="T3862" i="1"/>
  <c r="S3863" i="1"/>
  <c r="T3863" i="1"/>
  <c r="S3864" i="1"/>
  <c r="T3864" i="1"/>
  <c r="S3865" i="1"/>
  <c r="T3865" i="1"/>
  <c r="S3866" i="1"/>
  <c r="T3866" i="1"/>
  <c r="S3867" i="1"/>
  <c r="T3867" i="1"/>
  <c r="S3868" i="1"/>
  <c r="T3868" i="1"/>
  <c r="S3869" i="1"/>
  <c r="T3869" i="1"/>
  <c r="S3870" i="1"/>
  <c r="T3870" i="1"/>
  <c r="S3871" i="1"/>
  <c r="T3871" i="1"/>
  <c r="S3872" i="1"/>
  <c r="T3872" i="1"/>
  <c r="S3873" i="1"/>
  <c r="T3873" i="1"/>
  <c r="S3874" i="1"/>
  <c r="T3874" i="1"/>
  <c r="S3875" i="1"/>
  <c r="T3875" i="1"/>
  <c r="S3876" i="1"/>
  <c r="T3876" i="1"/>
  <c r="S3877" i="1"/>
  <c r="T3877" i="1"/>
  <c r="S3878" i="1"/>
  <c r="T3878" i="1"/>
  <c r="S3879" i="1"/>
  <c r="T3879" i="1"/>
  <c r="S3880" i="1"/>
  <c r="T3880" i="1"/>
  <c r="S3881" i="1"/>
  <c r="T3881" i="1"/>
  <c r="S3882" i="1"/>
  <c r="T3882" i="1"/>
  <c r="S3883" i="1"/>
  <c r="T3883" i="1"/>
  <c r="S3884" i="1"/>
  <c r="T3884" i="1"/>
  <c r="S3885" i="1"/>
  <c r="T3885" i="1"/>
  <c r="S3886" i="1"/>
  <c r="T3886" i="1"/>
  <c r="S3887" i="1"/>
  <c r="T3887" i="1"/>
  <c r="S3888" i="1"/>
  <c r="T3888" i="1"/>
  <c r="S3889" i="1"/>
  <c r="T3889" i="1"/>
  <c r="S3890" i="1"/>
  <c r="T3890" i="1"/>
  <c r="S3891" i="1"/>
  <c r="T3891" i="1"/>
  <c r="S3892" i="1"/>
  <c r="T3892" i="1"/>
  <c r="S3893" i="1"/>
  <c r="T3893" i="1"/>
  <c r="S3894" i="1"/>
  <c r="T3894" i="1"/>
  <c r="S3895" i="1"/>
  <c r="T3895" i="1"/>
  <c r="S3896" i="1"/>
  <c r="T3896" i="1"/>
  <c r="S3897" i="1"/>
  <c r="T3897" i="1"/>
  <c r="S3898" i="1"/>
  <c r="T3898" i="1"/>
  <c r="S3899" i="1"/>
  <c r="T3899" i="1"/>
  <c r="S3900" i="1"/>
  <c r="T3900" i="1"/>
  <c r="S3901" i="1"/>
  <c r="T3901" i="1"/>
  <c r="S3902" i="1"/>
  <c r="T3902" i="1"/>
  <c r="S3903" i="1"/>
  <c r="T3903" i="1"/>
  <c r="S3904" i="1"/>
  <c r="T3904" i="1"/>
  <c r="S3905" i="1"/>
  <c r="T3905" i="1"/>
  <c r="S3906" i="1"/>
  <c r="T3906" i="1"/>
  <c r="S3907" i="1"/>
  <c r="T3907" i="1"/>
  <c r="S3908" i="1"/>
  <c r="T3908" i="1"/>
  <c r="S3909" i="1"/>
  <c r="T3909" i="1"/>
  <c r="S3910" i="1"/>
  <c r="T3910" i="1"/>
  <c r="S3911" i="1"/>
  <c r="T3911" i="1"/>
  <c r="S3912" i="1"/>
  <c r="T3912" i="1"/>
  <c r="S3913" i="1"/>
  <c r="T3913" i="1"/>
  <c r="S3914" i="1"/>
  <c r="T3914" i="1"/>
  <c r="S3915" i="1"/>
  <c r="T3915" i="1"/>
  <c r="S3916" i="1"/>
  <c r="T3916" i="1"/>
  <c r="S3917" i="1"/>
  <c r="T3917" i="1"/>
  <c r="S3918" i="1"/>
  <c r="T3918" i="1"/>
  <c r="S3919" i="1"/>
  <c r="T3919" i="1"/>
  <c r="S3920" i="1"/>
  <c r="T3920" i="1"/>
  <c r="S3921" i="1"/>
  <c r="T3921" i="1"/>
  <c r="S3922" i="1"/>
  <c r="T3922" i="1"/>
  <c r="S3923" i="1"/>
  <c r="T3923" i="1"/>
  <c r="S3924" i="1"/>
  <c r="T3924" i="1"/>
  <c r="S3925" i="1"/>
  <c r="T3925" i="1"/>
  <c r="S3926" i="1"/>
  <c r="T3926" i="1"/>
  <c r="S3927" i="1"/>
  <c r="T3927" i="1"/>
  <c r="S3928" i="1"/>
  <c r="T3928" i="1"/>
  <c r="S3929" i="1"/>
  <c r="T3929" i="1"/>
  <c r="S3930" i="1"/>
  <c r="T3930" i="1"/>
  <c r="S3931" i="1"/>
  <c r="T3931" i="1"/>
  <c r="S3932" i="1"/>
  <c r="T3932" i="1"/>
  <c r="S3933" i="1"/>
  <c r="T3933" i="1"/>
  <c r="S3934" i="1"/>
  <c r="T3934" i="1"/>
  <c r="S3935" i="1"/>
  <c r="T3935" i="1"/>
  <c r="S3936" i="1"/>
  <c r="T3936" i="1"/>
  <c r="S3937" i="1"/>
  <c r="T3937" i="1"/>
  <c r="S3938" i="1"/>
  <c r="T3938" i="1"/>
  <c r="S3939" i="1"/>
  <c r="T3939" i="1"/>
  <c r="S3940" i="1"/>
  <c r="T3940" i="1"/>
  <c r="S3941" i="1"/>
  <c r="T3941" i="1"/>
  <c r="S3942" i="1"/>
  <c r="T3942" i="1"/>
  <c r="S3943" i="1"/>
  <c r="T3943" i="1"/>
  <c r="S3944" i="1"/>
  <c r="T3944" i="1"/>
  <c r="S3945" i="1"/>
  <c r="T3945" i="1"/>
  <c r="S3946" i="1"/>
  <c r="T3946" i="1"/>
  <c r="S3947" i="1"/>
  <c r="T3947" i="1"/>
  <c r="S3948" i="1"/>
  <c r="T3948" i="1"/>
  <c r="S3949" i="1"/>
  <c r="T3949" i="1"/>
  <c r="S3950" i="1"/>
  <c r="T3950" i="1"/>
  <c r="S3951" i="1"/>
  <c r="T3951" i="1"/>
  <c r="S3952" i="1"/>
  <c r="T3952" i="1"/>
  <c r="S3953" i="1"/>
  <c r="T3953" i="1"/>
  <c r="S3954" i="1"/>
  <c r="T3954" i="1"/>
  <c r="S3955" i="1"/>
  <c r="T3955" i="1"/>
  <c r="S3956" i="1"/>
  <c r="T3956" i="1"/>
  <c r="S3957" i="1"/>
  <c r="T3957" i="1"/>
  <c r="S3958" i="1"/>
  <c r="T3958" i="1"/>
  <c r="S3959" i="1"/>
  <c r="T3959" i="1"/>
  <c r="S3960" i="1"/>
  <c r="T3960" i="1"/>
  <c r="S3961" i="1"/>
  <c r="T3961" i="1"/>
  <c r="S3962" i="1"/>
  <c r="T3962" i="1"/>
  <c r="S3963" i="1"/>
  <c r="T3963" i="1"/>
  <c r="S3964" i="1"/>
  <c r="T3964" i="1"/>
  <c r="S3965" i="1"/>
  <c r="T3965" i="1"/>
  <c r="S3966" i="1"/>
  <c r="T3966" i="1"/>
  <c r="S3967" i="1"/>
  <c r="T3967" i="1"/>
  <c r="S3968" i="1"/>
  <c r="T3968" i="1"/>
  <c r="S3969" i="1"/>
  <c r="T3969" i="1"/>
  <c r="S3970" i="1"/>
  <c r="T3970" i="1"/>
  <c r="S3971" i="1"/>
  <c r="T3971" i="1"/>
  <c r="S3972" i="1"/>
  <c r="T3972" i="1"/>
  <c r="S3973" i="1"/>
  <c r="T3973" i="1"/>
  <c r="S3974" i="1"/>
  <c r="T3974" i="1"/>
  <c r="S3975" i="1"/>
  <c r="T3975" i="1"/>
  <c r="S3976" i="1"/>
  <c r="T3976" i="1"/>
  <c r="S3977" i="1"/>
  <c r="T3977" i="1"/>
  <c r="S3978" i="1"/>
  <c r="T3978" i="1"/>
  <c r="S3979" i="1"/>
  <c r="T3979" i="1"/>
  <c r="S3980" i="1"/>
  <c r="T3980" i="1"/>
  <c r="S3981" i="1"/>
  <c r="T3981" i="1"/>
  <c r="S3982" i="1"/>
  <c r="T3982" i="1"/>
  <c r="S3983" i="1"/>
  <c r="T3983" i="1"/>
  <c r="S3984" i="1"/>
  <c r="T3984" i="1"/>
  <c r="S3985" i="1"/>
  <c r="T3985" i="1"/>
  <c r="S3986" i="1"/>
  <c r="T3986" i="1"/>
  <c r="S3987" i="1"/>
  <c r="T3987" i="1"/>
  <c r="S3988" i="1"/>
  <c r="T3988" i="1"/>
  <c r="S3989" i="1"/>
  <c r="T3989" i="1"/>
  <c r="S3990" i="1"/>
  <c r="T3990" i="1"/>
  <c r="S3991" i="1"/>
  <c r="T3991" i="1"/>
  <c r="S3992" i="1"/>
  <c r="T3992" i="1"/>
  <c r="S3993" i="1"/>
  <c r="T3993" i="1"/>
  <c r="S3994" i="1"/>
  <c r="T3994" i="1"/>
  <c r="S3995" i="1"/>
  <c r="T3995" i="1"/>
  <c r="S3996" i="1"/>
  <c r="T3996" i="1"/>
  <c r="S3997" i="1"/>
  <c r="T3997" i="1"/>
  <c r="S3998" i="1"/>
  <c r="T3998" i="1"/>
  <c r="S3999" i="1"/>
  <c r="T3999" i="1"/>
  <c r="S4000" i="1"/>
  <c r="T4000" i="1"/>
  <c r="S4001" i="1"/>
  <c r="T4001" i="1"/>
  <c r="S4002" i="1"/>
  <c r="T4002" i="1"/>
  <c r="S4003" i="1"/>
  <c r="T4003" i="1"/>
  <c r="S4004" i="1"/>
  <c r="T4004" i="1"/>
  <c r="S4005" i="1"/>
  <c r="T4005" i="1"/>
  <c r="S4006" i="1"/>
  <c r="T4006" i="1"/>
  <c r="S4007" i="1"/>
  <c r="T4007" i="1"/>
  <c r="S4008" i="1"/>
  <c r="T4008" i="1"/>
  <c r="S4009" i="1"/>
  <c r="T4009" i="1"/>
  <c r="S4010" i="1"/>
  <c r="T4010" i="1"/>
  <c r="S4011" i="1"/>
  <c r="T4011" i="1"/>
  <c r="S4012" i="1"/>
  <c r="T4012" i="1"/>
  <c r="S4013" i="1"/>
  <c r="T4013" i="1"/>
  <c r="S4014" i="1"/>
  <c r="T4014" i="1"/>
  <c r="S4015" i="1"/>
  <c r="T4015" i="1"/>
  <c r="S4016" i="1"/>
  <c r="T4016" i="1"/>
  <c r="S4017" i="1"/>
  <c r="T4017" i="1"/>
  <c r="S4018" i="1"/>
  <c r="T4018" i="1"/>
  <c r="S4019" i="1"/>
  <c r="T4019" i="1"/>
  <c r="S4020" i="1"/>
  <c r="T4020" i="1"/>
  <c r="S4021" i="1"/>
  <c r="T4021" i="1"/>
  <c r="S4022" i="1"/>
  <c r="T4022" i="1"/>
  <c r="S4023" i="1"/>
  <c r="T4023" i="1"/>
  <c r="S4024" i="1"/>
  <c r="T4024" i="1"/>
  <c r="S4025" i="1"/>
  <c r="T4025" i="1"/>
  <c r="S4026" i="1"/>
  <c r="T4026" i="1"/>
  <c r="S4027" i="1"/>
  <c r="T4027" i="1"/>
  <c r="S4028" i="1"/>
  <c r="T4028" i="1"/>
  <c r="S4029" i="1"/>
  <c r="T4029" i="1"/>
  <c r="S4030" i="1"/>
  <c r="T4030" i="1"/>
  <c r="S4031" i="1"/>
  <c r="T4031" i="1"/>
  <c r="S4032" i="1"/>
  <c r="T4032" i="1"/>
  <c r="S4033" i="1"/>
  <c r="T4033" i="1"/>
  <c r="S4034" i="1"/>
  <c r="T4034" i="1"/>
  <c r="S4035" i="1"/>
  <c r="T4035" i="1"/>
  <c r="S4036" i="1"/>
  <c r="T4036" i="1"/>
  <c r="S4037" i="1"/>
  <c r="T4037" i="1"/>
  <c r="S4038" i="1"/>
  <c r="T4038" i="1"/>
  <c r="S4039" i="1"/>
  <c r="T4039" i="1"/>
  <c r="S4040" i="1"/>
  <c r="T4040" i="1"/>
  <c r="S4041" i="1"/>
  <c r="T4041" i="1"/>
  <c r="S4042" i="1"/>
  <c r="T4042" i="1"/>
  <c r="S4043" i="1"/>
  <c r="T4043" i="1"/>
  <c r="S4044" i="1"/>
  <c r="T4044" i="1"/>
  <c r="S4045" i="1"/>
  <c r="T4045" i="1"/>
  <c r="S4046" i="1"/>
  <c r="T4046" i="1"/>
  <c r="S4047" i="1"/>
  <c r="T4047" i="1"/>
  <c r="S4048" i="1"/>
  <c r="T4048" i="1"/>
  <c r="S4049" i="1"/>
  <c r="T4049" i="1"/>
  <c r="S4050" i="1"/>
  <c r="T4050" i="1"/>
  <c r="S4051" i="1"/>
  <c r="T4051" i="1"/>
  <c r="S4052" i="1"/>
  <c r="T4052" i="1"/>
  <c r="S4053" i="1"/>
  <c r="T4053" i="1"/>
  <c r="S4054" i="1"/>
  <c r="T4054" i="1"/>
  <c r="S4055" i="1"/>
  <c r="T4055" i="1"/>
  <c r="S4056" i="1"/>
  <c r="T4056" i="1"/>
  <c r="S4057" i="1"/>
  <c r="T4057" i="1"/>
  <c r="S4058" i="1"/>
  <c r="T4058" i="1"/>
  <c r="S4059" i="1"/>
  <c r="T4059" i="1"/>
  <c r="S4060" i="1"/>
  <c r="T4060" i="1"/>
  <c r="S4061" i="1"/>
  <c r="T4061" i="1"/>
  <c r="S4062" i="1"/>
  <c r="T4062" i="1"/>
  <c r="S4063" i="1"/>
  <c r="T4063" i="1"/>
  <c r="S4064" i="1"/>
  <c r="T4064" i="1"/>
  <c r="S4065" i="1"/>
  <c r="T4065" i="1"/>
  <c r="S4066" i="1"/>
  <c r="T4066" i="1"/>
  <c r="S4067" i="1"/>
  <c r="T4067" i="1"/>
  <c r="S4068" i="1"/>
  <c r="T4068" i="1"/>
  <c r="S4069" i="1"/>
  <c r="T4069" i="1"/>
  <c r="S4070" i="1"/>
  <c r="T4070" i="1"/>
  <c r="S4071" i="1"/>
  <c r="T4071" i="1"/>
  <c r="S4072" i="1"/>
  <c r="T4072" i="1"/>
  <c r="S4073" i="1"/>
  <c r="T4073" i="1"/>
  <c r="S4074" i="1"/>
  <c r="T4074" i="1"/>
  <c r="S4075" i="1"/>
  <c r="T4075" i="1"/>
  <c r="S4076" i="1"/>
  <c r="T4076" i="1"/>
  <c r="S4077" i="1"/>
  <c r="T4077" i="1"/>
  <c r="S4078" i="1"/>
  <c r="T4078" i="1"/>
  <c r="S4079" i="1"/>
  <c r="T4079" i="1"/>
  <c r="S4080" i="1"/>
  <c r="T4080" i="1"/>
  <c r="S4081" i="1"/>
  <c r="T4081" i="1"/>
  <c r="S4082" i="1"/>
  <c r="T4082" i="1"/>
  <c r="S4083" i="1"/>
  <c r="T4083" i="1"/>
  <c r="S4084" i="1"/>
  <c r="T4084" i="1"/>
  <c r="S4085" i="1"/>
  <c r="T4085" i="1"/>
  <c r="S4086" i="1"/>
  <c r="T4086" i="1"/>
  <c r="S4087" i="1"/>
  <c r="T4087" i="1"/>
  <c r="S4088" i="1"/>
  <c r="T4088" i="1"/>
  <c r="S4089" i="1"/>
  <c r="T4089" i="1"/>
  <c r="S4090" i="1"/>
  <c r="T4090" i="1"/>
  <c r="S4091" i="1"/>
  <c r="T4091" i="1"/>
  <c r="S4092" i="1"/>
  <c r="T4092" i="1"/>
  <c r="S4093" i="1"/>
  <c r="T4093" i="1"/>
  <c r="S4094" i="1"/>
  <c r="T4094" i="1"/>
  <c r="S4095" i="1"/>
  <c r="T4095" i="1"/>
  <c r="S4096" i="1"/>
  <c r="T4096" i="1"/>
  <c r="S4097" i="1"/>
  <c r="T4097" i="1"/>
  <c r="S4098" i="1"/>
  <c r="T4098" i="1"/>
  <c r="S4099" i="1"/>
  <c r="T4099" i="1"/>
  <c r="S4100" i="1"/>
  <c r="T4100" i="1"/>
  <c r="S4101" i="1"/>
  <c r="T4101" i="1"/>
  <c r="S4102" i="1"/>
  <c r="T4102" i="1"/>
  <c r="S4103" i="1"/>
  <c r="T4103" i="1"/>
  <c r="S4104" i="1"/>
  <c r="T4104" i="1"/>
  <c r="S4105" i="1"/>
  <c r="T4105" i="1"/>
  <c r="S4106" i="1"/>
  <c r="T4106" i="1"/>
  <c r="S4107" i="1"/>
  <c r="T4107" i="1"/>
  <c r="S4108" i="1"/>
  <c r="T4108" i="1"/>
  <c r="S4109" i="1"/>
  <c r="T4109" i="1"/>
  <c r="S4110" i="1"/>
  <c r="T4110" i="1"/>
  <c r="S4111" i="1"/>
  <c r="T4111" i="1"/>
  <c r="S4112" i="1"/>
  <c r="T4112" i="1"/>
  <c r="S4113" i="1"/>
  <c r="T4113" i="1"/>
  <c r="S4114" i="1"/>
  <c r="T4114" i="1"/>
  <c r="S4115" i="1"/>
  <c r="T4115" i="1"/>
  <c r="T2" i="1"/>
  <c r="S2" i="1"/>
  <c r="R3" i="1"/>
  <c r="R4" i="1"/>
  <c r="R5" i="1"/>
  <c r="R6" i="1"/>
  <c r="R7" i="1"/>
  <c r="R8" i="1"/>
  <c r="R9" i="1"/>
  <c r="R10" i="1"/>
  <c r="R11" i="1"/>
  <c r="R12" i="1"/>
  <c r="R13" i="1"/>
  <c r="R14" i="1"/>
  <c r="R15" i="1"/>
  <c r="R16" i="1"/>
  <c r="R17" i="1"/>
  <c r="R18" i="1"/>
  <c r="R19" i="1"/>
  <c r="R20" i="1"/>
  <c r="R21" i="1"/>
  <c r="R22" i="1"/>
  <c r="R23" i="1"/>
  <c r="R24" i="1"/>
  <c r="R25" i="1"/>
  <c r="R26" i="1"/>
  <c r="R27" i="1"/>
  <c r="R28" i="1"/>
  <c r="R29" i="1"/>
  <c r="R30" i="1"/>
  <c r="R31" i="1"/>
  <c r="R32" i="1"/>
  <c r="R33" i="1"/>
  <c r="R34" i="1"/>
  <c r="R35" i="1"/>
  <c r="R36" i="1"/>
  <c r="R37" i="1"/>
  <c r="R38" i="1"/>
  <c r="R39" i="1"/>
  <c r="R40" i="1"/>
  <c r="R41" i="1"/>
  <c r="R42" i="1"/>
  <c r="R43" i="1"/>
  <c r="R44" i="1"/>
  <c r="R45" i="1"/>
  <c r="R46" i="1"/>
  <c r="R47" i="1"/>
  <c r="R48" i="1"/>
  <c r="R49" i="1"/>
  <c r="R50" i="1"/>
  <c r="R51" i="1"/>
  <c r="R52" i="1"/>
  <c r="R53" i="1"/>
  <c r="R54" i="1"/>
  <c r="R55" i="1"/>
  <c r="R56" i="1"/>
  <c r="R57" i="1"/>
  <c r="R58" i="1"/>
  <c r="R59" i="1"/>
  <c r="R60" i="1"/>
  <c r="R61" i="1"/>
  <c r="R62" i="1"/>
  <c r="R63" i="1"/>
  <c r="R64" i="1"/>
  <c r="R65" i="1"/>
  <c r="R66" i="1"/>
  <c r="R67" i="1"/>
  <c r="R68" i="1"/>
  <c r="R69" i="1"/>
  <c r="R70" i="1"/>
  <c r="R71" i="1"/>
  <c r="R72" i="1"/>
  <c r="R73" i="1"/>
  <c r="R74" i="1"/>
  <c r="R75" i="1"/>
  <c r="R76" i="1"/>
  <c r="R77" i="1"/>
  <c r="R78" i="1"/>
  <c r="R79" i="1"/>
  <c r="R80" i="1"/>
  <c r="R81" i="1"/>
  <c r="R82" i="1"/>
  <c r="R83" i="1"/>
  <c r="R84" i="1"/>
  <c r="R85" i="1"/>
  <c r="R86" i="1"/>
  <c r="R87" i="1"/>
  <c r="R88" i="1"/>
  <c r="R89" i="1"/>
  <c r="R90" i="1"/>
  <c r="R91" i="1"/>
  <c r="R92" i="1"/>
  <c r="R93" i="1"/>
  <c r="R94" i="1"/>
  <c r="R95" i="1"/>
  <c r="R96" i="1"/>
  <c r="R97" i="1"/>
  <c r="R98" i="1"/>
  <c r="R99" i="1"/>
  <c r="R100" i="1"/>
  <c r="R101" i="1"/>
  <c r="R102" i="1"/>
  <c r="R103" i="1"/>
  <c r="R104" i="1"/>
  <c r="R105" i="1"/>
  <c r="R106" i="1"/>
  <c r="R107" i="1"/>
  <c r="R108" i="1"/>
  <c r="R109" i="1"/>
  <c r="R110" i="1"/>
  <c r="R111" i="1"/>
  <c r="R112" i="1"/>
  <c r="R113" i="1"/>
  <c r="R114" i="1"/>
  <c r="R115" i="1"/>
  <c r="R116" i="1"/>
  <c r="R117" i="1"/>
  <c r="R118" i="1"/>
  <c r="R119" i="1"/>
  <c r="R120" i="1"/>
  <c r="R121" i="1"/>
  <c r="R122" i="1"/>
  <c r="R123" i="1"/>
  <c r="R124" i="1"/>
  <c r="R125" i="1"/>
  <c r="R126" i="1"/>
  <c r="R127" i="1"/>
  <c r="R128" i="1"/>
  <c r="R129" i="1"/>
  <c r="R130" i="1"/>
  <c r="R131" i="1"/>
  <c r="R132" i="1"/>
  <c r="R133" i="1"/>
  <c r="R134" i="1"/>
  <c r="R135" i="1"/>
  <c r="R136" i="1"/>
  <c r="R137" i="1"/>
  <c r="R138" i="1"/>
  <c r="R139" i="1"/>
  <c r="R140" i="1"/>
  <c r="R141" i="1"/>
  <c r="R142" i="1"/>
  <c r="R143" i="1"/>
  <c r="R144" i="1"/>
  <c r="R145" i="1"/>
  <c r="R146" i="1"/>
  <c r="R147" i="1"/>
  <c r="R148" i="1"/>
  <c r="R149" i="1"/>
  <c r="R150" i="1"/>
  <c r="R151" i="1"/>
  <c r="R152" i="1"/>
  <c r="R153" i="1"/>
  <c r="R154" i="1"/>
  <c r="R155" i="1"/>
  <c r="R156" i="1"/>
  <c r="R157" i="1"/>
  <c r="R158" i="1"/>
  <c r="R159" i="1"/>
  <c r="R160" i="1"/>
  <c r="R161" i="1"/>
  <c r="R162" i="1"/>
  <c r="R163" i="1"/>
  <c r="R164" i="1"/>
  <c r="R165" i="1"/>
  <c r="R166" i="1"/>
  <c r="R167" i="1"/>
  <c r="R168" i="1"/>
  <c r="R169" i="1"/>
  <c r="R170" i="1"/>
  <c r="R171" i="1"/>
  <c r="R172" i="1"/>
  <c r="R173" i="1"/>
  <c r="R174" i="1"/>
  <c r="R175" i="1"/>
  <c r="R176" i="1"/>
  <c r="R177" i="1"/>
  <c r="R178" i="1"/>
  <c r="R179" i="1"/>
  <c r="R180" i="1"/>
  <c r="R181" i="1"/>
  <c r="R182" i="1"/>
  <c r="R183" i="1"/>
  <c r="R184" i="1"/>
  <c r="R185" i="1"/>
  <c r="R186" i="1"/>
  <c r="R187" i="1"/>
  <c r="R188" i="1"/>
  <c r="R189" i="1"/>
  <c r="R190" i="1"/>
  <c r="R191" i="1"/>
  <c r="R192" i="1"/>
  <c r="R193" i="1"/>
  <c r="R194" i="1"/>
  <c r="R195" i="1"/>
  <c r="R196" i="1"/>
  <c r="R197" i="1"/>
  <c r="R198" i="1"/>
  <c r="R199" i="1"/>
  <c r="R200" i="1"/>
  <c r="R201" i="1"/>
  <c r="R202" i="1"/>
  <c r="R203" i="1"/>
  <c r="R204" i="1"/>
  <c r="R205" i="1"/>
  <c r="R206" i="1"/>
  <c r="R207" i="1"/>
  <c r="R208" i="1"/>
  <c r="R209" i="1"/>
  <c r="R210" i="1"/>
  <c r="R211" i="1"/>
  <c r="R212" i="1"/>
  <c r="R213" i="1"/>
  <c r="R214" i="1"/>
  <c r="R215" i="1"/>
  <c r="R216" i="1"/>
  <c r="R217" i="1"/>
  <c r="R218" i="1"/>
  <c r="R219" i="1"/>
  <c r="R220" i="1"/>
  <c r="R221" i="1"/>
  <c r="R222" i="1"/>
  <c r="R223" i="1"/>
  <c r="R224" i="1"/>
  <c r="R225" i="1"/>
  <c r="R226" i="1"/>
  <c r="R227" i="1"/>
  <c r="R228" i="1"/>
  <c r="R229" i="1"/>
  <c r="R230" i="1"/>
  <c r="R231" i="1"/>
  <c r="R232" i="1"/>
  <c r="R233" i="1"/>
  <c r="R234" i="1"/>
  <c r="R235" i="1"/>
  <c r="R236" i="1"/>
  <c r="R237" i="1"/>
  <c r="R238" i="1"/>
  <c r="R239" i="1"/>
  <c r="R240" i="1"/>
  <c r="R241" i="1"/>
  <c r="R242" i="1"/>
  <c r="R243" i="1"/>
  <c r="R244" i="1"/>
  <c r="R245" i="1"/>
  <c r="R246" i="1"/>
  <c r="R247" i="1"/>
  <c r="R248" i="1"/>
  <c r="R249" i="1"/>
  <c r="R250" i="1"/>
  <c r="R251" i="1"/>
  <c r="R252" i="1"/>
  <c r="R253" i="1"/>
  <c r="R254" i="1"/>
  <c r="R255" i="1"/>
  <c r="R256" i="1"/>
  <c r="R257" i="1"/>
  <c r="R258" i="1"/>
  <c r="R259" i="1"/>
  <c r="R260" i="1"/>
  <c r="R261" i="1"/>
  <c r="R262" i="1"/>
  <c r="R263" i="1"/>
  <c r="R264" i="1"/>
  <c r="R265" i="1"/>
  <c r="R266" i="1"/>
  <c r="R267" i="1"/>
  <c r="R268" i="1"/>
  <c r="R269" i="1"/>
  <c r="R270" i="1"/>
  <c r="R271" i="1"/>
  <c r="R272" i="1"/>
  <c r="R273" i="1"/>
  <c r="R274" i="1"/>
  <c r="R275" i="1"/>
  <c r="R276" i="1"/>
  <c r="R277" i="1"/>
  <c r="R278" i="1"/>
  <c r="R279" i="1"/>
  <c r="R280" i="1"/>
  <c r="R281" i="1"/>
  <c r="R282" i="1"/>
  <c r="R283" i="1"/>
  <c r="R284" i="1"/>
  <c r="R285" i="1"/>
  <c r="R286" i="1"/>
  <c r="R287" i="1"/>
  <c r="R288" i="1"/>
  <c r="R289" i="1"/>
  <c r="R290" i="1"/>
  <c r="R291" i="1"/>
  <c r="R292" i="1"/>
  <c r="R293" i="1"/>
  <c r="R294" i="1"/>
  <c r="R295" i="1"/>
  <c r="R296" i="1"/>
  <c r="R297" i="1"/>
  <c r="R298" i="1"/>
  <c r="R299" i="1"/>
  <c r="R300" i="1"/>
  <c r="R301" i="1"/>
  <c r="R302" i="1"/>
  <c r="R303" i="1"/>
  <c r="R304" i="1"/>
  <c r="R305" i="1"/>
  <c r="R306" i="1"/>
  <c r="R307" i="1"/>
  <c r="R308" i="1"/>
  <c r="R309" i="1"/>
  <c r="R310" i="1"/>
  <c r="R311" i="1"/>
  <c r="R312" i="1"/>
  <c r="R313" i="1"/>
  <c r="R314" i="1"/>
  <c r="R315" i="1"/>
  <c r="R316" i="1"/>
  <c r="R317" i="1"/>
  <c r="R318" i="1"/>
  <c r="R319" i="1"/>
  <c r="R320" i="1"/>
  <c r="R321" i="1"/>
  <c r="R322" i="1"/>
  <c r="R323" i="1"/>
  <c r="R324" i="1"/>
  <c r="R325" i="1"/>
  <c r="R326" i="1"/>
  <c r="R327" i="1"/>
  <c r="R328" i="1"/>
  <c r="R329" i="1"/>
  <c r="R330" i="1"/>
  <c r="R331" i="1"/>
  <c r="R332" i="1"/>
  <c r="R333" i="1"/>
  <c r="R334" i="1"/>
  <c r="R335" i="1"/>
  <c r="R336" i="1"/>
  <c r="R337" i="1"/>
  <c r="R338" i="1"/>
  <c r="R339" i="1"/>
  <c r="R340" i="1"/>
  <c r="R341" i="1"/>
  <c r="R342" i="1"/>
  <c r="R343" i="1"/>
  <c r="R344" i="1"/>
  <c r="R345" i="1"/>
  <c r="R346" i="1"/>
  <c r="R347" i="1"/>
  <c r="R348" i="1"/>
  <c r="R349" i="1"/>
  <c r="R350" i="1"/>
  <c r="R351" i="1"/>
  <c r="R352" i="1"/>
  <c r="R353" i="1"/>
  <c r="R354" i="1"/>
  <c r="R355" i="1"/>
  <c r="R356" i="1"/>
  <c r="R357" i="1"/>
  <c r="R358" i="1"/>
  <c r="R359" i="1"/>
  <c r="R360" i="1"/>
  <c r="R361" i="1"/>
  <c r="R362" i="1"/>
  <c r="R363" i="1"/>
  <c r="R364" i="1"/>
  <c r="R365" i="1"/>
  <c r="R366" i="1"/>
  <c r="R367" i="1"/>
  <c r="R368" i="1"/>
  <c r="R369" i="1"/>
  <c r="R370" i="1"/>
  <c r="R371" i="1"/>
  <c r="R372" i="1"/>
  <c r="R373" i="1"/>
  <c r="R374" i="1"/>
  <c r="R375" i="1"/>
  <c r="R376" i="1"/>
  <c r="R377" i="1"/>
  <c r="R378" i="1"/>
  <c r="R379" i="1"/>
  <c r="R380" i="1"/>
  <c r="R381" i="1"/>
  <c r="R382" i="1"/>
  <c r="R383" i="1"/>
  <c r="R384" i="1"/>
  <c r="R385" i="1"/>
  <c r="R386" i="1"/>
  <c r="R387" i="1"/>
  <c r="R388" i="1"/>
  <c r="R389" i="1"/>
  <c r="R390" i="1"/>
  <c r="R391" i="1"/>
  <c r="R392" i="1"/>
  <c r="R393" i="1"/>
  <c r="R394" i="1"/>
  <c r="R395" i="1"/>
  <c r="R396" i="1"/>
  <c r="R397" i="1"/>
  <c r="R398" i="1"/>
  <c r="R399" i="1"/>
  <c r="R400" i="1"/>
  <c r="R401" i="1"/>
  <c r="R402" i="1"/>
  <c r="R403" i="1"/>
  <c r="R404" i="1"/>
  <c r="R405" i="1"/>
  <c r="R406" i="1"/>
  <c r="R407" i="1"/>
  <c r="R408" i="1"/>
  <c r="R409" i="1"/>
  <c r="R410" i="1"/>
  <c r="R411" i="1"/>
  <c r="R412" i="1"/>
  <c r="R413" i="1"/>
  <c r="R414" i="1"/>
  <c r="R415" i="1"/>
  <c r="R416" i="1"/>
  <c r="R417" i="1"/>
  <c r="R418" i="1"/>
  <c r="R419" i="1"/>
  <c r="R420" i="1"/>
  <c r="R421" i="1"/>
  <c r="R422" i="1"/>
  <c r="R423" i="1"/>
  <c r="R424" i="1"/>
  <c r="R425" i="1"/>
  <c r="R426" i="1"/>
  <c r="R427" i="1"/>
  <c r="R428" i="1"/>
  <c r="R429" i="1"/>
  <c r="R430" i="1"/>
  <c r="R431" i="1"/>
  <c r="R432" i="1"/>
  <c r="R433" i="1"/>
  <c r="R434" i="1"/>
  <c r="R435" i="1"/>
  <c r="R436" i="1"/>
  <c r="R437" i="1"/>
  <c r="R438" i="1"/>
  <c r="R439" i="1"/>
  <c r="R440" i="1"/>
  <c r="R441" i="1"/>
  <c r="R442" i="1"/>
  <c r="R443" i="1"/>
  <c r="R444" i="1"/>
  <c r="R445" i="1"/>
  <c r="R446" i="1"/>
  <c r="R447" i="1"/>
  <c r="R448" i="1"/>
  <c r="R449" i="1"/>
  <c r="R450" i="1"/>
  <c r="R451" i="1"/>
  <c r="R452" i="1"/>
  <c r="R453" i="1"/>
  <c r="R454" i="1"/>
  <c r="R455" i="1"/>
  <c r="R456" i="1"/>
  <c r="R457" i="1"/>
  <c r="R458" i="1"/>
  <c r="R459" i="1"/>
  <c r="R460" i="1"/>
  <c r="R461" i="1"/>
  <c r="R462" i="1"/>
  <c r="R463" i="1"/>
  <c r="R464" i="1"/>
  <c r="R465" i="1"/>
  <c r="R466" i="1"/>
  <c r="R467" i="1"/>
  <c r="R468" i="1"/>
  <c r="R469" i="1"/>
  <c r="R470" i="1"/>
  <c r="R471" i="1"/>
  <c r="R472" i="1"/>
  <c r="R473" i="1"/>
  <c r="R474" i="1"/>
  <c r="R475" i="1"/>
  <c r="R476" i="1"/>
  <c r="R477" i="1"/>
  <c r="R478" i="1"/>
  <c r="R479" i="1"/>
  <c r="R480" i="1"/>
  <c r="R481" i="1"/>
  <c r="R482" i="1"/>
  <c r="R483" i="1"/>
  <c r="R484" i="1"/>
  <c r="R485" i="1"/>
  <c r="R486" i="1"/>
  <c r="R487" i="1"/>
  <c r="R488" i="1"/>
  <c r="R489" i="1"/>
  <c r="R490" i="1"/>
  <c r="R491" i="1"/>
  <c r="R492" i="1"/>
  <c r="R493" i="1"/>
  <c r="R494" i="1"/>
  <c r="R495" i="1"/>
  <c r="R496" i="1"/>
  <c r="R497" i="1"/>
  <c r="R498" i="1"/>
  <c r="R499" i="1"/>
  <c r="R500" i="1"/>
  <c r="R501" i="1"/>
  <c r="R502" i="1"/>
  <c r="R503" i="1"/>
  <c r="R504" i="1"/>
  <c r="R505" i="1"/>
  <c r="R506" i="1"/>
  <c r="R507" i="1"/>
  <c r="R508" i="1"/>
  <c r="R509" i="1"/>
  <c r="R510" i="1"/>
  <c r="R511" i="1"/>
  <c r="R512" i="1"/>
  <c r="R513" i="1"/>
  <c r="R514" i="1"/>
  <c r="R515" i="1"/>
  <c r="R516" i="1"/>
  <c r="R517" i="1"/>
  <c r="R518" i="1"/>
  <c r="R519" i="1"/>
  <c r="R520" i="1"/>
  <c r="R521" i="1"/>
  <c r="R522" i="1"/>
  <c r="R523" i="1"/>
  <c r="R524" i="1"/>
  <c r="R525" i="1"/>
  <c r="R526" i="1"/>
  <c r="R527" i="1"/>
  <c r="R528" i="1"/>
  <c r="R529" i="1"/>
  <c r="R530" i="1"/>
  <c r="R531" i="1"/>
  <c r="R532" i="1"/>
  <c r="R533" i="1"/>
  <c r="R534" i="1"/>
  <c r="R535" i="1"/>
  <c r="R536" i="1"/>
  <c r="R537" i="1"/>
  <c r="R538" i="1"/>
  <c r="R539" i="1"/>
  <c r="R540" i="1"/>
  <c r="R541" i="1"/>
  <c r="R542" i="1"/>
  <c r="R543" i="1"/>
  <c r="R544" i="1"/>
  <c r="R545" i="1"/>
  <c r="R546" i="1"/>
  <c r="R547" i="1"/>
  <c r="R548" i="1"/>
  <c r="R549" i="1"/>
  <c r="R550" i="1"/>
  <c r="R551" i="1"/>
  <c r="R552" i="1"/>
  <c r="R553" i="1"/>
  <c r="R554" i="1"/>
  <c r="R555" i="1"/>
  <c r="R556" i="1"/>
  <c r="R557" i="1"/>
  <c r="R558" i="1"/>
  <c r="R559" i="1"/>
  <c r="R560" i="1"/>
  <c r="R561" i="1"/>
  <c r="R562" i="1"/>
  <c r="R563" i="1"/>
  <c r="R564" i="1"/>
  <c r="R565" i="1"/>
  <c r="R566" i="1"/>
  <c r="R567" i="1"/>
  <c r="R568" i="1"/>
  <c r="R569" i="1"/>
  <c r="R570" i="1"/>
  <c r="R571" i="1"/>
  <c r="R572" i="1"/>
  <c r="R573" i="1"/>
  <c r="R574" i="1"/>
  <c r="R575" i="1"/>
  <c r="R576" i="1"/>
  <c r="R577" i="1"/>
  <c r="R578" i="1"/>
  <c r="R579" i="1"/>
  <c r="R580" i="1"/>
  <c r="R581" i="1"/>
  <c r="R582" i="1"/>
  <c r="R583" i="1"/>
  <c r="R584" i="1"/>
  <c r="R585" i="1"/>
  <c r="R586" i="1"/>
  <c r="R587" i="1"/>
  <c r="R588" i="1"/>
  <c r="R589" i="1"/>
  <c r="R590" i="1"/>
  <c r="R591" i="1"/>
  <c r="R592" i="1"/>
  <c r="R593" i="1"/>
  <c r="R594" i="1"/>
  <c r="R595" i="1"/>
  <c r="R596" i="1"/>
  <c r="R597" i="1"/>
  <c r="R598" i="1"/>
  <c r="R599" i="1"/>
  <c r="R600" i="1"/>
  <c r="R601" i="1"/>
  <c r="R602" i="1"/>
  <c r="R603" i="1"/>
  <c r="R604" i="1"/>
  <c r="R605" i="1"/>
  <c r="R606" i="1"/>
  <c r="R607" i="1"/>
  <c r="R608" i="1"/>
  <c r="R609" i="1"/>
  <c r="R610" i="1"/>
  <c r="R611" i="1"/>
  <c r="R612" i="1"/>
  <c r="R613" i="1"/>
  <c r="R614" i="1"/>
  <c r="R615" i="1"/>
  <c r="R616" i="1"/>
  <c r="R617" i="1"/>
  <c r="R618" i="1"/>
  <c r="R619" i="1"/>
  <c r="R620" i="1"/>
  <c r="R621" i="1"/>
  <c r="R622" i="1"/>
  <c r="R623" i="1"/>
  <c r="R624" i="1"/>
  <c r="R625" i="1"/>
  <c r="R626" i="1"/>
  <c r="R627" i="1"/>
  <c r="R628" i="1"/>
  <c r="R629" i="1"/>
  <c r="R630" i="1"/>
  <c r="R631" i="1"/>
  <c r="R632" i="1"/>
  <c r="R633" i="1"/>
  <c r="R634" i="1"/>
  <c r="R635" i="1"/>
  <c r="R636" i="1"/>
  <c r="R637" i="1"/>
  <c r="R638" i="1"/>
  <c r="R639" i="1"/>
  <c r="R640" i="1"/>
  <c r="R641" i="1"/>
  <c r="R642" i="1"/>
  <c r="R643" i="1"/>
  <c r="R644" i="1"/>
  <c r="R645" i="1"/>
  <c r="R646" i="1"/>
  <c r="R647" i="1"/>
  <c r="R648" i="1"/>
  <c r="R649" i="1"/>
  <c r="R650" i="1"/>
  <c r="R651" i="1"/>
  <c r="R652" i="1"/>
  <c r="R653" i="1"/>
  <c r="R654" i="1"/>
  <c r="R655" i="1"/>
  <c r="R656" i="1"/>
  <c r="R657" i="1"/>
  <c r="R658" i="1"/>
  <c r="R659" i="1"/>
  <c r="R660" i="1"/>
  <c r="R661" i="1"/>
  <c r="R662" i="1"/>
  <c r="R663" i="1"/>
  <c r="R664" i="1"/>
  <c r="R665" i="1"/>
  <c r="R666" i="1"/>
  <c r="R667" i="1"/>
  <c r="R668" i="1"/>
  <c r="R669" i="1"/>
  <c r="R670" i="1"/>
  <c r="R671" i="1"/>
  <c r="R672" i="1"/>
  <c r="R673" i="1"/>
  <c r="R674" i="1"/>
  <c r="R675" i="1"/>
  <c r="R676" i="1"/>
  <c r="R677" i="1"/>
  <c r="R678" i="1"/>
  <c r="R679" i="1"/>
  <c r="R680" i="1"/>
  <c r="R681" i="1"/>
  <c r="R682" i="1"/>
  <c r="R683" i="1"/>
  <c r="R684" i="1"/>
  <c r="R685" i="1"/>
  <c r="R686" i="1"/>
  <c r="R687" i="1"/>
  <c r="R688" i="1"/>
  <c r="R689" i="1"/>
  <c r="R690" i="1"/>
  <c r="R691" i="1"/>
  <c r="R692" i="1"/>
  <c r="R693" i="1"/>
  <c r="R694" i="1"/>
  <c r="R695" i="1"/>
  <c r="R696" i="1"/>
  <c r="R697" i="1"/>
  <c r="R698" i="1"/>
  <c r="R699" i="1"/>
  <c r="R700" i="1"/>
  <c r="R701" i="1"/>
  <c r="R702" i="1"/>
  <c r="R703" i="1"/>
  <c r="R704" i="1"/>
  <c r="R705" i="1"/>
  <c r="R706" i="1"/>
  <c r="R707" i="1"/>
  <c r="R708" i="1"/>
  <c r="R709" i="1"/>
  <c r="R710" i="1"/>
  <c r="R711" i="1"/>
  <c r="R712" i="1"/>
  <c r="R713" i="1"/>
  <c r="R714" i="1"/>
  <c r="R715" i="1"/>
  <c r="R716" i="1"/>
  <c r="R717" i="1"/>
  <c r="R718" i="1"/>
  <c r="R719" i="1"/>
  <c r="R720" i="1"/>
  <c r="R721" i="1"/>
  <c r="R722" i="1"/>
  <c r="R723" i="1"/>
  <c r="R724" i="1"/>
  <c r="R725" i="1"/>
  <c r="R726" i="1"/>
  <c r="R727" i="1"/>
  <c r="R728" i="1"/>
  <c r="R729" i="1"/>
  <c r="R730" i="1"/>
  <c r="R731" i="1"/>
  <c r="R732" i="1"/>
  <c r="R733" i="1"/>
  <c r="R734" i="1"/>
  <c r="R735" i="1"/>
  <c r="R736" i="1"/>
  <c r="R737" i="1"/>
  <c r="R738" i="1"/>
  <c r="R739" i="1"/>
  <c r="R740" i="1"/>
  <c r="R741" i="1"/>
  <c r="R742" i="1"/>
  <c r="R743" i="1"/>
  <c r="R744" i="1"/>
  <c r="R745" i="1"/>
  <c r="R746" i="1"/>
  <c r="R747" i="1"/>
  <c r="R748" i="1"/>
  <c r="R749" i="1"/>
  <c r="R750" i="1"/>
  <c r="R751" i="1"/>
  <c r="R752" i="1"/>
  <c r="R753" i="1"/>
  <c r="R754" i="1"/>
  <c r="R755" i="1"/>
  <c r="R756" i="1"/>
  <c r="R757" i="1"/>
  <c r="R758" i="1"/>
  <c r="R759" i="1"/>
  <c r="R760" i="1"/>
  <c r="R761" i="1"/>
  <c r="R762" i="1"/>
  <c r="R763" i="1"/>
  <c r="R764" i="1"/>
  <c r="R765" i="1"/>
  <c r="R766" i="1"/>
  <c r="R767" i="1"/>
  <c r="R768" i="1"/>
  <c r="R769" i="1"/>
  <c r="R770" i="1"/>
  <c r="R771" i="1"/>
  <c r="R772" i="1"/>
  <c r="R773" i="1"/>
  <c r="R774" i="1"/>
  <c r="R775" i="1"/>
  <c r="R776" i="1"/>
  <c r="R777" i="1"/>
  <c r="R778" i="1"/>
  <c r="R779" i="1"/>
  <c r="R780" i="1"/>
  <c r="R781" i="1"/>
  <c r="R782" i="1"/>
  <c r="R783" i="1"/>
  <c r="R784" i="1"/>
  <c r="R785" i="1"/>
  <c r="R786" i="1"/>
  <c r="R787" i="1"/>
  <c r="R788" i="1"/>
  <c r="R789" i="1"/>
  <c r="R790" i="1"/>
  <c r="R791" i="1"/>
  <c r="R792" i="1"/>
  <c r="R793" i="1"/>
  <c r="R794" i="1"/>
  <c r="R795" i="1"/>
  <c r="R796" i="1"/>
  <c r="R797" i="1"/>
  <c r="R798" i="1"/>
  <c r="R799" i="1"/>
  <c r="R800" i="1"/>
  <c r="R801" i="1"/>
  <c r="R802" i="1"/>
  <c r="R803" i="1"/>
  <c r="R804" i="1"/>
  <c r="R805" i="1"/>
  <c r="R806" i="1"/>
  <c r="R807" i="1"/>
  <c r="R808" i="1"/>
  <c r="R809" i="1"/>
  <c r="R810" i="1"/>
  <c r="R811" i="1"/>
  <c r="R812" i="1"/>
  <c r="R813" i="1"/>
  <c r="R814" i="1"/>
  <c r="R815" i="1"/>
  <c r="R816" i="1"/>
  <c r="R817" i="1"/>
  <c r="R818" i="1"/>
  <c r="R819" i="1"/>
  <c r="R820" i="1"/>
  <c r="R821" i="1"/>
  <c r="R822" i="1"/>
  <c r="R823" i="1"/>
  <c r="R824" i="1"/>
  <c r="R825" i="1"/>
  <c r="R826" i="1"/>
  <c r="R827" i="1"/>
  <c r="R828" i="1"/>
  <c r="R829" i="1"/>
  <c r="R830" i="1"/>
  <c r="R831" i="1"/>
  <c r="R832" i="1"/>
  <c r="R833" i="1"/>
  <c r="R834" i="1"/>
  <c r="R835" i="1"/>
  <c r="R836" i="1"/>
  <c r="R837" i="1"/>
  <c r="R838" i="1"/>
  <c r="R839" i="1"/>
  <c r="R840" i="1"/>
  <c r="R841" i="1"/>
  <c r="R842" i="1"/>
  <c r="R843" i="1"/>
  <c r="R844" i="1"/>
  <c r="R845" i="1"/>
  <c r="R846" i="1"/>
  <c r="R847" i="1"/>
  <c r="R848" i="1"/>
  <c r="R849" i="1"/>
  <c r="R850" i="1"/>
  <c r="R851" i="1"/>
  <c r="R852" i="1"/>
  <c r="R853" i="1"/>
  <c r="R854" i="1"/>
  <c r="R855" i="1"/>
  <c r="R856" i="1"/>
  <c r="R857" i="1"/>
  <c r="R858" i="1"/>
  <c r="R859" i="1"/>
  <c r="R860" i="1"/>
  <c r="R861" i="1"/>
  <c r="R862" i="1"/>
  <c r="R863" i="1"/>
  <c r="R864" i="1"/>
  <c r="R865" i="1"/>
  <c r="R866" i="1"/>
  <c r="R867" i="1"/>
  <c r="R868" i="1"/>
  <c r="R869" i="1"/>
  <c r="R870" i="1"/>
  <c r="R871" i="1"/>
  <c r="R872" i="1"/>
  <c r="R873" i="1"/>
  <c r="R874" i="1"/>
  <c r="R875" i="1"/>
  <c r="R876" i="1"/>
  <c r="R877" i="1"/>
  <c r="R878" i="1"/>
  <c r="R879" i="1"/>
  <c r="R880" i="1"/>
  <c r="R881" i="1"/>
  <c r="R882" i="1"/>
  <c r="R883" i="1"/>
  <c r="R884" i="1"/>
  <c r="R885" i="1"/>
  <c r="R886" i="1"/>
  <c r="R887" i="1"/>
  <c r="R888" i="1"/>
  <c r="R889" i="1"/>
  <c r="R890" i="1"/>
  <c r="R891" i="1"/>
  <c r="R892" i="1"/>
  <c r="R893" i="1"/>
  <c r="R894" i="1"/>
  <c r="R895" i="1"/>
  <c r="R896" i="1"/>
  <c r="R897" i="1"/>
  <c r="R898" i="1"/>
  <c r="R899" i="1"/>
  <c r="R900" i="1"/>
  <c r="R901" i="1"/>
  <c r="R902" i="1"/>
  <c r="R903" i="1"/>
  <c r="R904" i="1"/>
  <c r="R905" i="1"/>
  <c r="R906" i="1"/>
  <c r="R907" i="1"/>
  <c r="R908" i="1"/>
  <c r="R909" i="1"/>
  <c r="R910" i="1"/>
  <c r="R911" i="1"/>
  <c r="R912" i="1"/>
  <c r="R913" i="1"/>
  <c r="R914" i="1"/>
  <c r="R915" i="1"/>
  <c r="R916" i="1"/>
  <c r="R917" i="1"/>
  <c r="R918" i="1"/>
  <c r="R919" i="1"/>
  <c r="R920" i="1"/>
  <c r="R921" i="1"/>
  <c r="R922" i="1"/>
  <c r="R923" i="1"/>
  <c r="R924" i="1"/>
  <c r="R925" i="1"/>
  <c r="R926" i="1"/>
  <c r="R927" i="1"/>
  <c r="R928" i="1"/>
  <c r="R929" i="1"/>
  <c r="R930" i="1"/>
  <c r="R931" i="1"/>
  <c r="R932" i="1"/>
  <c r="R933" i="1"/>
  <c r="R934" i="1"/>
  <c r="R935" i="1"/>
  <c r="R936" i="1"/>
  <c r="R937" i="1"/>
  <c r="R938" i="1"/>
  <c r="R939" i="1"/>
  <c r="R940" i="1"/>
  <c r="R941" i="1"/>
  <c r="R942" i="1"/>
  <c r="R943" i="1"/>
  <c r="R944" i="1"/>
  <c r="R945" i="1"/>
  <c r="R946" i="1"/>
  <c r="R947" i="1"/>
  <c r="R948" i="1"/>
  <c r="R949" i="1"/>
  <c r="R950" i="1"/>
  <c r="R951" i="1"/>
  <c r="R952" i="1"/>
  <c r="R953" i="1"/>
  <c r="R954" i="1"/>
  <c r="R955" i="1"/>
  <c r="R956" i="1"/>
  <c r="R957" i="1"/>
  <c r="R958" i="1"/>
  <c r="R959" i="1"/>
  <c r="R960" i="1"/>
  <c r="R961" i="1"/>
  <c r="R962" i="1"/>
  <c r="R963" i="1"/>
  <c r="R964" i="1"/>
  <c r="R965" i="1"/>
  <c r="R966" i="1"/>
  <c r="R967" i="1"/>
  <c r="R968" i="1"/>
  <c r="R969" i="1"/>
  <c r="R970" i="1"/>
  <c r="R971" i="1"/>
  <c r="R972" i="1"/>
  <c r="R973" i="1"/>
  <c r="R974" i="1"/>
  <c r="R975" i="1"/>
  <c r="R976" i="1"/>
  <c r="R977" i="1"/>
  <c r="R978" i="1"/>
  <c r="R979" i="1"/>
  <c r="R980" i="1"/>
  <c r="R981" i="1"/>
  <c r="R982" i="1"/>
  <c r="R983" i="1"/>
  <c r="R984" i="1"/>
  <c r="R985" i="1"/>
  <c r="R986" i="1"/>
  <c r="R987" i="1"/>
  <c r="R988" i="1"/>
  <c r="R989" i="1"/>
  <c r="R990" i="1"/>
  <c r="R991" i="1"/>
  <c r="R992" i="1"/>
  <c r="R993" i="1"/>
  <c r="R994" i="1"/>
  <c r="R995" i="1"/>
  <c r="R996" i="1"/>
  <c r="R997" i="1"/>
  <c r="R998" i="1"/>
  <c r="R999" i="1"/>
  <c r="R1000" i="1"/>
  <c r="R1001" i="1"/>
  <c r="R1002" i="1"/>
  <c r="R1003" i="1"/>
  <c r="R1004" i="1"/>
  <c r="R1005" i="1"/>
  <c r="R1006" i="1"/>
  <c r="R1007" i="1"/>
  <c r="R1008" i="1"/>
  <c r="R1009" i="1"/>
  <c r="R1010" i="1"/>
  <c r="R1011" i="1"/>
  <c r="R1012" i="1"/>
  <c r="R1013" i="1"/>
  <c r="R1014" i="1"/>
  <c r="R1015" i="1"/>
  <c r="R1016" i="1"/>
  <c r="R1017" i="1"/>
  <c r="R1018" i="1"/>
  <c r="R1019" i="1"/>
  <c r="R1020" i="1"/>
  <c r="R1021" i="1"/>
  <c r="R1022" i="1"/>
  <c r="R1023" i="1"/>
  <c r="R1024" i="1"/>
  <c r="R1025" i="1"/>
  <c r="R1026" i="1"/>
  <c r="R1027" i="1"/>
  <c r="R1028" i="1"/>
  <c r="R1029" i="1"/>
  <c r="R1030" i="1"/>
  <c r="R1031" i="1"/>
  <c r="R1032" i="1"/>
  <c r="R1033" i="1"/>
  <c r="R1034" i="1"/>
  <c r="R1035" i="1"/>
  <c r="R1036" i="1"/>
  <c r="R1037" i="1"/>
  <c r="R1038" i="1"/>
  <c r="R1039" i="1"/>
  <c r="R1040" i="1"/>
  <c r="R1041" i="1"/>
  <c r="R1042" i="1"/>
  <c r="R1043" i="1"/>
  <c r="R1044" i="1"/>
  <c r="R1045" i="1"/>
  <c r="R1046" i="1"/>
  <c r="R1047" i="1"/>
  <c r="R1048" i="1"/>
  <c r="R1049" i="1"/>
  <c r="R1050" i="1"/>
  <c r="R1051" i="1"/>
  <c r="R1052" i="1"/>
  <c r="R1053" i="1"/>
  <c r="R1054" i="1"/>
  <c r="R1055" i="1"/>
  <c r="R1056" i="1"/>
  <c r="R1057" i="1"/>
  <c r="R1058" i="1"/>
  <c r="R1059" i="1"/>
  <c r="R1060" i="1"/>
  <c r="R1061" i="1"/>
  <c r="R1062" i="1"/>
  <c r="R1063" i="1"/>
  <c r="R1064" i="1"/>
  <c r="R1065" i="1"/>
  <c r="R1066" i="1"/>
  <c r="R1067" i="1"/>
  <c r="R1068" i="1"/>
  <c r="R1069" i="1"/>
  <c r="R1070" i="1"/>
  <c r="R1071" i="1"/>
  <c r="R1072" i="1"/>
  <c r="R1073" i="1"/>
  <c r="R1074" i="1"/>
  <c r="R1075" i="1"/>
  <c r="R1076" i="1"/>
  <c r="R1077" i="1"/>
  <c r="R1078" i="1"/>
  <c r="R1079" i="1"/>
  <c r="R1080" i="1"/>
  <c r="R1081" i="1"/>
  <c r="R1082" i="1"/>
  <c r="R1083" i="1"/>
  <c r="R1084" i="1"/>
  <c r="R1085" i="1"/>
  <c r="R1086" i="1"/>
  <c r="R1087" i="1"/>
  <c r="R1088" i="1"/>
  <c r="R1089" i="1"/>
  <c r="R1090" i="1"/>
  <c r="R1091" i="1"/>
  <c r="R1092" i="1"/>
  <c r="R1093" i="1"/>
  <c r="R1094" i="1"/>
  <c r="R1095" i="1"/>
  <c r="R1096" i="1"/>
  <c r="R1097" i="1"/>
  <c r="R1098" i="1"/>
  <c r="R1099" i="1"/>
  <c r="R1100" i="1"/>
  <c r="R1101" i="1"/>
  <c r="R1102" i="1"/>
  <c r="R1103" i="1"/>
  <c r="R1104" i="1"/>
  <c r="R1105" i="1"/>
  <c r="R1106" i="1"/>
  <c r="R1107" i="1"/>
  <c r="R1108" i="1"/>
  <c r="R1109" i="1"/>
  <c r="R1110" i="1"/>
  <c r="R1111" i="1"/>
  <c r="R1112" i="1"/>
  <c r="R1113" i="1"/>
  <c r="R1114" i="1"/>
  <c r="R1115" i="1"/>
  <c r="R1116" i="1"/>
  <c r="R1117" i="1"/>
  <c r="R1118" i="1"/>
  <c r="R1119" i="1"/>
  <c r="R1120" i="1"/>
  <c r="R1121" i="1"/>
  <c r="R1122" i="1"/>
  <c r="R1123" i="1"/>
  <c r="R1124" i="1"/>
  <c r="R1125" i="1"/>
  <c r="R1126" i="1"/>
  <c r="R1127" i="1"/>
  <c r="R1128" i="1"/>
  <c r="R1129" i="1"/>
  <c r="R1130" i="1"/>
  <c r="R1131" i="1"/>
  <c r="R1132" i="1"/>
  <c r="R1133" i="1"/>
  <c r="R1134" i="1"/>
  <c r="R1135" i="1"/>
  <c r="R1136" i="1"/>
  <c r="R1137" i="1"/>
  <c r="R1138" i="1"/>
  <c r="R1139" i="1"/>
  <c r="R1140" i="1"/>
  <c r="R1141" i="1"/>
  <c r="R1142" i="1"/>
  <c r="R1143" i="1"/>
  <c r="R1144" i="1"/>
  <c r="R1145" i="1"/>
  <c r="R1146" i="1"/>
  <c r="R1147" i="1"/>
  <c r="R1148" i="1"/>
  <c r="R1149" i="1"/>
  <c r="R1150" i="1"/>
  <c r="R1151" i="1"/>
  <c r="R1152" i="1"/>
  <c r="R1153" i="1"/>
  <c r="R1154" i="1"/>
  <c r="R1155" i="1"/>
  <c r="R1156" i="1"/>
  <c r="R1157" i="1"/>
  <c r="R1158" i="1"/>
  <c r="R1159" i="1"/>
  <c r="R1160" i="1"/>
  <c r="R1161" i="1"/>
  <c r="R1162" i="1"/>
  <c r="R1163" i="1"/>
  <c r="R1164" i="1"/>
  <c r="R1165" i="1"/>
  <c r="R1166" i="1"/>
  <c r="R1167" i="1"/>
  <c r="R1168" i="1"/>
  <c r="R1169" i="1"/>
  <c r="R1170" i="1"/>
  <c r="R1171" i="1"/>
  <c r="R1172" i="1"/>
  <c r="R1173" i="1"/>
  <c r="R1174" i="1"/>
  <c r="R1175" i="1"/>
  <c r="R1176" i="1"/>
  <c r="R1177" i="1"/>
  <c r="R1178" i="1"/>
  <c r="R1179" i="1"/>
  <c r="R1180" i="1"/>
  <c r="R1181" i="1"/>
  <c r="R1182" i="1"/>
  <c r="R1183" i="1"/>
  <c r="R1184" i="1"/>
  <c r="R1185" i="1"/>
  <c r="R1186" i="1"/>
  <c r="R1187" i="1"/>
  <c r="R1188" i="1"/>
  <c r="R1189" i="1"/>
  <c r="R1190" i="1"/>
  <c r="R1191" i="1"/>
  <c r="R1192" i="1"/>
  <c r="R1193" i="1"/>
  <c r="R1194" i="1"/>
  <c r="R1195" i="1"/>
  <c r="R1196" i="1"/>
  <c r="R1197" i="1"/>
  <c r="R1198" i="1"/>
  <c r="R1199" i="1"/>
  <c r="R1200" i="1"/>
  <c r="R1201" i="1"/>
  <c r="R1202" i="1"/>
  <c r="R1203" i="1"/>
  <c r="R1204" i="1"/>
  <c r="R1205" i="1"/>
  <c r="R1206" i="1"/>
  <c r="R1207" i="1"/>
  <c r="R1208" i="1"/>
  <c r="R1209" i="1"/>
  <c r="R1210" i="1"/>
  <c r="R1211" i="1"/>
  <c r="R1212" i="1"/>
  <c r="R1213" i="1"/>
  <c r="R1214" i="1"/>
  <c r="R1215" i="1"/>
  <c r="R1216" i="1"/>
  <c r="R1217" i="1"/>
  <c r="R1218" i="1"/>
  <c r="R1219" i="1"/>
  <c r="R1220" i="1"/>
  <c r="R1221" i="1"/>
  <c r="R1222" i="1"/>
  <c r="R1223" i="1"/>
  <c r="R1224" i="1"/>
  <c r="R1225" i="1"/>
  <c r="R1226" i="1"/>
  <c r="R1227" i="1"/>
  <c r="R1228" i="1"/>
  <c r="R1229" i="1"/>
  <c r="R1230" i="1"/>
  <c r="R1231" i="1"/>
  <c r="R1232" i="1"/>
  <c r="R1233" i="1"/>
  <c r="R1234" i="1"/>
  <c r="R1235" i="1"/>
  <c r="R1236" i="1"/>
  <c r="R1237" i="1"/>
  <c r="R1238" i="1"/>
  <c r="R1239" i="1"/>
  <c r="R1240" i="1"/>
  <c r="R1241" i="1"/>
  <c r="R1242" i="1"/>
  <c r="R1243" i="1"/>
  <c r="R1244" i="1"/>
  <c r="R1245" i="1"/>
  <c r="R1246" i="1"/>
  <c r="R1247" i="1"/>
  <c r="R1248" i="1"/>
  <c r="R1249" i="1"/>
  <c r="R1250" i="1"/>
  <c r="R1251" i="1"/>
  <c r="R1252" i="1"/>
  <c r="R1253" i="1"/>
  <c r="R1254" i="1"/>
  <c r="R1255" i="1"/>
  <c r="R1256" i="1"/>
  <c r="R1257" i="1"/>
  <c r="R1258" i="1"/>
  <c r="R1259" i="1"/>
  <c r="R1260" i="1"/>
  <c r="R1261" i="1"/>
  <c r="R1262" i="1"/>
  <c r="R1263" i="1"/>
  <c r="R1264" i="1"/>
  <c r="R1265" i="1"/>
  <c r="R1266" i="1"/>
  <c r="R1267" i="1"/>
  <c r="R1268" i="1"/>
  <c r="R1269" i="1"/>
  <c r="R1270" i="1"/>
  <c r="R1271" i="1"/>
  <c r="R1272" i="1"/>
  <c r="R1273" i="1"/>
  <c r="R1274" i="1"/>
  <c r="R1275" i="1"/>
  <c r="R1276" i="1"/>
  <c r="R1277" i="1"/>
  <c r="R1278" i="1"/>
  <c r="R1279" i="1"/>
  <c r="R1280" i="1"/>
  <c r="R1281" i="1"/>
  <c r="R1282" i="1"/>
  <c r="R1283" i="1"/>
  <c r="R1284" i="1"/>
  <c r="R1285" i="1"/>
  <c r="R1286" i="1"/>
  <c r="R1287" i="1"/>
  <c r="R1288" i="1"/>
  <c r="R1289" i="1"/>
  <c r="R1290" i="1"/>
  <c r="R1291" i="1"/>
  <c r="R1292" i="1"/>
  <c r="R1293" i="1"/>
  <c r="R1294" i="1"/>
  <c r="R1295" i="1"/>
  <c r="R1296" i="1"/>
  <c r="R1297" i="1"/>
  <c r="R1298" i="1"/>
  <c r="R1299" i="1"/>
  <c r="R1300" i="1"/>
  <c r="R1301" i="1"/>
  <c r="R1302" i="1"/>
  <c r="R1303" i="1"/>
  <c r="R1304" i="1"/>
  <c r="R1305" i="1"/>
  <c r="R1306" i="1"/>
  <c r="R1307" i="1"/>
  <c r="R1308" i="1"/>
  <c r="R1309" i="1"/>
  <c r="R1310" i="1"/>
  <c r="R1311" i="1"/>
  <c r="R1312" i="1"/>
  <c r="R1313" i="1"/>
  <c r="R1314" i="1"/>
  <c r="R1315" i="1"/>
  <c r="R1316" i="1"/>
  <c r="R1317" i="1"/>
  <c r="R1318" i="1"/>
  <c r="R1319" i="1"/>
  <c r="R1320" i="1"/>
  <c r="R1321" i="1"/>
  <c r="R1322" i="1"/>
  <c r="R1323" i="1"/>
  <c r="R1324" i="1"/>
  <c r="R1325" i="1"/>
  <c r="R1326" i="1"/>
  <c r="R1327" i="1"/>
  <c r="R1328" i="1"/>
  <c r="R1329" i="1"/>
  <c r="R1330" i="1"/>
  <c r="R1331" i="1"/>
  <c r="R1332" i="1"/>
  <c r="R1333" i="1"/>
  <c r="R1334" i="1"/>
  <c r="R1335" i="1"/>
  <c r="R1336" i="1"/>
  <c r="R1337" i="1"/>
  <c r="R1338" i="1"/>
  <c r="R1339" i="1"/>
  <c r="R1340" i="1"/>
  <c r="R1341" i="1"/>
  <c r="R1342" i="1"/>
  <c r="R1343" i="1"/>
  <c r="R1344" i="1"/>
  <c r="R1345" i="1"/>
  <c r="R1346" i="1"/>
  <c r="R1347" i="1"/>
  <c r="R1348" i="1"/>
  <c r="R1349" i="1"/>
  <c r="R1350" i="1"/>
  <c r="R1351" i="1"/>
  <c r="R1352" i="1"/>
  <c r="R1353" i="1"/>
  <c r="R1354" i="1"/>
  <c r="R1355" i="1"/>
  <c r="R1356" i="1"/>
  <c r="R1357" i="1"/>
  <c r="R1358" i="1"/>
  <c r="R1359" i="1"/>
  <c r="R1360" i="1"/>
  <c r="R1361" i="1"/>
  <c r="R1362" i="1"/>
  <c r="R1363" i="1"/>
  <c r="R1364" i="1"/>
  <c r="R1365" i="1"/>
  <c r="R1366" i="1"/>
  <c r="R1367" i="1"/>
  <c r="R1368" i="1"/>
  <c r="R1369" i="1"/>
  <c r="R1370" i="1"/>
  <c r="R1371" i="1"/>
  <c r="R1372" i="1"/>
  <c r="R1373" i="1"/>
  <c r="R1374" i="1"/>
  <c r="R1375" i="1"/>
  <c r="R1376" i="1"/>
  <c r="R1377" i="1"/>
  <c r="R1378" i="1"/>
  <c r="R1379" i="1"/>
  <c r="R1380" i="1"/>
  <c r="R1381" i="1"/>
  <c r="R1382" i="1"/>
  <c r="R1383" i="1"/>
  <c r="R1384" i="1"/>
  <c r="R1385" i="1"/>
  <c r="R1386" i="1"/>
  <c r="R1387" i="1"/>
  <c r="R1388" i="1"/>
  <c r="R1389" i="1"/>
  <c r="R1390" i="1"/>
  <c r="R1391" i="1"/>
  <c r="R1392" i="1"/>
  <c r="R1393" i="1"/>
  <c r="R1394" i="1"/>
  <c r="R1395" i="1"/>
  <c r="R1396" i="1"/>
  <c r="R1397" i="1"/>
  <c r="R1398" i="1"/>
  <c r="R1399" i="1"/>
  <c r="R1400" i="1"/>
  <c r="R1401" i="1"/>
  <c r="R1402" i="1"/>
  <c r="R1403" i="1"/>
  <c r="R1404" i="1"/>
  <c r="R1405" i="1"/>
  <c r="R1406" i="1"/>
  <c r="R1407" i="1"/>
  <c r="R1408" i="1"/>
  <c r="R1409" i="1"/>
  <c r="R1410" i="1"/>
  <c r="R1411" i="1"/>
  <c r="R1412" i="1"/>
  <c r="R1413" i="1"/>
  <c r="R1414" i="1"/>
  <c r="R1415" i="1"/>
  <c r="R1416" i="1"/>
  <c r="R1417" i="1"/>
  <c r="R1418" i="1"/>
  <c r="R1419" i="1"/>
  <c r="R1420" i="1"/>
  <c r="R1421" i="1"/>
  <c r="R1422" i="1"/>
  <c r="R1423" i="1"/>
  <c r="R1424" i="1"/>
  <c r="R1425" i="1"/>
  <c r="R1426" i="1"/>
  <c r="R1427" i="1"/>
  <c r="R1428" i="1"/>
  <c r="R1429" i="1"/>
  <c r="R1430" i="1"/>
  <c r="R1431" i="1"/>
  <c r="R1432" i="1"/>
  <c r="R1433" i="1"/>
  <c r="R1434" i="1"/>
  <c r="R1435" i="1"/>
  <c r="R1436" i="1"/>
  <c r="R1437" i="1"/>
  <c r="R1438" i="1"/>
  <c r="R1439" i="1"/>
  <c r="R1440" i="1"/>
  <c r="R1441" i="1"/>
  <c r="R1442" i="1"/>
  <c r="R1443" i="1"/>
  <c r="R1444" i="1"/>
  <c r="R1445" i="1"/>
  <c r="R1446" i="1"/>
  <c r="R1447" i="1"/>
  <c r="R1448" i="1"/>
  <c r="R1449" i="1"/>
  <c r="R1450" i="1"/>
  <c r="R1451" i="1"/>
  <c r="R1452" i="1"/>
  <c r="R1453" i="1"/>
  <c r="R1454" i="1"/>
  <c r="R1455" i="1"/>
  <c r="R1456" i="1"/>
  <c r="R1457" i="1"/>
  <c r="R1458" i="1"/>
  <c r="R1459" i="1"/>
  <c r="R1460" i="1"/>
  <c r="R1461" i="1"/>
  <c r="R1462" i="1"/>
  <c r="R1463" i="1"/>
  <c r="R1464" i="1"/>
  <c r="R1465" i="1"/>
  <c r="R1466" i="1"/>
  <c r="R1467" i="1"/>
  <c r="R1468" i="1"/>
  <c r="R1469" i="1"/>
  <c r="R1470" i="1"/>
  <c r="R1471" i="1"/>
  <c r="R1472" i="1"/>
  <c r="R1473" i="1"/>
  <c r="R1474" i="1"/>
  <c r="R1475" i="1"/>
  <c r="R1476" i="1"/>
  <c r="R1477" i="1"/>
  <c r="R1478" i="1"/>
  <c r="R1479" i="1"/>
  <c r="R1480" i="1"/>
  <c r="R1481" i="1"/>
  <c r="R1482" i="1"/>
  <c r="R1483" i="1"/>
  <c r="R1484" i="1"/>
  <c r="R1485" i="1"/>
  <c r="R1486" i="1"/>
  <c r="R1487" i="1"/>
  <c r="R1488" i="1"/>
  <c r="R1489" i="1"/>
  <c r="R1490" i="1"/>
  <c r="R1491" i="1"/>
  <c r="R1492" i="1"/>
  <c r="R1493" i="1"/>
  <c r="R1494" i="1"/>
  <c r="R1495" i="1"/>
  <c r="R1496" i="1"/>
  <c r="R1497" i="1"/>
  <c r="R1498" i="1"/>
  <c r="R1499" i="1"/>
  <c r="R1500" i="1"/>
  <c r="R1501" i="1"/>
  <c r="R1502" i="1"/>
  <c r="R1503" i="1"/>
  <c r="R1504" i="1"/>
  <c r="R1505" i="1"/>
  <c r="R1506" i="1"/>
  <c r="R1507" i="1"/>
  <c r="R1508" i="1"/>
  <c r="R1509" i="1"/>
  <c r="R1510" i="1"/>
  <c r="R1511" i="1"/>
  <c r="R1512" i="1"/>
  <c r="R1513" i="1"/>
  <c r="R1514" i="1"/>
  <c r="R1515" i="1"/>
  <c r="R1516" i="1"/>
  <c r="R1517" i="1"/>
  <c r="R1518" i="1"/>
  <c r="R1519" i="1"/>
  <c r="R1520" i="1"/>
  <c r="R1521" i="1"/>
  <c r="R1522" i="1"/>
  <c r="R1523" i="1"/>
  <c r="R1524" i="1"/>
  <c r="R1525" i="1"/>
  <c r="R1526" i="1"/>
  <c r="R1527" i="1"/>
  <c r="R1528" i="1"/>
  <c r="R1529" i="1"/>
  <c r="R1530" i="1"/>
  <c r="R1531" i="1"/>
  <c r="R1532" i="1"/>
  <c r="R1533" i="1"/>
  <c r="R1534" i="1"/>
  <c r="R1535" i="1"/>
  <c r="R1536" i="1"/>
  <c r="R1537" i="1"/>
  <c r="R1538" i="1"/>
  <c r="R1539" i="1"/>
  <c r="R1540" i="1"/>
  <c r="R1541" i="1"/>
  <c r="R1542" i="1"/>
  <c r="R1543" i="1"/>
  <c r="R1544" i="1"/>
  <c r="R1545" i="1"/>
  <c r="R1546" i="1"/>
  <c r="R1547" i="1"/>
  <c r="R1548" i="1"/>
  <c r="R1549" i="1"/>
  <c r="R1550" i="1"/>
  <c r="R1551" i="1"/>
  <c r="R1552" i="1"/>
  <c r="R1553" i="1"/>
  <c r="R1554" i="1"/>
  <c r="R1555" i="1"/>
  <c r="R1556" i="1"/>
  <c r="R1557" i="1"/>
  <c r="R1558" i="1"/>
  <c r="R1559" i="1"/>
  <c r="R1560" i="1"/>
  <c r="R1561" i="1"/>
  <c r="R1562" i="1"/>
  <c r="R1563" i="1"/>
  <c r="R1564" i="1"/>
  <c r="R1565" i="1"/>
  <c r="R1566" i="1"/>
  <c r="R1567" i="1"/>
  <c r="R1568" i="1"/>
  <c r="R1569" i="1"/>
  <c r="R1570" i="1"/>
  <c r="R1571" i="1"/>
  <c r="R1572" i="1"/>
  <c r="R1573" i="1"/>
  <c r="R1574" i="1"/>
  <c r="R1575" i="1"/>
  <c r="R1576" i="1"/>
  <c r="R1577" i="1"/>
  <c r="R1578" i="1"/>
  <c r="R1579" i="1"/>
  <c r="R1580" i="1"/>
  <c r="R1581" i="1"/>
  <c r="R1582" i="1"/>
  <c r="R1583" i="1"/>
  <c r="R1584" i="1"/>
  <c r="R1585" i="1"/>
  <c r="R1586" i="1"/>
  <c r="R1587" i="1"/>
  <c r="R1588" i="1"/>
  <c r="R1589" i="1"/>
  <c r="R1590" i="1"/>
  <c r="R1591" i="1"/>
  <c r="R1592" i="1"/>
  <c r="R1593" i="1"/>
  <c r="R1594" i="1"/>
  <c r="R1595" i="1"/>
  <c r="R1596" i="1"/>
  <c r="R1597" i="1"/>
  <c r="R1598" i="1"/>
  <c r="R1599" i="1"/>
  <c r="R1600" i="1"/>
  <c r="R1601" i="1"/>
  <c r="R1602" i="1"/>
  <c r="R1603" i="1"/>
  <c r="R1604" i="1"/>
  <c r="R1605" i="1"/>
  <c r="R1606" i="1"/>
  <c r="R1607" i="1"/>
  <c r="R1608" i="1"/>
  <c r="R1609" i="1"/>
  <c r="R1610" i="1"/>
  <c r="R1611" i="1"/>
  <c r="R1612" i="1"/>
  <c r="R1613" i="1"/>
  <c r="R1614" i="1"/>
  <c r="R1615" i="1"/>
  <c r="R1616" i="1"/>
  <c r="R1617" i="1"/>
  <c r="R1618" i="1"/>
  <c r="R1619" i="1"/>
  <c r="R1620" i="1"/>
  <c r="R1621" i="1"/>
  <c r="R1622" i="1"/>
  <c r="R1623" i="1"/>
  <c r="R1624" i="1"/>
  <c r="R1625" i="1"/>
  <c r="R1626" i="1"/>
  <c r="R1627" i="1"/>
  <c r="R1628" i="1"/>
  <c r="R1629" i="1"/>
  <c r="R1630" i="1"/>
  <c r="R1631" i="1"/>
  <c r="R1632" i="1"/>
  <c r="R1633" i="1"/>
  <c r="R1634" i="1"/>
  <c r="R1635" i="1"/>
  <c r="R1636" i="1"/>
  <c r="R1637" i="1"/>
  <c r="R1638" i="1"/>
  <c r="R1639" i="1"/>
  <c r="R1640" i="1"/>
  <c r="R1641" i="1"/>
  <c r="R1642" i="1"/>
  <c r="R1643" i="1"/>
  <c r="R1644" i="1"/>
  <c r="R1645" i="1"/>
  <c r="R1646" i="1"/>
  <c r="R1647" i="1"/>
  <c r="R1648" i="1"/>
  <c r="R1649" i="1"/>
  <c r="R1650" i="1"/>
  <c r="R1651" i="1"/>
  <c r="R1652" i="1"/>
  <c r="R1653" i="1"/>
  <c r="R1654" i="1"/>
  <c r="R1655" i="1"/>
  <c r="R1656" i="1"/>
  <c r="R1657" i="1"/>
  <c r="R1658" i="1"/>
  <c r="R1659" i="1"/>
  <c r="R1660" i="1"/>
  <c r="R1661" i="1"/>
  <c r="R1662" i="1"/>
  <c r="R1663" i="1"/>
  <c r="R1664" i="1"/>
  <c r="R1665" i="1"/>
  <c r="R1666" i="1"/>
  <c r="R1667" i="1"/>
  <c r="R1668" i="1"/>
  <c r="R1669" i="1"/>
  <c r="R1670" i="1"/>
  <c r="R1671" i="1"/>
  <c r="R1672" i="1"/>
  <c r="R1673" i="1"/>
  <c r="R1674" i="1"/>
  <c r="R1675" i="1"/>
  <c r="R1676" i="1"/>
  <c r="R1677" i="1"/>
  <c r="R1678" i="1"/>
  <c r="R1679" i="1"/>
  <c r="R1680" i="1"/>
  <c r="R1681" i="1"/>
  <c r="R1682" i="1"/>
  <c r="R1683" i="1"/>
  <c r="R1684" i="1"/>
  <c r="R1685" i="1"/>
  <c r="R1686" i="1"/>
  <c r="R1687" i="1"/>
  <c r="R1688" i="1"/>
  <c r="R1689" i="1"/>
  <c r="R1690" i="1"/>
  <c r="R1691" i="1"/>
  <c r="R1692" i="1"/>
  <c r="R1693" i="1"/>
  <c r="R1694" i="1"/>
  <c r="R1695" i="1"/>
  <c r="R1696" i="1"/>
  <c r="R1697" i="1"/>
  <c r="R1698" i="1"/>
  <c r="R1699" i="1"/>
  <c r="R1700" i="1"/>
  <c r="R1701" i="1"/>
  <c r="R1702" i="1"/>
  <c r="R1703" i="1"/>
  <c r="R1704" i="1"/>
  <c r="R1705" i="1"/>
  <c r="R1706" i="1"/>
  <c r="R1707" i="1"/>
  <c r="R1708" i="1"/>
  <c r="R1709" i="1"/>
  <c r="R1710" i="1"/>
  <c r="R1711" i="1"/>
  <c r="R1712" i="1"/>
  <c r="R1713" i="1"/>
  <c r="R1714" i="1"/>
  <c r="R1715" i="1"/>
  <c r="R1716" i="1"/>
  <c r="R1717" i="1"/>
  <c r="R1718" i="1"/>
  <c r="R1719" i="1"/>
  <c r="R1720" i="1"/>
  <c r="R1721" i="1"/>
  <c r="R1722" i="1"/>
  <c r="R1723" i="1"/>
  <c r="R1724" i="1"/>
  <c r="R1725" i="1"/>
  <c r="R1726" i="1"/>
  <c r="R1727" i="1"/>
  <c r="R1728" i="1"/>
  <c r="R1729" i="1"/>
  <c r="R1730" i="1"/>
  <c r="R1731" i="1"/>
  <c r="R1732" i="1"/>
  <c r="R1733" i="1"/>
  <c r="R1734" i="1"/>
  <c r="R1735" i="1"/>
  <c r="R1736" i="1"/>
  <c r="R1737" i="1"/>
  <c r="R1738" i="1"/>
  <c r="R1739" i="1"/>
  <c r="R1740" i="1"/>
  <c r="R1741" i="1"/>
  <c r="R1742" i="1"/>
  <c r="R1743" i="1"/>
  <c r="R1744" i="1"/>
  <c r="R1745" i="1"/>
  <c r="R1746" i="1"/>
  <c r="R1747" i="1"/>
  <c r="R1748" i="1"/>
  <c r="R1749" i="1"/>
  <c r="R1750" i="1"/>
  <c r="R1751" i="1"/>
  <c r="R1752" i="1"/>
  <c r="R1753" i="1"/>
  <c r="R1754" i="1"/>
  <c r="R1755" i="1"/>
  <c r="R1756" i="1"/>
  <c r="R1757" i="1"/>
  <c r="R1758" i="1"/>
  <c r="R1759" i="1"/>
  <c r="R1760" i="1"/>
  <c r="R1761" i="1"/>
  <c r="R1762" i="1"/>
  <c r="R1763" i="1"/>
  <c r="R1764" i="1"/>
  <c r="R1765" i="1"/>
  <c r="R1766" i="1"/>
  <c r="R1767" i="1"/>
  <c r="R1768" i="1"/>
  <c r="R1769" i="1"/>
  <c r="R1770" i="1"/>
  <c r="R1771" i="1"/>
  <c r="R1772" i="1"/>
  <c r="R1773" i="1"/>
  <c r="R1774" i="1"/>
  <c r="R1775" i="1"/>
  <c r="R1776" i="1"/>
  <c r="R1777" i="1"/>
  <c r="R1778" i="1"/>
  <c r="R1779" i="1"/>
  <c r="R1780" i="1"/>
  <c r="R1781" i="1"/>
  <c r="R1782" i="1"/>
  <c r="R1783" i="1"/>
  <c r="R1784" i="1"/>
  <c r="R1785" i="1"/>
  <c r="R1786" i="1"/>
  <c r="R1787" i="1"/>
  <c r="R1788" i="1"/>
  <c r="R1789" i="1"/>
  <c r="R1790" i="1"/>
  <c r="R1791" i="1"/>
  <c r="R1792" i="1"/>
  <c r="R1793" i="1"/>
  <c r="R1794" i="1"/>
  <c r="R1795" i="1"/>
  <c r="R1796" i="1"/>
  <c r="R1797" i="1"/>
  <c r="R1798" i="1"/>
  <c r="R1799" i="1"/>
  <c r="R1800" i="1"/>
  <c r="R1801" i="1"/>
  <c r="R1802" i="1"/>
  <c r="R1803" i="1"/>
  <c r="R1804" i="1"/>
  <c r="R1805" i="1"/>
  <c r="R1806" i="1"/>
  <c r="R1807" i="1"/>
  <c r="R1808" i="1"/>
  <c r="R1809" i="1"/>
  <c r="R1810" i="1"/>
  <c r="R1811" i="1"/>
  <c r="R1812" i="1"/>
  <c r="R1813" i="1"/>
  <c r="R1814" i="1"/>
  <c r="R1815" i="1"/>
  <c r="R1816" i="1"/>
  <c r="R1817" i="1"/>
  <c r="R1818" i="1"/>
  <c r="R1819" i="1"/>
  <c r="R1820" i="1"/>
  <c r="R1821" i="1"/>
  <c r="R1822" i="1"/>
  <c r="R1823" i="1"/>
  <c r="R1824" i="1"/>
  <c r="R1825" i="1"/>
  <c r="R1826" i="1"/>
  <c r="R1827" i="1"/>
  <c r="R1828" i="1"/>
  <c r="R1829" i="1"/>
  <c r="R1830" i="1"/>
  <c r="R1831" i="1"/>
  <c r="R1832" i="1"/>
  <c r="R1833" i="1"/>
  <c r="R1834" i="1"/>
  <c r="R1835" i="1"/>
  <c r="R1836" i="1"/>
  <c r="R1837" i="1"/>
  <c r="R1838" i="1"/>
  <c r="R1839" i="1"/>
  <c r="R1840" i="1"/>
  <c r="R1841" i="1"/>
  <c r="R1842" i="1"/>
  <c r="R1843" i="1"/>
  <c r="R1844" i="1"/>
  <c r="R1845" i="1"/>
  <c r="R1846" i="1"/>
  <c r="R1847" i="1"/>
  <c r="R1848" i="1"/>
  <c r="R1849" i="1"/>
  <c r="R1850" i="1"/>
  <c r="R1851" i="1"/>
  <c r="R1852" i="1"/>
  <c r="R1853" i="1"/>
  <c r="R1854" i="1"/>
  <c r="R1855" i="1"/>
  <c r="R1856" i="1"/>
  <c r="R1857" i="1"/>
  <c r="R1858" i="1"/>
  <c r="R1859" i="1"/>
  <c r="R1860" i="1"/>
  <c r="R1861" i="1"/>
  <c r="R1862" i="1"/>
  <c r="R1863" i="1"/>
  <c r="R1864" i="1"/>
  <c r="R1865" i="1"/>
  <c r="R1866" i="1"/>
  <c r="R1867" i="1"/>
  <c r="R1868" i="1"/>
  <c r="R1869" i="1"/>
  <c r="R1870" i="1"/>
  <c r="R1871" i="1"/>
  <c r="R1872" i="1"/>
  <c r="R1873" i="1"/>
  <c r="R1874" i="1"/>
  <c r="R1875" i="1"/>
  <c r="R1876" i="1"/>
  <c r="R1877" i="1"/>
  <c r="R1878" i="1"/>
  <c r="R1879" i="1"/>
  <c r="R1880" i="1"/>
  <c r="R1881" i="1"/>
  <c r="R1882" i="1"/>
  <c r="R1883" i="1"/>
  <c r="R1884" i="1"/>
  <c r="R1885" i="1"/>
  <c r="R1886" i="1"/>
  <c r="R1887" i="1"/>
  <c r="R1888" i="1"/>
  <c r="R1889" i="1"/>
  <c r="R1890" i="1"/>
  <c r="R1891" i="1"/>
  <c r="R1892" i="1"/>
  <c r="R1893" i="1"/>
  <c r="R1894" i="1"/>
  <c r="R1895" i="1"/>
  <c r="R1896" i="1"/>
  <c r="R1897" i="1"/>
  <c r="R1898" i="1"/>
  <c r="R1899" i="1"/>
  <c r="R1900" i="1"/>
  <c r="R1901" i="1"/>
  <c r="R1902" i="1"/>
  <c r="R1903" i="1"/>
  <c r="R1904" i="1"/>
  <c r="R1905" i="1"/>
  <c r="R1906" i="1"/>
  <c r="R1907" i="1"/>
  <c r="R1908" i="1"/>
  <c r="R1909" i="1"/>
  <c r="R1910" i="1"/>
  <c r="R1911" i="1"/>
  <c r="R1912" i="1"/>
  <c r="R1913" i="1"/>
  <c r="R1914" i="1"/>
  <c r="R1915" i="1"/>
  <c r="R1916" i="1"/>
  <c r="R1917" i="1"/>
  <c r="R1918" i="1"/>
  <c r="R1919" i="1"/>
  <c r="R1920" i="1"/>
  <c r="R1921" i="1"/>
  <c r="R1922" i="1"/>
  <c r="R1923" i="1"/>
  <c r="R1924" i="1"/>
  <c r="R1925" i="1"/>
  <c r="R1926" i="1"/>
  <c r="R1927" i="1"/>
  <c r="R1928" i="1"/>
  <c r="R1929" i="1"/>
  <c r="R1930" i="1"/>
  <c r="R1931" i="1"/>
  <c r="R1932" i="1"/>
  <c r="R1933" i="1"/>
  <c r="R1934" i="1"/>
  <c r="R1935" i="1"/>
  <c r="R1936" i="1"/>
  <c r="R1937" i="1"/>
  <c r="R1938" i="1"/>
  <c r="R1939" i="1"/>
  <c r="R1940" i="1"/>
  <c r="R1941" i="1"/>
  <c r="R1942" i="1"/>
  <c r="R1943" i="1"/>
  <c r="R1944" i="1"/>
  <c r="R1945" i="1"/>
  <c r="R1946" i="1"/>
  <c r="R1947" i="1"/>
  <c r="R1948" i="1"/>
  <c r="R1949" i="1"/>
  <c r="R1950" i="1"/>
  <c r="R1951" i="1"/>
  <c r="R1952" i="1"/>
  <c r="R1953" i="1"/>
  <c r="R1954" i="1"/>
  <c r="R1955" i="1"/>
  <c r="R1956" i="1"/>
  <c r="R1957" i="1"/>
  <c r="R1958" i="1"/>
  <c r="R1959" i="1"/>
  <c r="R1960" i="1"/>
  <c r="R1961" i="1"/>
  <c r="R1962" i="1"/>
  <c r="R1963" i="1"/>
  <c r="R1964" i="1"/>
  <c r="R1965" i="1"/>
  <c r="R1966" i="1"/>
  <c r="R1967" i="1"/>
  <c r="R1968" i="1"/>
  <c r="R1969" i="1"/>
  <c r="R1970" i="1"/>
  <c r="R1971" i="1"/>
  <c r="R1972" i="1"/>
  <c r="R1973" i="1"/>
  <c r="R1974" i="1"/>
  <c r="R1975" i="1"/>
  <c r="R1976" i="1"/>
  <c r="R1977" i="1"/>
  <c r="R1978" i="1"/>
  <c r="R1979" i="1"/>
  <c r="R1980" i="1"/>
  <c r="R1981" i="1"/>
  <c r="R1982" i="1"/>
  <c r="R1983" i="1"/>
  <c r="R1984" i="1"/>
  <c r="R1985" i="1"/>
  <c r="R1986" i="1"/>
  <c r="R1987" i="1"/>
  <c r="R1988" i="1"/>
  <c r="R1989" i="1"/>
  <c r="R1990" i="1"/>
  <c r="R1991" i="1"/>
  <c r="R1992" i="1"/>
  <c r="R1993" i="1"/>
  <c r="R1994" i="1"/>
  <c r="R1995" i="1"/>
  <c r="R1996" i="1"/>
  <c r="R1997" i="1"/>
  <c r="R1998" i="1"/>
  <c r="R1999" i="1"/>
  <c r="R2000" i="1"/>
  <c r="R2001" i="1"/>
  <c r="R2002" i="1"/>
  <c r="R2003" i="1"/>
  <c r="R2004" i="1"/>
  <c r="R2005" i="1"/>
  <c r="R2006" i="1"/>
  <c r="R2007" i="1"/>
  <c r="R2008" i="1"/>
  <c r="R2009" i="1"/>
  <c r="R2010" i="1"/>
  <c r="R2011" i="1"/>
  <c r="R2012" i="1"/>
  <c r="R2013" i="1"/>
  <c r="R2014" i="1"/>
  <c r="R2015" i="1"/>
  <c r="R2016" i="1"/>
  <c r="R2017" i="1"/>
  <c r="R2018" i="1"/>
  <c r="R2019" i="1"/>
  <c r="R2020" i="1"/>
  <c r="R2021" i="1"/>
  <c r="R2022" i="1"/>
  <c r="R2023" i="1"/>
  <c r="R2024" i="1"/>
  <c r="R2025" i="1"/>
  <c r="R2026" i="1"/>
  <c r="R2027" i="1"/>
  <c r="R2028" i="1"/>
  <c r="R2029" i="1"/>
  <c r="R2030" i="1"/>
  <c r="R2031" i="1"/>
  <c r="R2032" i="1"/>
  <c r="R2033" i="1"/>
  <c r="R2034" i="1"/>
  <c r="R2035" i="1"/>
  <c r="R2036" i="1"/>
  <c r="R2037" i="1"/>
  <c r="R2038" i="1"/>
  <c r="R2039" i="1"/>
  <c r="R2040" i="1"/>
  <c r="R2041" i="1"/>
  <c r="R2042" i="1"/>
  <c r="R2043" i="1"/>
  <c r="R2044" i="1"/>
  <c r="R2045" i="1"/>
  <c r="R2046" i="1"/>
  <c r="R2047" i="1"/>
  <c r="R2048" i="1"/>
  <c r="R2049" i="1"/>
  <c r="R2050" i="1"/>
  <c r="R2051" i="1"/>
  <c r="R2052" i="1"/>
  <c r="R2053" i="1"/>
  <c r="R2054" i="1"/>
  <c r="R2055" i="1"/>
  <c r="R2056" i="1"/>
  <c r="R2057" i="1"/>
  <c r="R2058" i="1"/>
  <c r="R2059" i="1"/>
  <c r="R2060" i="1"/>
  <c r="R2061" i="1"/>
  <c r="R2062" i="1"/>
  <c r="R2063" i="1"/>
  <c r="R2064" i="1"/>
  <c r="R2065" i="1"/>
  <c r="R2066" i="1"/>
  <c r="R2067" i="1"/>
  <c r="R2068" i="1"/>
  <c r="R2069" i="1"/>
  <c r="R2070" i="1"/>
  <c r="R2071" i="1"/>
  <c r="R2072" i="1"/>
  <c r="R2073" i="1"/>
  <c r="R2074" i="1"/>
  <c r="R2075" i="1"/>
  <c r="R2076" i="1"/>
  <c r="R2077" i="1"/>
  <c r="R2078" i="1"/>
  <c r="R2079" i="1"/>
  <c r="R2080" i="1"/>
  <c r="R2081" i="1"/>
  <c r="R2082" i="1"/>
  <c r="R2083" i="1"/>
  <c r="R2084" i="1"/>
  <c r="R2085" i="1"/>
  <c r="R2086" i="1"/>
  <c r="R2087" i="1"/>
  <c r="R2088" i="1"/>
  <c r="R2089" i="1"/>
  <c r="R2090" i="1"/>
  <c r="R2091" i="1"/>
  <c r="R2092" i="1"/>
  <c r="R2093" i="1"/>
  <c r="R2094" i="1"/>
  <c r="R2095" i="1"/>
  <c r="R2096" i="1"/>
  <c r="R2097" i="1"/>
  <c r="R2098" i="1"/>
  <c r="R2099" i="1"/>
  <c r="R2100" i="1"/>
  <c r="R2101" i="1"/>
  <c r="R2102" i="1"/>
  <c r="R2103" i="1"/>
  <c r="R2104" i="1"/>
  <c r="R2105" i="1"/>
  <c r="R2106" i="1"/>
  <c r="R2107" i="1"/>
  <c r="R2108" i="1"/>
  <c r="R2109" i="1"/>
  <c r="R2110" i="1"/>
  <c r="R2111" i="1"/>
  <c r="R2112" i="1"/>
  <c r="R2113" i="1"/>
  <c r="R2114" i="1"/>
  <c r="R2115" i="1"/>
  <c r="R2116" i="1"/>
  <c r="R2117" i="1"/>
  <c r="R2118" i="1"/>
  <c r="R2119" i="1"/>
  <c r="R2120" i="1"/>
  <c r="R2121" i="1"/>
  <c r="R2122" i="1"/>
  <c r="R2123" i="1"/>
  <c r="R2124" i="1"/>
  <c r="R2125" i="1"/>
  <c r="R2126" i="1"/>
  <c r="R2127" i="1"/>
  <c r="R2128" i="1"/>
  <c r="R2129" i="1"/>
  <c r="R2130" i="1"/>
  <c r="R2131" i="1"/>
  <c r="R2132" i="1"/>
  <c r="R2133" i="1"/>
  <c r="R2134" i="1"/>
  <c r="R2135" i="1"/>
  <c r="R2136" i="1"/>
  <c r="R2137" i="1"/>
  <c r="R2138" i="1"/>
  <c r="R2139" i="1"/>
  <c r="R2140" i="1"/>
  <c r="R2141" i="1"/>
  <c r="R2142" i="1"/>
  <c r="R2143" i="1"/>
  <c r="R2144" i="1"/>
  <c r="R2145" i="1"/>
  <c r="R2146" i="1"/>
  <c r="R2147" i="1"/>
  <c r="R2148" i="1"/>
  <c r="R2149" i="1"/>
  <c r="R2150" i="1"/>
  <c r="R2151" i="1"/>
  <c r="R2152" i="1"/>
  <c r="R2153" i="1"/>
  <c r="R2154" i="1"/>
  <c r="R2155" i="1"/>
  <c r="R2156" i="1"/>
  <c r="R2157" i="1"/>
  <c r="R2158" i="1"/>
  <c r="R2159" i="1"/>
  <c r="R2160" i="1"/>
  <c r="R2161" i="1"/>
  <c r="R2162" i="1"/>
  <c r="R2163" i="1"/>
  <c r="R2164" i="1"/>
  <c r="R2165" i="1"/>
  <c r="R2166" i="1"/>
  <c r="R2167" i="1"/>
  <c r="R2168" i="1"/>
  <c r="R2169" i="1"/>
  <c r="R2170" i="1"/>
  <c r="R2171" i="1"/>
  <c r="R2172" i="1"/>
  <c r="R2173" i="1"/>
  <c r="R2174" i="1"/>
  <c r="R2175" i="1"/>
  <c r="R2176" i="1"/>
  <c r="R2177" i="1"/>
  <c r="R2178" i="1"/>
  <c r="R2179" i="1"/>
  <c r="R2180" i="1"/>
  <c r="R2181" i="1"/>
  <c r="R2182" i="1"/>
  <c r="R2183" i="1"/>
  <c r="R2184" i="1"/>
  <c r="R2185" i="1"/>
  <c r="R2186" i="1"/>
  <c r="R2187" i="1"/>
  <c r="R2188" i="1"/>
  <c r="R2189" i="1"/>
  <c r="R2190" i="1"/>
  <c r="R2191" i="1"/>
  <c r="R2192" i="1"/>
  <c r="R2193" i="1"/>
  <c r="R2194" i="1"/>
  <c r="R2195" i="1"/>
  <c r="R2196" i="1"/>
  <c r="R2197" i="1"/>
  <c r="R2198" i="1"/>
  <c r="R2199" i="1"/>
  <c r="R2200" i="1"/>
  <c r="R2201" i="1"/>
  <c r="R2202" i="1"/>
  <c r="R2203" i="1"/>
  <c r="R2204" i="1"/>
  <c r="R2205" i="1"/>
  <c r="R2206" i="1"/>
  <c r="R2207" i="1"/>
  <c r="R2208" i="1"/>
  <c r="R2209" i="1"/>
  <c r="R2210" i="1"/>
  <c r="R2211" i="1"/>
  <c r="R2212" i="1"/>
  <c r="R2213" i="1"/>
  <c r="R2214" i="1"/>
  <c r="R2215" i="1"/>
  <c r="R2216" i="1"/>
  <c r="R2217" i="1"/>
  <c r="R2218" i="1"/>
  <c r="R2219" i="1"/>
  <c r="R2220" i="1"/>
  <c r="R2221" i="1"/>
  <c r="R2222" i="1"/>
  <c r="R2223" i="1"/>
  <c r="R2224" i="1"/>
  <c r="R2225" i="1"/>
  <c r="R2226" i="1"/>
  <c r="R2227" i="1"/>
  <c r="R2228" i="1"/>
  <c r="R2229" i="1"/>
  <c r="R2230" i="1"/>
  <c r="R2231" i="1"/>
  <c r="R2232" i="1"/>
  <c r="R2233" i="1"/>
  <c r="R2234" i="1"/>
  <c r="R2235" i="1"/>
  <c r="R2236" i="1"/>
  <c r="R2237" i="1"/>
  <c r="R2238" i="1"/>
  <c r="R2239" i="1"/>
  <c r="R2240" i="1"/>
  <c r="R2241" i="1"/>
  <c r="R2242" i="1"/>
  <c r="R2243" i="1"/>
  <c r="R2244" i="1"/>
  <c r="R2245" i="1"/>
  <c r="R2246" i="1"/>
  <c r="R2247" i="1"/>
  <c r="R2248" i="1"/>
  <c r="R2249" i="1"/>
  <c r="R2250" i="1"/>
  <c r="R2251" i="1"/>
  <c r="R2252" i="1"/>
  <c r="R2253" i="1"/>
  <c r="R2254" i="1"/>
  <c r="R2255" i="1"/>
  <c r="R2256" i="1"/>
  <c r="R2257" i="1"/>
  <c r="R2258" i="1"/>
  <c r="R2259" i="1"/>
  <c r="R2260" i="1"/>
  <c r="R2261" i="1"/>
  <c r="R2262" i="1"/>
  <c r="R2263" i="1"/>
  <c r="R2264" i="1"/>
  <c r="R2265" i="1"/>
  <c r="R2266" i="1"/>
  <c r="R2267" i="1"/>
  <c r="R2268" i="1"/>
  <c r="R2269" i="1"/>
  <c r="R2270" i="1"/>
  <c r="R2271" i="1"/>
  <c r="R2272" i="1"/>
  <c r="R2273" i="1"/>
  <c r="R2274" i="1"/>
  <c r="R2275" i="1"/>
  <c r="R2276" i="1"/>
  <c r="R2277" i="1"/>
  <c r="R2278" i="1"/>
  <c r="R2279" i="1"/>
  <c r="R2280" i="1"/>
  <c r="R2281" i="1"/>
  <c r="R2282" i="1"/>
  <c r="R2283" i="1"/>
  <c r="R2284" i="1"/>
  <c r="R2285" i="1"/>
  <c r="R2286" i="1"/>
  <c r="R2287" i="1"/>
  <c r="R2288" i="1"/>
  <c r="R2289" i="1"/>
  <c r="R2290" i="1"/>
  <c r="R2291" i="1"/>
  <c r="R2292" i="1"/>
  <c r="R2293" i="1"/>
  <c r="R2294" i="1"/>
  <c r="R2295" i="1"/>
  <c r="R2296" i="1"/>
  <c r="R2297" i="1"/>
  <c r="R2298" i="1"/>
  <c r="R2299" i="1"/>
  <c r="R2300" i="1"/>
  <c r="R2301" i="1"/>
  <c r="R2302" i="1"/>
  <c r="R2303" i="1"/>
  <c r="R2304" i="1"/>
  <c r="R2305" i="1"/>
  <c r="R2306" i="1"/>
  <c r="R2307" i="1"/>
  <c r="R2308" i="1"/>
  <c r="R2309" i="1"/>
  <c r="R2310" i="1"/>
  <c r="R2311" i="1"/>
  <c r="R2312" i="1"/>
  <c r="R2313" i="1"/>
  <c r="R2314" i="1"/>
  <c r="R2315" i="1"/>
  <c r="R2316" i="1"/>
  <c r="R2317" i="1"/>
  <c r="R2318" i="1"/>
  <c r="R2319" i="1"/>
  <c r="R2320" i="1"/>
  <c r="R2321" i="1"/>
  <c r="R2322" i="1"/>
  <c r="R2323" i="1"/>
  <c r="R2324" i="1"/>
  <c r="R2325" i="1"/>
  <c r="R2326" i="1"/>
  <c r="R2327" i="1"/>
  <c r="R2328" i="1"/>
  <c r="R2329" i="1"/>
  <c r="R2330" i="1"/>
  <c r="R2331" i="1"/>
  <c r="R2332" i="1"/>
  <c r="R2333" i="1"/>
  <c r="R2334" i="1"/>
  <c r="R2335" i="1"/>
  <c r="R2336" i="1"/>
  <c r="R2337" i="1"/>
  <c r="R2338" i="1"/>
  <c r="R2339" i="1"/>
  <c r="R2340" i="1"/>
  <c r="R2341" i="1"/>
  <c r="R2342" i="1"/>
  <c r="R2343" i="1"/>
  <c r="R2344" i="1"/>
  <c r="R2345" i="1"/>
  <c r="R2346" i="1"/>
  <c r="R2347" i="1"/>
  <c r="R2348" i="1"/>
  <c r="R2349" i="1"/>
  <c r="R2350" i="1"/>
  <c r="R2351" i="1"/>
  <c r="R2352" i="1"/>
  <c r="R2353" i="1"/>
  <c r="R2354" i="1"/>
  <c r="R2355" i="1"/>
  <c r="R2356" i="1"/>
  <c r="R2357" i="1"/>
  <c r="R2358" i="1"/>
  <c r="R2359" i="1"/>
  <c r="R2360" i="1"/>
  <c r="R2361" i="1"/>
  <c r="R2362" i="1"/>
  <c r="R2363" i="1"/>
  <c r="R2364" i="1"/>
  <c r="R2365" i="1"/>
  <c r="R2366" i="1"/>
  <c r="R2367" i="1"/>
  <c r="R2368" i="1"/>
  <c r="R2369" i="1"/>
  <c r="R2370" i="1"/>
  <c r="R2371" i="1"/>
  <c r="R2372" i="1"/>
  <c r="R2373" i="1"/>
  <c r="R2374" i="1"/>
  <c r="R2375" i="1"/>
  <c r="R2376" i="1"/>
  <c r="R2377" i="1"/>
  <c r="R2378" i="1"/>
  <c r="R2379" i="1"/>
  <c r="R2380" i="1"/>
  <c r="R2381" i="1"/>
  <c r="R2382" i="1"/>
  <c r="R2383" i="1"/>
  <c r="R2384" i="1"/>
  <c r="R2385" i="1"/>
  <c r="R2386" i="1"/>
  <c r="R2387" i="1"/>
  <c r="R2388" i="1"/>
  <c r="R2389" i="1"/>
  <c r="R2390" i="1"/>
  <c r="R2391" i="1"/>
  <c r="R2392" i="1"/>
  <c r="R2393" i="1"/>
  <c r="R2394" i="1"/>
  <c r="R2395" i="1"/>
  <c r="R2396" i="1"/>
  <c r="R2397" i="1"/>
  <c r="R2398" i="1"/>
  <c r="R2399" i="1"/>
  <c r="R2400" i="1"/>
  <c r="R2401" i="1"/>
  <c r="R2402" i="1"/>
  <c r="R2403" i="1"/>
  <c r="R2404" i="1"/>
  <c r="R2405" i="1"/>
  <c r="R2406" i="1"/>
  <c r="R2407" i="1"/>
  <c r="R2408" i="1"/>
  <c r="R2409" i="1"/>
  <c r="R2410" i="1"/>
  <c r="R2411" i="1"/>
  <c r="R2412" i="1"/>
  <c r="R2413" i="1"/>
  <c r="R2414" i="1"/>
  <c r="R2415" i="1"/>
  <c r="R2416" i="1"/>
  <c r="R2417" i="1"/>
  <c r="R2418" i="1"/>
  <c r="R2419" i="1"/>
  <c r="R2420" i="1"/>
  <c r="R2421" i="1"/>
  <c r="R2422" i="1"/>
  <c r="R2423" i="1"/>
  <c r="R2424" i="1"/>
  <c r="R2425" i="1"/>
  <c r="R2426" i="1"/>
  <c r="R2427" i="1"/>
  <c r="R2428" i="1"/>
  <c r="R2429" i="1"/>
  <c r="R2430" i="1"/>
  <c r="R2431" i="1"/>
  <c r="R2432" i="1"/>
  <c r="R2433" i="1"/>
  <c r="R2434" i="1"/>
  <c r="R2435" i="1"/>
  <c r="R2436" i="1"/>
  <c r="R2437" i="1"/>
  <c r="R2438" i="1"/>
  <c r="R2439" i="1"/>
  <c r="R2440" i="1"/>
  <c r="R2441" i="1"/>
  <c r="R2442" i="1"/>
  <c r="R2443" i="1"/>
  <c r="R2444" i="1"/>
  <c r="R2445" i="1"/>
  <c r="R2446" i="1"/>
  <c r="R2447" i="1"/>
  <c r="R2448" i="1"/>
  <c r="R2449" i="1"/>
  <c r="R2450" i="1"/>
  <c r="R2451" i="1"/>
  <c r="R2452" i="1"/>
  <c r="R2453" i="1"/>
  <c r="R2454" i="1"/>
  <c r="R2455" i="1"/>
  <c r="R2456" i="1"/>
  <c r="R2457" i="1"/>
  <c r="R2458" i="1"/>
  <c r="R2459" i="1"/>
  <c r="R2460" i="1"/>
  <c r="R2461" i="1"/>
  <c r="R2462" i="1"/>
  <c r="R2463" i="1"/>
  <c r="R2464" i="1"/>
  <c r="R2465" i="1"/>
  <c r="R2466" i="1"/>
  <c r="R2467" i="1"/>
  <c r="R2468" i="1"/>
  <c r="R2469" i="1"/>
  <c r="R2470" i="1"/>
  <c r="R2471" i="1"/>
  <c r="R2472" i="1"/>
  <c r="R2473" i="1"/>
  <c r="R2474" i="1"/>
  <c r="R2475" i="1"/>
  <c r="R2476" i="1"/>
  <c r="R2477" i="1"/>
  <c r="R2478" i="1"/>
  <c r="R2479" i="1"/>
  <c r="R2480" i="1"/>
  <c r="R2481" i="1"/>
  <c r="R2482" i="1"/>
  <c r="R2483" i="1"/>
  <c r="R2484" i="1"/>
  <c r="R2485" i="1"/>
  <c r="R2486" i="1"/>
  <c r="R2487" i="1"/>
  <c r="R2488" i="1"/>
  <c r="R2489" i="1"/>
  <c r="R2490" i="1"/>
  <c r="R2491" i="1"/>
  <c r="R2492" i="1"/>
  <c r="R2493" i="1"/>
  <c r="R2494" i="1"/>
  <c r="R2495" i="1"/>
  <c r="R2496" i="1"/>
  <c r="R2497" i="1"/>
  <c r="R2498" i="1"/>
  <c r="R2499" i="1"/>
  <c r="R2500" i="1"/>
  <c r="R2501" i="1"/>
  <c r="R2502" i="1"/>
  <c r="R2503" i="1"/>
  <c r="R2504" i="1"/>
  <c r="R2505" i="1"/>
  <c r="R2506" i="1"/>
  <c r="R2507" i="1"/>
  <c r="R2508" i="1"/>
  <c r="R2509" i="1"/>
  <c r="R2510" i="1"/>
  <c r="R2511" i="1"/>
  <c r="R2512" i="1"/>
  <c r="R2513" i="1"/>
  <c r="R2514" i="1"/>
  <c r="R2515" i="1"/>
  <c r="R2516" i="1"/>
  <c r="R2517" i="1"/>
  <c r="R2518" i="1"/>
  <c r="R2519" i="1"/>
  <c r="R2520" i="1"/>
  <c r="R2521" i="1"/>
  <c r="R2522" i="1"/>
  <c r="R2523" i="1"/>
  <c r="R2524" i="1"/>
  <c r="R2525" i="1"/>
  <c r="R2526" i="1"/>
  <c r="R2527" i="1"/>
  <c r="R2528" i="1"/>
  <c r="R2529" i="1"/>
  <c r="R2530" i="1"/>
  <c r="R2531" i="1"/>
  <c r="R2532" i="1"/>
  <c r="R2533" i="1"/>
  <c r="R2534" i="1"/>
  <c r="R2535" i="1"/>
  <c r="R2536" i="1"/>
  <c r="R2537" i="1"/>
  <c r="R2538" i="1"/>
  <c r="R2539" i="1"/>
  <c r="R2540" i="1"/>
  <c r="R2541" i="1"/>
  <c r="R2542" i="1"/>
  <c r="R2543" i="1"/>
  <c r="R2544" i="1"/>
  <c r="R2545" i="1"/>
  <c r="R2546" i="1"/>
  <c r="R2547" i="1"/>
  <c r="R2548" i="1"/>
  <c r="R2549" i="1"/>
  <c r="R2550" i="1"/>
  <c r="R2551" i="1"/>
  <c r="R2552" i="1"/>
  <c r="R2553" i="1"/>
  <c r="R2554" i="1"/>
  <c r="R2555" i="1"/>
  <c r="R2556" i="1"/>
  <c r="R2557" i="1"/>
  <c r="R2558" i="1"/>
  <c r="R2559" i="1"/>
  <c r="R2560" i="1"/>
  <c r="R2561" i="1"/>
  <c r="R2562" i="1"/>
  <c r="R2563" i="1"/>
  <c r="R2564" i="1"/>
  <c r="R2565" i="1"/>
  <c r="R2566" i="1"/>
  <c r="R2567" i="1"/>
  <c r="R2568" i="1"/>
  <c r="R2569" i="1"/>
  <c r="R2570" i="1"/>
  <c r="R2571" i="1"/>
  <c r="R2572" i="1"/>
  <c r="R2573" i="1"/>
  <c r="R2574" i="1"/>
  <c r="R2575" i="1"/>
  <c r="R2576" i="1"/>
  <c r="R2577" i="1"/>
  <c r="R2578" i="1"/>
  <c r="R2579" i="1"/>
  <c r="R2580" i="1"/>
  <c r="R2581" i="1"/>
  <c r="R2582" i="1"/>
  <c r="R2583" i="1"/>
  <c r="R2584" i="1"/>
  <c r="R2585" i="1"/>
  <c r="R2586" i="1"/>
  <c r="R2587" i="1"/>
  <c r="R2588" i="1"/>
  <c r="R2589" i="1"/>
  <c r="R2590" i="1"/>
  <c r="R2591" i="1"/>
  <c r="R2592" i="1"/>
  <c r="R2593" i="1"/>
  <c r="R2594" i="1"/>
  <c r="R2595" i="1"/>
  <c r="R2596" i="1"/>
  <c r="R2597" i="1"/>
  <c r="R2598" i="1"/>
  <c r="R2599" i="1"/>
  <c r="R2600" i="1"/>
  <c r="R2601" i="1"/>
  <c r="R2602" i="1"/>
  <c r="R2603" i="1"/>
  <c r="R2604" i="1"/>
  <c r="R2605" i="1"/>
  <c r="R2606" i="1"/>
  <c r="R2607" i="1"/>
  <c r="R2608" i="1"/>
  <c r="R2609" i="1"/>
  <c r="R2610" i="1"/>
  <c r="R2611" i="1"/>
  <c r="R2612" i="1"/>
  <c r="R2613" i="1"/>
  <c r="R2614" i="1"/>
  <c r="R2615" i="1"/>
  <c r="R2616" i="1"/>
  <c r="R2617" i="1"/>
  <c r="R2618" i="1"/>
  <c r="R2619" i="1"/>
  <c r="R2620" i="1"/>
  <c r="R2621" i="1"/>
  <c r="R2622" i="1"/>
  <c r="R2623" i="1"/>
  <c r="R2624" i="1"/>
  <c r="R2625" i="1"/>
  <c r="R2626" i="1"/>
  <c r="R2627" i="1"/>
  <c r="R2628" i="1"/>
  <c r="R2629" i="1"/>
  <c r="R2630" i="1"/>
  <c r="R2631" i="1"/>
  <c r="R2632" i="1"/>
  <c r="R2633" i="1"/>
  <c r="R2634" i="1"/>
  <c r="R2635" i="1"/>
  <c r="R2636" i="1"/>
  <c r="R2637" i="1"/>
  <c r="R2638" i="1"/>
  <c r="R2639" i="1"/>
  <c r="R2640" i="1"/>
  <c r="R2641" i="1"/>
  <c r="R2642" i="1"/>
  <c r="R2643" i="1"/>
  <c r="R2644" i="1"/>
  <c r="R2645" i="1"/>
  <c r="R2646" i="1"/>
  <c r="R2647" i="1"/>
  <c r="R2648" i="1"/>
  <c r="R2649" i="1"/>
  <c r="R2650" i="1"/>
  <c r="R2651" i="1"/>
  <c r="R2652" i="1"/>
  <c r="R2653" i="1"/>
  <c r="R2654" i="1"/>
  <c r="R2655" i="1"/>
  <c r="R2656" i="1"/>
  <c r="R2657" i="1"/>
  <c r="R2658" i="1"/>
  <c r="R2659" i="1"/>
  <c r="R2660" i="1"/>
  <c r="R2661" i="1"/>
  <c r="R2662" i="1"/>
  <c r="R2663" i="1"/>
  <c r="R2664" i="1"/>
  <c r="R2665" i="1"/>
  <c r="R2666" i="1"/>
  <c r="R2667" i="1"/>
  <c r="R2668" i="1"/>
  <c r="R2669" i="1"/>
  <c r="R2670" i="1"/>
  <c r="R2671" i="1"/>
  <c r="R2672" i="1"/>
  <c r="R2673" i="1"/>
  <c r="R2674" i="1"/>
  <c r="R2675" i="1"/>
  <c r="R2676" i="1"/>
  <c r="R2677" i="1"/>
  <c r="R2678" i="1"/>
  <c r="R2679" i="1"/>
  <c r="R2680" i="1"/>
  <c r="R2681" i="1"/>
  <c r="R2682" i="1"/>
  <c r="R2683" i="1"/>
  <c r="R2684" i="1"/>
  <c r="R2685" i="1"/>
  <c r="R2686" i="1"/>
  <c r="R2687" i="1"/>
  <c r="R2688" i="1"/>
  <c r="R2689" i="1"/>
  <c r="R2690" i="1"/>
  <c r="R2691" i="1"/>
  <c r="R2692" i="1"/>
  <c r="R2693" i="1"/>
  <c r="R2694" i="1"/>
  <c r="R2695" i="1"/>
  <c r="R2696" i="1"/>
  <c r="R2697" i="1"/>
  <c r="R2698" i="1"/>
  <c r="R2699" i="1"/>
  <c r="R2700" i="1"/>
  <c r="R2701" i="1"/>
  <c r="R2702" i="1"/>
  <c r="R2703" i="1"/>
  <c r="R2704" i="1"/>
  <c r="R2705" i="1"/>
  <c r="R2706" i="1"/>
  <c r="R2707" i="1"/>
  <c r="R2708" i="1"/>
  <c r="R2709" i="1"/>
  <c r="R2710" i="1"/>
  <c r="R2711" i="1"/>
  <c r="R2712" i="1"/>
  <c r="R2713" i="1"/>
  <c r="R2714" i="1"/>
  <c r="R2715" i="1"/>
  <c r="R2716" i="1"/>
  <c r="R2717" i="1"/>
  <c r="R2718" i="1"/>
  <c r="R2719" i="1"/>
  <c r="R2720" i="1"/>
  <c r="R2721" i="1"/>
  <c r="R2722" i="1"/>
  <c r="R2723" i="1"/>
  <c r="R2724" i="1"/>
  <c r="R2725" i="1"/>
  <c r="R2726" i="1"/>
  <c r="R2727" i="1"/>
  <c r="R2728" i="1"/>
  <c r="R2729" i="1"/>
  <c r="R2730" i="1"/>
  <c r="R2731" i="1"/>
  <c r="R2732" i="1"/>
  <c r="R2733" i="1"/>
  <c r="R2734" i="1"/>
  <c r="R2735" i="1"/>
  <c r="R2736" i="1"/>
  <c r="R2737" i="1"/>
  <c r="R2738" i="1"/>
  <c r="R2739" i="1"/>
  <c r="R2740" i="1"/>
  <c r="R2741" i="1"/>
  <c r="R2742" i="1"/>
  <c r="R2743" i="1"/>
  <c r="R2744" i="1"/>
  <c r="R2745" i="1"/>
  <c r="R2746" i="1"/>
  <c r="R2747" i="1"/>
  <c r="R2748" i="1"/>
  <c r="R2749" i="1"/>
  <c r="R2750" i="1"/>
  <c r="R2751" i="1"/>
  <c r="R2752" i="1"/>
  <c r="R2753" i="1"/>
  <c r="R2754" i="1"/>
  <c r="R2755" i="1"/>
  <c r="R2756" i="1"/>
  <c r="R2757" i="1"/>
  <c r="R2758" i="1"/>
  <c r="R2759" i="1"/>
  <c r="R2760" i="1"/>
  <c r="R2761" i="1"/>
  <c r="R2762" i="1"/>
  <c r="R2763" i="1"/>
  <c r="R2764" i="1"/>
  <c r="R2765" i="1"/>
  <c r="R2766" i="1"/>
  <c r="R2767" i="1"/>
  <c r="R2768" i="1"/>
  <c r="R2769" i="1"/>
  <c r="R2770" i="1"/>
  <c r="R2771" i="1"/>
  <c r="R2772" i="1"/>
  <c r="R2773" i="1"/>
  <c r="R2774" i="1"/>
  <c r="R2775" i="1"/>
  <c r="R2776" i="1"/>
  <c r="R2777" i="1"/>
  <c r="R2778" i="1"/>
  <c r="R2779" i="1"/>
  <c r="R2780" i="1"/>
  <c r="R2781" i="1"/>
  <c r="R2782" i="1"/>
  <c r="R2783" i="1"/>
  <c r="R2784" i="1"/>
  <c r="R2785" i="1"/>
  <c r="R2786" i="1"/>
  <c r="R2787" i="1"/>
  <c r="R2788" i="1"/>
  <c r="R2789" i="1"/>
  <c r="R2790" i="1"/>
  <c r="R2791" i="1"/>
  <c r="R2792" i="1"/>
  <c r="R2793" i="1"/>
  <c r="R2794" i="1"/>
  <c r="R2795" i="1"/>
  <c r="R2796" i="1"/>
  <c r="R2797" i="1"/>
  <c r="R2798" i="1"/>
  <c r="R2799" i="1"/>
  <c r="R2800" i="1"/>
  <c r="R2801" i="1"/>
  <c r="R2802" i="1"/>
  <c r="R2803" i="1"/>
  <c r="R2804" i="1"/>
  <c r="R2805" i="1"/>
  <c r="R2806" i="1"/>
  <c r="R2807" i="1"/>
  <c r="R2808" i="1"/>
  <c r="R2809" i="1"/>
  <c r="R2810" i="1"/>
  <c r="R2811" i="1"/>
  <c r="R2812" i="1"/>
  <c r="R2813" i="1"/>
  <c r="R2814" i="1"/>
  <c r="R2815" i="1"/>
  <c r="R2816" i="1"/>
  <c r="R2817" i="1"/>
  <c r="R2818" i="1"/>
  <c r="R2819" i="1"/>
  <c r="R2820" i="1"/>
  <c r="R2821" i="1"/>
  <c r="R2822" i="1"/>
  <c r="R2823" i="1"/>
  <c r="R2824" i="1"/>
  <c r="R2825" i="1"/>
  <c r="R2826" i="1"/>
  <c r="R2827" i="1"/>
  <c r="R2828" i="1"/>
  <c r="R2829" i="1"/>
  <c r="R2830" i="1"/>
  <c r="R2831" i="1"/>
  <c r="R2832" i="1"/>
  <c r="R2833" i="1"/>
  <c r="R2834" i="1"/>
  <c r="R2835" i="1"/>
  <c r="R2836" i="1"/>
  <c r="R2837" i="1"/>
  <c r="R2838" i="1"/>
  <c r="R2839" i="1"/>
  <c r="R2840" i="1"/>
  <c r="R2841" i="1"/>
  <c r="R2842" i="1"/>
  <c r="R2843" i="1"/>
  <c r="R2844" i="1"/>
  <c r="R2845" i="1"/>
  <c r="R2846" i="1"/>
  <c r="R2847" i="1"/>
  <c r="R2848" i="1"/>
  <c r="R2849" i="1"/>
  <c r="R2850" i="1"/>
  <c r="R2851" i="1"/>
  <c r="R2852" i="1"/>
  <c r="R2853" i="1"/>
  <c r="R2854" i="1"/>
  <c r="R2855" i="1"/>
  <c r="R2856" i="1"/>
  <c r="R2857" i="1"/>
  <c r="R2858" i="1"/>
  <c r="R2859" i="1"/>
  <c r="R2860" i="1"/>
  <c r="R2861" i="1"/>
  <c r="R2862" i="1"/>
  <c r="R2863" i="1"/>
  <c r="R2864" i="1"/>
  <c r="R2865" i="1"/>
  <c r="R2866" i="1"/>
  <c r="R2867" i="1"/>
  <c r="R2868" i="1"/>
  <c r="R2869" i="1"/>
  <c r="R2870" i="1"/>
  <c r="R2871" i="1"/>
  <c r="R2872" i="1"/>
  <c r="R2873" i="1"/>
  <c r="R2874" i="1"/>
  <c r="R2875" i="1"/>
  <c r="R2876" i="1"/>
  <c r="R2877" i="1"/>
  <c r="R2878" i="1"/>
  <c r="R2879" i="1"/>
  <c r="R2880" i="1"/>
  <c r="R2881" i="1"/>
  <c r="R2882" i="1"/>
  <c r="R2883" i="1"/>
  <c r="R2884" i="1"/>
  <c r="R2885" i="1"/>
  <c r="R2886" i="1"/>
  <c r="R2887" i="1"/>
  <c r="R2888" i="1"/>
  <c r="R2889" i="1"/>
  <c r="R2890" i="1"/>
  <c r="R2891" i="1"/>
  <c r="R2892" i="1"/>
  <c r="R2893" i="1"/>
  <c r="R2894" i="1"/>
  <c r="R2895" i="1"/>
  <c r="R2896" i="1"/>
  <c r="R2897" i="1"/>
  <c r="R2898" i="1"/>
  <c r="R2899" i="1"/>
  <c r="R2900" i="1"/>
  <c r="R2901" i="1"/>
  <c r="R2902" i="1"/>
  <c r="R2903" i="1"/>
  <c r="R2904" i="1"/>
  <c r="R2905" i="1"/>
  <c r="R2906" i="1"/>
  <c r="R2907" i="1"/>
  <c r="R2908" i="1"/>
  <c r="R2909" i="1"/>
  <c r="R2910" i="1"/>
  <c r="R2911" i="1"/>
  <c r="R2912" i="1"/>
  <c r="R2913" i="1"/>
  <c r="R2914" i="1"/>
  <c r="R2915" i="1"/>
  <c r="R2916" i="1"/>
  <c r="R2917" i="1"/>
  <c r="R2918" i="1"/>
  <c r="R2919" i="1"/>
  <c r="R2920" i="1"/>
  <c r="R2921" i="1"/>
  <c r="R2922" i="1"/>
  <c r="R2923" i="1"/>
  <c r="R2924" i="1"/>
  <c r="R2925" i="1"/>
  <c r="R2926" i="1"/>
  <c r="R2927" i="1"/>
  <c r="R2928" i="1"/>
  <c r="R2929" i="1"/>
  <c r="R2930" i="1"/>
  <c r="R2931" i="1"/>
  <c r="R2932" i="1"/>
  <c r="R2933" i="1"/>
  <c r="R2934" i="1"/>
  <c r="R2935" i="1"/>
  <c r="R2936" i="1"/>
  <c r="R2937" i="1"/>
  <c r="R2938" i="1"/>
  <c r="R2939" i="1"/>
  <c r="R2940" i="1"/>
  <c r="R2941" i="1"/>
  <c r="R2942" i="1"/>
  <c r="R2943" i="1"/>
  <c r="R2944" i="1"/>
  <c r="R2945" i="1"/>
  <c r="R2946" i="1"/>
  <c r="R2947" i="1"/>
  <c r="R2948" i="1"/>
  <c r="R2949" i="1"/>
  <c r="R2950" i="1"/>
  <c r="R2951" i="1"/>
  <c r="R2952" i="1"/>
  <c r="R2953" i="1"/>
  <c r="R2954" i="1"/>
  <c r="R2955" i="1"/>
  <c r="R2956" i="1"/>
  <c r="R2957" i="1"/>
  <c r="R2958" i="1"/>
  <c r="R2959" i="1"/>
  <c r="R2960" i="1"/>
  <c r="R2961" i="1"/>
  <c r="R2962" i="1"/>
  <c r="R2963" i="1"/>
  <c r="R2964" i="1"/>
  <c r="R2965" i="1"/>
  <c r="R2966" i="1"/>
  <c r="R2967" i="1"/>
  <c r="R2968" i="1"/>
  <c r="R2969" i="1"/>
  <c r="R2970" i="1"/>
  <c r="R2971" i="1"/>
  <c r="R2972" i="1"/>
  <c r="R2973" i="1"/>
  <c r="R2974" i="1"/>
  <c r="R2975" i="1"/>
  <c r="R2976" i="1"/>
  <c r="R2977" i="1"/>
  <c r="R2978" i="1"/>
  <c r="R2979" i="1"/>
  <c r="R2980" i="1"/>
  <c r="R2981" i="1"/>
  <c r="R2982" i="1"/>
  <c r="R2983" i="1"/>
  <c r="R2984" i="1"/>
  <c r="R2985" i="1"/>
  <c r="R2986" i="1"/>
  <c r="R2987" i="1"/>
  <c r="R2988" i="1"/>
  <c r="R2989" i="1"/>
  <c r="R2990" i="1"/>
  <c r="R2991" i="1"/>
  <c r="R2992" i="1"/>
  <c r="R2993" i="1"/>
  <c r="R2994" i="1"/>
  <c r="R2995" i="1"/>
  <c r="R2996" i="1"/>
  <c r="R2997" i="1"/>
  <c r="R2998" i="1"/>
  <c r="R2999" i="1"/>
  <c r="R3000" i="1"/>
  <c r="R3001" i="1"/>
  <c r="R3002" i="1"/>
  <c r="R3003" i="1"/>
  <c r="R3004" i="1"/>
  <c r="R3005" i="1"/>
  <c r="R3006" i="1"/>
  <c r="R3007" i="1"/>
  <c r="R3008" i="1"/>
  <c r="R3009" i="1"/>
  <c r="R3010" i="1"/>
  <c r="R3011" i="1"/>
  <c r="R3012" i="1"/>
  <c r="R3013" i="1"/>
  <c r="R3014" i="1"/>
  <c r="R3015" i="1"/>
  <c r="R3016" i="1"/>
  <c r="R3017" i="1"/>
  <c r="R3018" i="1"/>
  <c r="R3019" i="1"/>
  <c r="R3020" i="1"/>
  <c r="R3021" i="1"/>
  <c r="R3022" i="1"/>
  <c r="R3023" i="1"/>
  <c r="R3024" i="1"/>
  <c r="R3025" i="1"/>
  <c r="R3026" i="1"/>
  <c r="R3027" i="1"/>
  <c r="R3028" i="1"/>
  <c r="R3029" i="1"/>
  <c r="R3030" i="1"/>
  <c r="R3031" i="1"/>
  <c r="R3032" i="1"/>
  <c r="R3033" i="1"/>
  <c r="R3034" i="1"/>
  <c r="R3035" i="1"/>
  <c r="R3036" i="1"/>
  <c r="R3037" i="1"/>
  <c r="R3038" i="1"/>
  <c r="R3039" i="1"/>
  <c r="R3040" i="1"/>
  <c r="R3041" i="1"/>
  <c r="R3042" i="1"/>
  <c r="R3043" i="1"/>
  <c r="R3044" i="1"/>
  <c r="R3045" i="1"/>
  <c r="R3046" i="1"/>
  <c r="R3047" i="1"/>
  <c r="R3048" i="1"/>
  <c r="R3049" i="1"/>
  <c r="R3050" i="1"/>
  <c r="R3051" i="1"/>
  <c r="R3052" i="1"/>
  <c r="R3053" i="1"/>
  <c r="R3054" i="1"/>
  <c r="R3055" i="1"/>
  <c r="R3056" i="1"/>
  <c r="R3057" i="1"/>
  <c r="R3058" i="1"/>
  <c r="R3059" i="1"/>
  <c r="R3060" i="1"/>
  <c r="R3061" i="1"/>
  <c r="R3062" i="1"/>
  <c r="R3063" i="1"/>
  <c r="R3064" i="1"/>
  <c r="R3065" i="1"/>
  <c r="R3066" i="1"/>
  <c r="R3067" i="1"/>
  <c r="R3068" i="1"/>
  <c r="R3069" i="1"/>
  <c r="R3070" i="1"/>
  <c r="R3071" i="1"/>
  <c r="R3072" i="1"/>
  <c r="R3073" i="1"/>
  <c r="R3074" i="1"/>
  <c r="R3075" i="1"/>
  <c r="R3076" i="1"/>
  <c r="R3077" i="1"/>
  <c r="R3078" i="1"/>
  <c r="R3079" i="1"/>
  <c r="R3080" i="1"/>
  <c r="R3081" i="1"/>
  <c r="R3082" i="1"/>
  <c r="R3083" i="1"/>
  <c r="R3084" i="1"/>
  <c r="R3085" i="1"/>
  <c r="R3086" i="1"/>
  <c r="R3087" i="1"/>
  <c r="R3088" i="1"/>
  <c r="R3089" i="1"/>
  <c r="R3090" i="1"/>
  <c r="R3091" i="1"/>
  <c r="R3092" i="1"/>
  <c r="R3093" i="1"/>
  <c r="R3094" i="1"/>
  <c r="R3095" i="1"/>
  <c r="R3096" i="1"/>
  <c r="R3097" i="1"/>
  <c r="R3098" i="1"/>
  <c r="R3099" i="1"/>
  <c r="R3100" i="1"/>
  <c r="R3101" i="1"/>
  <c r="R3102" i="1"/>
  <c r="R3103" i="1"/>
  <c r="R3104" i="1"/>
  <c r="R3105" i="1"/>
  <c r="R3106" i="1"/>
  <c r="R3107" i="1"/>
  <c r="R3108" i="1"/>
  <c r="R3109" i="1"/>
  <c r="R3110" i="1"/>
  <c r="R3111" i="1"/>
  <c r="R3112" i="1"/>
  <c r="R3113" i="1"/>
  <c r="R3114" i="1"/>
  <c r="R3115" i="1"/>
  <c r="R3116" i="1"/>
  <c r="R3117" i="1"/>
  <c r="R3118" i="1"/>
  <c r="R3119" i="1"/>
  <c r="R3120" i="1"/>
  <c r="R3121" i="1"/>
  <c r="R3122" i="1"/>
  <c r="R3123" i="1"/>
  <c r="R3124" i="1"/>
  <c r="R3125" i="1"/>
  <c r="R3126" i="1"/>
  <c r="R3127" i="1"/>
  <c r="R3128" i="1"/>
  <c r="R3129" i="1"/>
  <c r="R3130" i="1"/>
  <c r="R3131" i="1"/>
  <c r="R3132" i="1"/>
  <c r="R3133" i="1"/>
  <c r="R3134" i="1"/>
  <c r="R3135" i="1"/>
  <c r="R3136" i="1"/>
  <c r="R3137" i="1"/>
  <c r="R3138" i="1"/>
  <c r="R3139" i="1"/>
  <c r="R3140" i="1"/>
  <c r="R3141" i="1"/>
  <c r="R3142" i="1"/>
  <c r="R3143" i="1"/>
  <c r="R3144" i="1"/>
  <c r="R3145" i="1"/>
  <c r="R3146" i="1"/>
  <c r="R3147" i="1"/>
  <c r="R3148" i="1"/>
  <c r="R3149" i="1"/>
  <c r="R3150" i="1"/>
  <c r="R3151" i="1"/>
  <c r="R3152" i="1"/>
  <c r="R3153" i="1"/>
  <c r="R3154" i="1"/>
  <c r="R3155" i="1"/>
  <c r="R3156" i="1"/>
  <c r="R3157" i="1"/>
  <c r="R3158" i="1"/>
  <c r="R3159" i="1"/>
  <c r="R3160" i="1"/>
  <c r="R3161" i="1"/>
  <c r="R3162" i="1"/>
  <c r="R3163" i="1"/>
  <c r="R3164" i="1"/>
  <c r="R3165" i="1"/>
  <c r="R3166" i="1"/>
  <c r="R3167" i="1"/>
  <c r="R3168" i="1"/>
  <c r="R3169" i="1"/>
  <c r="R3170" i="1"/>
  <c r="R3171" i="1"/>
  <c r="R3172" i="1"/>
  <c r="R3173" i="1"/>
  <c r="R3174" i="1"/>
  <c r="R3175" i="1"/>
  <c r="R3176" i="1"/>
  <c r="R3177" i="1"/>
  <c r="R3178" i="1"/>
  <c r="R3179" i="1"/>
  <c r="R3180" i="1"/>
  <c r="R3181" i="1"/>
  <c r="R3182" i="1"/>
  <c r="R3183" i="1"/>
  <c r="R3184" i="1"/>
  <c r="R3185" i="1"/>
  <c r="R3186" i="1"/>
  <c r="R3187" i="1"/>
  <c r="R3188" i="1"/>
  <c r="R3189" i="1"/>
  <c r="R3190" i="1"/>
  <c r="R3191" i="1"/>
  <c r="R3192" i="1"/>
  <c r="R3193" i="1"/>
  <c r="R3194" i="1"/>
  <c r="R3195" i="1"/>
  <c r="R3196" i="1"/>
  <c r="R3197" i="1"/>
  <c r="R3198" i="1"/>
  <c r="R3199" i="1"/>
  <c r="R3200" i="1"/>
  <c r="R3201" i="1"/>
  <c r="R3202" i="1"/>
  <c r="R3203" i="1"/>
  <c r="R3204" i="1"/>
  <c r="R3205" i="1"/>
  <c r="R3206" i="1"/>
  <c r="R3207" i="1"/>
  <c r="R3208" i="1"/>
  <c r="R3209" i="1"/>
  <c r="R3210" i="1"/>
  <c r="R3211" i="1"/>
  <c r="R3212" i="1"/>
  <c r="R3213" i="1"/>
  <c r="R3214" i="1"/>
  <c r="R3215" i="1"/>
  <c r="R3216" i="1"/>
  <c r="R3217" i="1"/>
  <c r="R3218" i="1"/>
  <c r="R3219" i="1"/>
  <c r="R3220" i="1"/>
  <c r="R3221" i="1"/>
  <c r="R3222" i="1"/>
  <c r="R3223" i="1"/>
  <c r="R3224" i="1"/>
  <c r="R3225" i="1"/>
  <c r="R3226" i="1"/>
  <c r="R3227" i="1"/>
  <c r="R3228" i="1"/>
  <c r="R3229" i="1"/>
  <c r="R3230" i="1"/>
  <c r="R3231" i="1"/>
  <c r="R3232" i="1"/>
  <c r="R3233" i="1"/>
  <c r="R3234" i="1"/>
  <c r="R3235" i="1"/>
  <c r="R3236" i="1"/>
  <c r="R3237" i="1"/>
  <c r="R3238" i="1"/>
  <c r="R3239" i="1"/>
  <c r="R3240" i="1"/>
  <c r="R3241" i="1"/>
  <c r="R3242" i="1"/>
  <c r="R3243" i="1"/>
  <c r="R3244" i="1"/>
  <c r="R3245" i="1"/>
  <c r="R3246" i="1"/>
  <c r="R3247" i="1"/>
  <c r="R3248" i="1"/>
  <c r="R3249" i="1"/>
  <c r="R3250" i="1"/>
  <c r="R3251" i="1"/>
  <c r="R3252" i="1"/>
  <c r="R3253" i="1"/>
  <c r="R3254" i="1"/>
  <c r="R3255" i="1"/>
  <c r="R3256" i="1"/>
  <c r="R3257" i="1"/>
  <c r="R3258" i="1"/>
  <c r="R3259" i="1"/>
  <c r="R3260" i="1"/>
  <c r="R3261" i="1"/>
  <c r="R3262" i="1"/>
  <c r="R3263" i="1"/>
  <c r="R3264" i="1"/>
  <c r="R3265" i="1"/>
  <c r="R3266" i="1"/>
  <c r="R3267" i="1"/>
  <c r="R3268" i="1"/>
  <c r="R3269" i="1"/>
  <c r="R3270" i="1"/>
  <c r="R3271" i="1"/>
  <c r="R3272" i="1"/>
  <c r="R3273" i="1"/>
  <c r="R3274" i="1"/>
  <c r="R3275" i="1"/>
  <c r="R3276" i="1"/>
  <c r="R3277" i="1"/>
  <c r="R3278" i="1"/>
  <c r="R3279" i="1"/>
  <c r="R3280" i="1"/>
  <c r="R3281" i="1"/>
  <c r="R3282" i="1"/>
  <c r="R3283" i="1"/>
  <c r="R3284" i="1"/>
  <c r="R3285" i="1"/>
  <c r="R3286" i="1"/>
  <c r="R3287" i="1"/>
  <c r="R3288" i="1"/>
  <c r="R3289" i="1"/>
  <c r="R3290" i="1"/>
  <c r="R3291" i="1"/>
  <c r="R3292" i="1"/>
  <c r="R3293" i="1"/>
  <c r="R3294" i="1"/>
  <c r="R3295" i="1"/>
  <c r="R3296" i="1"/>
  <c r="R3297" i="1"/>
  <c r="R3298" i="1"/>
  <c r="R3299" i="1"/>
  <c r="R3300" i="1"/>
  <c r="R3301" i="1"/>
  <c r="R3302" i="1"/>
  <c r="R3303" i="1"/>
  <c r="R3304" i="1"/>
  <c r="R3305" i="1"/>
  <c r="R3306" i="1"/>
  <c r="R3307" i="1"/>
  <c r="R3308" i="1"/>
  <c r="R3309" i="1"/>
  <c r="R3310" i="1"/>
  <c r="R3311" i="1"/>
  <c r="R3312" i="1"/>
  <c r="R3313" i="1"/>
  <c r="R3314" i="1"/>
  <c r="R3315" i="1"/>
  <c r="R3316" i="1"/>
  <c r="R3317" i="1"/>
  <c r="R3318" i="1"/>
  <c r="R3319" i="1"/>
  <c r="R3320" i="1"/>
  <c r="R3321" i="1"/>
  <c r="R3322" i="1"/>
  <c r="R3323" i="1"/>
  <c r="R3324" i="1"/>
  <c r="R3325" i="1"/>
  <c r="R3326" i="1"/>
  <c r="R3327" i="1"/>
  <c r="R3328" i="1"/>
  <c r="R3329" i="1"/>
  <c r="R3330" i="1"/>
  <c r="R3331" i="1"/>
  <c r="R3332" i="1"/>
  <c r="R3333" i="1"/>
  <c r="R3334" i="1"/>
  <c r="R3335" i="1"/>
  <c r="R3336" i="1"/>
  <c r="R3337" i="1"/>
  <c r="R3338" i="1"/>
  <c r="R3339" i="1"/>
  <c r="R3340" i="1"/>
  <c r="R3341" i="1"/>
  <c r="R3342" i="1"/>
  <c r="R3343" i="1"/>
  <c r="R3344" i="1"/>
  <c r="R3345" i="1"/>
  <c r="R3346" i="1"/>
  <c r="R3347" i="1"/>
  <c r="R3348" i="1"/>
  <c r="R3349" i="1"/>
  <c r="R3350" i="1"/>
  <c r="R3351" i="1"/>
  <c r="R3352" i="1"/>
  <c r="R3353" i="1"/>
  <c r="R3354" i="1"/>
  <c r="R3355" i="1"/>
  <c r="R3356" i="1"/>
  <c r="R3357" i="1"/>
  <c r="R3358" i="1"/>
  <c r="R3359" i="1"/>
  <c r="R3360" i="1"/>
  <c r="R3361" i="1"/>
  <c r="R3362" i="1"/>
  <c r="R3363" i="1"/>
  <c r="R3364" i="1"/>
  <c r="R3365" i="1"/>
  <c r="R3366" i="1"/>
  <c r="R3367" i="1"/>
  <c r="R3368" i="1"/>
  <c r="R3369" i="1"/>
  <c r="R3370" i="1"/>
  <c r="R3371" i="1"/>
  <c r="R3372" i="1"/>
  <c r="R3373" i="1"/>
  <c r="R3374" i="1"/>
  <c r="R3375" i="1"/>
  <c r="R3376" i="1"/>
  <c r="R3377" i="1"/>
  <c r="R3378" i="1"/>
  <c r="R3379" i="1"/>
  <c r="R3380" i="1"/>
  <c r="R3381" i="1"/>
  <c r="R3382" i="1"/>
  <c r="R3383" i="1"/>
  <c r="R3384" i="1"/>
  <c r="R3385" i="1"/>
  <c r="R3386" i="1"/>
  <c r="R3387" i="1"/>
  <c r="R3388" i="1"/>
  <c r="R3389" i="1"/>
  <c r="R3390" i="1"/>
  <c r="R3391" i="1"/>
  <c r="R3392" i="1"/>
  <c r="R3393" i="1"/>
  <c r="R3394" i="1"/>
  <c r="R3395" i="1"/>
  <c r="R3396" i="1"/>
  <c r="R3397" i="1"/>
  <c r="R3398" i="1"/>
  <c r="R3399" i="1"/>
  <c r="R3400" i="1"/>
  <c r="R3401" i="1"/>
  <c r="R3402" i="1"/>
  <c r="R3403" i="1"/>
  <c r="R3404" i="1"/>
  <c r="R3405" i="1"/>
  <c r="R3406" i="1"/>
  <c r="R3407" i="1"/>
  <c r="R3408" i="1"/>
  <c r="R3409" i="1"/>
  <c r="R3410" i="1"/>
  <c r="R3411" i="1"/>
  <c r="R3412" i="1"/>
  <c r="R3413" i="1"/>
  <c r="R3414" i="1"/>
  <c r="R3415" i="1"/>
  <c r="R3416" i="1"/>
  <c r="R3417" i="1"/>
  <c r="R3418" i="1"/>
  <c r="R3419" i="1"/>
  <c r="R3420" i="1"/>
  <c r="R3421" i="1"/>
  <c r="R3422" i="1"/>
  <c r="R3423" i="1"/>
  <c r="R3424" i="1"/>
  <c r="R3425" i="1"/>
  <c r="R3426" i="1"/>
  <c r="R3427" i="1"/>
  <c r="R3428" i="1"/>
  <c r="R3429" i="1"/>
  <c r="R3430" i="1"/>
  <c r="R3431" i="1"/>
  <c r="R3432" i="1"/>
  <c r="R3433" i="1"/>
  <c r="R3434" i="1"/>
  <c r="R3435" i="1"/>
  <c r="R3436" i="1"/>
  <c r="R3437" i="1"/>
  <c r="R3438" i="1"/>
  <c r="R3439" i="1"/>
  <c r="R3440" i="1"/>
  <c r="R3441" i="1"/>
  <c r="R3442" i="1"/>
  <c r="R3443" i="1"/>
  <c r="R3444" i="1"/>
  <c r="R3445" i="1"/>
  <c r="R3446" i="1"/>
  <c r="R3447" i="1"/>
  <c r="R3448" i="1"/>
  <c r="R3449" i="1"/>
  <c r="R3450" i="1"/>
  <c r="R3451" i="1"/>
  <c r="R3452" i="1"/>
  <c r="R3453" i="1"/>
  <c r="R3454" i="1"/>
  <c r="R3455" i="1"/>
  <c r="R3456" i="1"/>
  <c r="R3457" i="1"/>
  <c r="R3458" i="1"/>
  <c r="R3459" i="1"/>
  <c r="R3460" i="1"/>
  <c r="R3461" i="1"/>
  <c r="R3462" i="1"/>
  <c r="R3463" i="1"/>
  <c r="R3464" i="1"/>
  <c r="R3465" i="1"/>
  <c r="R3466" i="1"/>
  <c r="R3467" i="1"/>
  <c r="R3468" i="1"/>
  <c r="R3469" i="1"/>
  <c r="R3470" i="1"/>
  <c r="R3471" i="1"/>
  <c r="R3472" i="1"/>
  <c r="R3473" i="1"/>
  <c r="R3474" i="1"/>
  <c r="R3475" i="1"/>
  <c r="R3476" i="1"/>
  <c r="R3477" i="1"/>
  <c r="R3478" i="1"/>
  <c r="R3479" i="1"/>
  <c r="R3480" i="1"/>
  <c r="R3481" i="1"/>
  <c r="R3482" i="1"/>
  <c r="R3483" i="1"/>
  <c r="R3484" i="1"/>
  <c r="R3485" i="1"/>
  <c r="R3486" i="1"/>
  <c r="R3487" i="1"/>
  <c r="R3488" i="1"/>
  <c r="R3489" i="1"/>
  <c r="R3490" i="1"/>
  <c r="R3491" i="1"/>
  <c r="R3492" i="1"/>
  <c r="R3493" i="1"/>
  <c r="R3494" i="1"/>
  <c r="R3495" i="1"/>
  <c r="R3496" i="1"/>
  <c r="R3497" i="1"/>
  <c r="R3498" i="1"/>
  <c r="R3499" i="1"/>
  <c r="R3500" i="1"/>
  <c r="R3501" i="1"/>
  <c r="R3502" i="1"/>
  <c r="R3503" i="1"/>
  <c r="R3504" i="1"/>
  <c r="R3505" i="1"/>
  <c r="R3506" i="1"/>
  <c r="R3507" i="1"/>
  <c r="R3508" i="1"/>
  <c r="R3509" i="1"/>
  <c r="R3510" i="1"/>
  <c r="R3511" i="1"/>
  <c r="R3512" i="1"/>
  <c r="R3513" i="1"/>
  <c r="R3514" i="1"/>
  <c r="R3515" i="1"/>
  <c r="R3516" i="1"/>
  <c r="R3517" i="1"/>
  <c r="R3518" i="1"/>
  <c r="R3519" i="1"/>
  <c r="R3520" i="1"/>
  <c r="R3521" i="1"/>
  <c r="R3522" i="1"/>
  <c r="R3523" i="1"/>
  <c r="R3524" i="1"/>
  <c r="R3525" i="1"/>
  <c r="R3526" i="1"/>
  <c r="R3527" i="1"/>
  <c r="R3528" i="1"/>
  <c r="R3529" i="1"/>
  <c r="R3530" i="1"/>
  <c r="R3531" i="1"/>
  <c r="R3532" i="1"/>
  <c r="R3533" i="1"/>
  <c r="R3534" i="1"/>
  <c r="R3535" i="1"/>
  <c r="R3536" i="1"/>
  <c r="R3537" i="1"/>
  <c r="R3538" i="1"/>
  <c r="R3539" i="1"/>
  <c r="R3540" i="1"/>
  <c r="R3541" i="1"/>
  <c r="R3542" i="1"/>
  <c r="R3543" i="1"/>
  <c r="R3544" i="1"/>
  <c r="R3545" i="1"/>
  <c r="R3546" i="1"/>
  <c r="R3547" i="1"/>
  <c r="R3548" i="1"/>
  <c r="R3549" i="1"/>
  <c r="R3550" i="1"/>
  <c r="R3551" i="1"/>
  <c r="R3552" i="1"/>
  <c r="R3553" i="1"/>
  <c r="R3554" i="1"/>
  <c r="R3555" i="1"/>
  <c r="R3556" i="1"/>
  <c r="R3557" i="1"/>
  <c r="R3558" i="1"/>
  <c r="R3559" i="1"/>
  <c r="R3560" i="1"/>
  <c r="R3561" i="1"/>
  <c r="R3562" i="1"/>
  <c r="R3563" i="1"/>
  <c r="R3564" i="1"/>
  <c r="R3565" i="1"/>
  <c r="R3566" i="1"/>
  <c r="R3567" i="1"/>
  <c r="R3568" i="1"/>
  <c r="R3569" i="1"/>
  <c r="R3570" i="1"/>
  <c r="R3571" i="1"/>
  <c r="R3572" i="1"/>
  <c r="R3573" i="1"/>
  <c r="R3574" i="1"/>
  <c r="R3575" i="1"/>
  <c r="R3576" i="1"/>
  <c r="R3577" i="1"/>
  <c r="R3578" i="1"/>
  <c r="R3579" i="1"/>
  <c r="R3580" i="1"/>
  <c r="R3581" i="1"/>
  <c r="R3582" i="1"/>
  <c r="R3583" i="1"/>
  <c r="R3584" i="1"/>
  <c r="R3585" i="1"/>
  <c r="R3586" i="1"/>
  <c r="R3587" i="1"/>
  <c r="R3588" i="1"/>
  <c r="R3589" i="1"/>
  <c r="R3590" i="1"/>
  <c r="R3591" i="1"/>
  <c r="R3592" i="1"/>
  <c r="R3593" i="1"/>
  <c r="R3594" i="1"/>
  <c r="R3595" i="1"/>
  <c r="R3596" i="1"/>
  <c r="R3597" i="1"/>
  <c r="R3598" i="1"/>
  <c r="R3599" i="1"/>
  <c r="R3600" i="1"/>
  <c r="R3601" i="1"/>
  <c r="R3602" i="1"/>
  <c r="R3603" i="1"/>
  <c r="R3604" i="1"/>
  <c r="R3605" i="1"/>
  <c r="R3606" i="1"/>
  <c r="R3607" i="1"/>
  <c r="R3608" i="1"/>
  <c r="R3609" i="1"/>
  <c r="R3610" i="1"/>
  <c r="R3611" i="1"/>
  <c r="R3612" i="1"/>
  <c r="R3613" i="1"/>
  <c r="R3614" i="1"/>
  <c r="R3615" i="1"/>
  <c r="R3616" i="1"/>
  <c r="R3617" i="1"/>
  <c r="R3618" i="1"/>
  <c r="R3619" i="1"/>
  <c r="R3620" i="1"/>
  <c r="R3621" i="1"/>
  <c r="R3622" i="1"/>
  <c r="R3623" i="1"/>
  <c r="R3624" i="1"/>
  <c r="R3625" i="1"/>
  <c r="R3626" i="1"/>
  <c r="R3627" i="1"/>
  <c r="R3628" i="1"/>
  <c r="R3629" i="1"/>
  <c r="R3630" i="1"/>
  <c r="R3631" i="1"/>
  <c r="R3632" i="1"/>
  <c r="R3633" i="1"/>
  <c r="R3634" i="1"/>
  <c r="R3635" i="1"/>
  <c r="R3636" i="1"/>
  <c r="R3637" i="1"/>
  <c r="R3638" i="1"/>
  <c r="R3639" i="1"/>
  <c r="R3640" i="1"/>
  <c r="R3641" i="1"/>
  <c r="R3642" i="1"/>
  <c r="R3643" i="1"/>
  <c r="R3644" i="1"/>
  <c r="R3645" i="1"/>
  <c r="R3646" i="1"/>
  <c r="R3647" i="1"/>
  <c r="R3648" i="1"/>
  <c r="R3649" i="1"/>
  <c r="R3650" i="1"/>
  <c r="R3651" i="1"/>
  <c r="R3652" i="1"/>
  <c r="R3653" i="1"/>
  <c r="R3654" i="1"/>
  <c r="R3655" i="1"/>
  <c r="R3656" i="1"/>
  <c r="R3657" i="1"/>
  <c r="R3658" i="1"/>
  <c r="R3659" i="1"/>
  <c r="R3660" i="1"/>
  <c r="R3661" i="1"/>
  <c r="R3662" i="1"/>
  <c r="R3663" i="1"/>
  <c r="R3664" i="1"/>
  <c r="R3665" i="1"/>
  <c r="R3666" i="1"/>
  <c r="R3667" i="1"/>
  <c r="R3668" i="1"/>
  <c r="R3669" i="1"/>
  <c r="R3670" i="1"/>
  <c r="R3671" i="1"/>
  <c r="R3672" i="1"/>
  <c r="R3673" i="1"/>
  <c r="R3674" i="1"/>
  <c r="R3675" i="1"/>
  <c r="R3676" i="1"/>
  <c r="R3677" i="1"/>
  <c r="R3678" i="1"/>
  <c r="R3679" i="1"/>
  <c r="R3680" i="1"/>
  <c r="R3681" i="1"/>
  <c r="R3682" i="1"/>
  <c r="R3683" i="1"/>
  <c r="R3684" i="1"/>
  <c r="R3685" i="1"/>
  <c r="R3686" i="1"/>
  <c r="R3687" i="1"/>
  <c r="R3688" i="1"/>
  <c r="R3689" i="1"/>
  <c r="R3690" i="1"/>
  <c r="R3691" i="1"/>
  <c r="R3692" i="1"/>
  <c r="R3693" i="1"/>
  <c r="R3694" i="1"/>
  <c r="R3695" i="1"/>
  <c r="R3696" i="1"/>
  <c r="R3697" i="1"/>
  <c r="R3698" i="1"/>
  <c r="R3699" i="1"/>
  <c r="R3700" i="1"/>
  <c r="R3701" i="1"/>
  <c r="R3702" i="1"/>
  <c r="R3703" i="1"/>
  <c r="R3704" i="1"/>
  <c r="R3705" i="1"/>
  <c r="R3706" i="1"/>
  <c r="R3707" i="1"/>
  <c r="R3708" i="1"/>
  <c r="R3709" i="1"/>
  <c r="R3710" i="1"/>
  <c r="R3711" i="1"/>
  <c r="R3712" i="1"/>
  <c r="R3713" i="1"/>
  <c r="R3714" i="1"/>
  <c r="R3715" i="1"/>
  <c r="R3716" i="1"/>
  <c r="R3717" i="1"/>
  <c r="R3718" i="1"/>
  <c r="R3719" i="1"/>
  <c r="R3720" i="1"/>
  <c r="R3721" i="1"/>
  <c r="R3722" i="1"/>
  <c r="R3723" i="1"/>
  <c r="R3724" i="1"/>
  <c r="R3725" i="1"/>
  <c r="R3726" i="1"/>
  <c r="R3727" i="1"/>
  <c r="R3728" i="1"/>
  <c r="R3729" i="1"/>
  <c r="R3730" i="1"/>
  <c r="R3731" i="1"/>
  <c r="R3732" i="1"/>
  <c r="R3733" i="1"/>
  <c r="R3734" i="1"/>
  <c r="R3735" i="1"/>
  <c r="R3736" i="1"/>
  <c r="R3737" i="1"/>
  <c r="R3738" i="1"/>
  <c r="R3739" i="1"/>
  <c r="R3740" i="1"/>
  <c r="R3741" i="1"/>
  <c r="R3742" i="1"/>
  <c r="R3743" i="1"/>
  <c r="R3744" i="1"/>
  <c r="R3745" i="1"/>
  <c r="R3746" i="1"/>
  <c r="R3747" i="1"/>
  <c r="R3748" i="1"/>
  <c r="R3749" i="1"/>
  <c r="R3750" i="1"/>
  <c r="R3751" i="1"/>
  <c r="R3752" i="1"/>
  <c r="R3753" i="1"/>
  <c r="R3754" i="1"/>
  <c r="R3755" i="1"/>
  <c r="R3756" i="1"/>
  <c r="R3757" i="1"/>
  <c r="R3758" i="1"/>
  <c r="R3759" i="1"/>
  <c r="R3760" i="1"/>
  <c r="R3761" i="1"/>
  <c r="R3762" i="1"/>
  <c r="R3763" i="1"/>
  <c r="R3764" i="1"/>
  <c r="R3765" i="1"/>
  <c r="R3766" i="1"/>
  <c r="R3767" i="1"/>
  <c r="R3768" i="1"/>
  <c r="R3769" i="1"/>
  <c r="R3770" i="1"/>
  <c r="R3771" i="1"/>
  <c r="R3772" i="1"/>
  <c r="R3773" i="1"/>
  <c r="R3774" i="1"/>
  <c r="R3775" i="1"/>
  <c r="R3776" i="1"/>
  <c r="R3777" i="1"/>
  <c r="R3778" i="1"/>
  <c r="R3779" i="1"/>
  <c r="R3780" i="1"/>
  <c r="R3781" i="1"/>
  <c r="R3782" i="1"/>
  <c r="R3783" i="1"/>
  <c r="R3784" i="1"/>
  <c r="R3785" i="1"/>
  <c r="R3786" i="1"/>
  <c r="R3787" i="1"/>
  <c r="R3788" i="1"/>
  <c r="R3789" i="1"/>
  <c r="R3790" i="1"/>
  <c r="R3791" i="1"/>
  <c r="R3792" i="1"/>
  <c r="R3793" i="1"/>
  <c r="R3794" i="1"/>
  <c r="R3795" i="1"/>
  <c r="R3796" i="1"/>
  <c r="R3797" i="1"/>
  <c r="R3798" i="1"/>
  <c r="R3799" i="1"/>
  <c r="R3800" i="1"/>
  <c r="R3801" i="1"/>
  <c r="R3802" i="1"/>
  <c r="R3803" i="1"/>
  <c r="R3804" i="1"/>
  <c r="R3805" i="1"/>
  <c r="R3806" i="1"/>
  <c r="R3807" i="1"/>
  <c r="R3808" i="1"/>
  <c r="R3809" i="1"/>
  <c r="R3810" i="1"/>
  <c r="R3811" i="1"/>
  <c r="R3812" i="1"/>
  <c r="R3813" i="1"/>
  <c r="R3814" i="1"/>
  <c r="R3815" i="1"/>
  <c r="R3816" i="1"/>
  <c r="R3817" i="1"/>
  <c r="R3818" i="1"/>
  <c r="R3819" i="1"/>
  <c r="R3820" i="1"/>
  <c r="R3821" i="1"/>
  <c r="R3822" i="1"/>
  <c r="R3823" i="1"/>
  <c r="R3824" i="1"/>
  <c r="R3825" i="1"/>
  <c r="R3826" i="1"/>
  <c r="R3827" i="1"/>
  <c r="R3828" i="1"/>
  <c r="R3829" i="1"/>
  <c r="R3830" i="1"/>
  <c r="R3831" i="1"/>
  <c r="R3832" i="1"/>
  <c r="R3833" i="1"/>
  <c r="R3834" i="1"/>
  <c r="R3835" i="1"/>
  <c r="R3836" i="1"/>
  <c r="R3837" i="1"/>
  <c r="R3838" i="1"/>
  <c r="R3839" i="1"/>
  <c r="R3840" i="1"/>
  <c r="R3841" i="1"/>
  <c r="R3842" i="1"/>
  <c r="R3843" i="1"/>
  <c r="R3844" i="1"/>
  <c r="R3845" i="1"/>
  <c r="R3846" i="1"/>
  <c r="R3847" i="1"/>
  <c r="R3848" i="1"/>
  <c r="R3849" i="1"/>
  <c r="R3850" i="1"/>
  <c r="R3851" i="1"/>
  <c r="R3852" i="1"/>
  <c r="R3853" i="1"/>
  <c r="R3854" i="1"/>
  <c r="R3855" i="1"/>
  <c r="R3856" i="1"/>
  <c r="R3857" i="1"/>
  <c r="R3858" i="1"/>
  <c r="R3859" i="1"/>
  <c r="R3860" i="1"/>
  <c r="R3861" i="1"/>
  <c r="R3862" i="1"/>
  <c r="R3863" i="1"/>
  <c r="R3864" i="1"/>
  <c r="R3865" i="1"/>
  <c r="R3866" i="1"/>
  <c r="R3867" i="1"/>
  <c r="R3868" i="1"/>
  <c r="R3869" i="1"/>
  <c r="R3870" i="1"/>
  <c r="R3871" i="1"/>
  <c r="R3872" i="1"/>
  <c r="R3873" i="1"/>
  <c r="R3874" i="1"/>
  <c r="R3875" i="1"/>
  <c r="R3876" i="1"/>
  <c r="R3877" i="1"/>
  <c r="R3878" i="1"/>
  <c r="R3879" i="1"/>
  <c r="R3880" i="1"/>
  <c r="R3881" i="1"/>
  <c r="R3882" i="1"/>
  <c r="R3883" i="1"/>
  <c r="R3884" i="1"/>
  <c r="R3885" i="1"/>
  <c r="R3886" i="1"/>
  <c r="R3887" i="1"/>
  <c r="R3888" i="1"/>
  <c r="R3889" i="1"/>
  <c r="R3890" i="1"/>
  <c r="R3891" i="1"/>
  <c r="R3892" i="1"/>
  <c r="R3893" i="1"/>
  <c r="R3894" i="1"/>
  <c r="R3895" i="1"/>
  <c r="R3896" i="1"/>
  <c r="R3897" i="1"/>
  <c r="R3898" i="1"/>
  <c r="R3899" i="1"/>
  <c r="R3900" i="1"/>
  <c r="R3901" i="1"/>
  <c r="R3902" i="1"/>
  <c r="R3903" i="1"/>
  <c r="R3904" i="1"/>
  <c r="R3905" i="1"/>
  <c r="R3906" i="1"/>
  <c r="R3907" i="1"/>
  <c r="R3908" i="1"/>
  <c r="R3909" i="1"/>
  <c r="R3910" i="1"/>
  <c r="R3911" i="1"/>
  <c r="R3912" i="1"/>
  <c r="R3913" i="1"/>
  <c r="R3914" i="1"/>
  <c r="R3915" i="1"/>
  <c r="R3916" i="1"/>
  <c r="R3917" i="1"/>
  <c r="R3918" i="1"/>
  <c r="R3919" i="1"/>
  <c r="R3920" i="1"/>
  <c r="R3921" i="1"/>
  <c r="R3922" i="1"/>
  <c r="R3923" i="1"/>
  <c r="R3924" i="1"/>
  <c r="R3925" i="1"/>
  <c r="R3926" i="1"/>
  <c r="R3927" i="1"/>
  <c r="R3928" i="1"/>
  <c r="R3929" i="1"/>
  <c r="R3930" i="1"/>
  <c r="R3931" i="1"/>
  <c r="R3932" i="1"/>
  <c r="R3933" i="1"/>
  <c r="R3934" i="1"/>
  <c r="R3935" i="1"/>
  <c r="R3936" i="1"/>
  <c r="R3937" i="1"/>
  <c r="R3938" i="1"/>
  <c r="R3939" i="1"/>
  <c r="R3940" i="1"/>
  <c r="R3941" i="1"/>
  <c r="R3942" i="1"/>
  <c r="R3943" i="1"/>
  <c r="R3944" i="1"/>
  <c r="R3945" i="1"/>
  <c r="R3946" i="1"/>
  <c r="R3947" i="1"/>
  <c r="R3948" i="1"/>
  <c r="R3949" i="1"/>
  <c r="R3950" i="1"/>
  <c r="R3951" i="1"/>
  <c r="R3952" i="1"/>
  <c r="R3953" i="1"/>
  <c r="R3954" i="1"/>
  <c r="R3955" i="1"/>
  <c r="R3956" i="1"/>
  <c r="R3957" i="1"/>
  <c r="R3958" i="1"/>
  <c r="R3959" i="1"/>
  <c r="R3960" i="1"/>
  <c r="R3961" i="1"/>
  <c r="R3962" i="1"/>
  <c r="R3963" i="1"/>
  <c r="R3964" i="1"/>
  <c r="R3965" i="1"/>
  <c r="R3966" i="1"/>
  <c r="R3967" i="1"/>
  <c r="R3968" i="1"/>
  <c r="R3969" i="1"/>
  <c r="R3970" i="1"/>
  <c r="R3971" i="1"/>
  <c r="R3972" i="1"/>
  <c r="R3973" i="1"/>
  <c r="R3974" i="1"/>
  <c r="R3975" i="1"/>
  <c r="R3976" i="1"/>
  <c r="R3977" i="1"/>
  <c r="R3978" i="1"/>
  <c r="R3979" i="1"/>
  <c r="R3980" i="1"/>
  <c r="R3981" i="1"/>
  <c r="R3982" i="1"/>
  <c r="R3983" i="1"/>
  <c r="R3984" i="1"/>
  <c r="R3985" i="1"/>
  <c r="R3986" i="1"/>
  <c r="R3987" i="1"/>
  <c r="R3988" i="1"/>
  <c r="R3989" i="1"/>
  <c r="R3990" i="1"/>
  <c r="R3991" i="1"/>
  <c r="R3992" i="1"/>
  <c r="R3993" i="1"/>
  <c r="R3994" i="1"/>
  <c r="R3995" i="1"/>
  <c r="R3996" i="1"/>
  <c r="R3997" i="1"/>
  <c r="R3998" i="1"/>
  <c r="R3999" i="1"/>
  <c r="R4000" i="1"/>
  <c r="R4001" i="1"/>
  <c r="R4002" i="1"/>
  <c r="R4003" i="1"/>
  <c r="R4004" i="1"/>
  <c r="R4005" i="1"/>
  <c r="R4006" i="1"/>
  <c r="R4007" i="1"/>
  <c r="R4008" i="1"/>
  <c r="R4009" i="1"/>
  <c r="R4010" i="1"/>
  <c r="R4011" i="1"/>
  <c r="R4012" i="1"/>
  <c r="R4013" i="1"/>
  <c r="R4014" i="1"/>
  <c r="R4015" i="1"/>
  <c r="R4016" i="1"/>
  <c r="R4017" i="1"/>
  <c r="R4018" i="1"/>
  <c r="R4019" i="1"/>
  <c r="R4020" i="1"/>
  <c r="R4021" i="1"/>
  <c r="R4022" i="1"/>
  <c r="R4023" i="1"/>
  <c r="R4024" i="1"/>
  <c r="R4025" i="1"/>
  <c r="R4026" i="1"/>
  <c r="R4027" i="1"/>
  <c r="R4028" i="1"/>
  <c r="R4029" i="1"/>
  <c r="R4030" i="1"/>
  <c r="R4031" i="1"/>
  <c r="R4032" i="1"/>
  <c r="R4033" i="1"/>
  <c r="R4034" i="1"/>
  <c r="R4035" i="1"/>
  <c r="R4036" i="1"/>
  <c r="R4037" i="1"/>
  <c r="R4038" i="1"/>
  <c r="R4039" i="1"/>
  <c r="R4040" i="1"/>
  <c r="R4041" i="1"/>
  <c r="R4042" i="1"/>
  <c r="R4043" i="1"/>
  <c r="R4044" i="1"/>
  <c r="R4045" i="1"/>
  <c r="R4046" i="1"/>
  <c r="R4047" i="1"/>
  <c r="R4048" i="1"/>
  <c r="R4049" i="1"/>
  <c r="R4050" i="1"/>
  <c r="R4051" i="1"/>
  <c r="R4052" i="1"/>
  <c r="R4053" i="1"/>
  <c r="R4054" i="1"/>
  <c r="R4055" i="1"/>
  <c r="R4056" i="1"/>
  <c r="R4057" i="1"/>
  <c r="R4058" i="1"/>
  <c r="R4059" i="1"/>
  <c r="R4060" i="1"/>
  <c r="R4061" i="1"/>
  <c r="R4062" i="1"/>
  <c r="R4063" i="1"/>
  <c r="R4064" i="1"/>
  <c r="R4065" i="1"/>
  <c r="R4066" i="1"/>
  <c r="R4067" i="1"/>
  <c r="R4068" i="1"/>
  <c r="R4069" i="1"/>
  <c r="R4070" i="1"/>
  <c r="R4071" i="1"/>
  <c r="R4072" i="1"/>
  <c r="R4073" i="1"/>
  <c r="R4074" i="1"/>
  <c r="R4075" i="1"/>
  <c r="R4076" i="1"/>
  <c r="R4077" i="1"/>
  <c r="R4078" i="1"/>
  <c r="R4079" i="1"/>
  <c r="R4080" i="1"/>
  <c r="R4081" i="1"/>
  <c r="R4082" i="1"/>
  <c r="R4083" i="1"/>
  <c r="R4084" i="1"/>
  <c r="R4085" i="1"/>
  <c r="R4086" i="1"/>
  <c r="R4087" i="1"/>
  <c r="R4088" i="1"/>
  <c r="R4089" i="1"/>
  <c r="R4090" i="1"/>
  <c r="R4091" i="1"/>
  <c r="R4092" i="1"/>
  <c r="R4093" i="1"/>
  <c r="R4094" i="1"/>
  <c r="R4095" i="1"/>
  <c r="R4096" i="1"/>
  <c r="R4097" i="1"/>
  <c r="R4098" i="1"/>
  <c r="R4099" i="1"/>
  <c r="R4100" i="1"/>
  <c r="R4101" i="1"/>
  <c r="R4102" i="1"/>
  <c r="R4103" i="1"/>
  <c r="R4104" i="1"/>
  <c r="R4105" i="1"/>
  <c r="R4106" i="1"/>
  <c r="R4107" i="1"/>
  <c r="R4108" i="1"/>
  <c r="R4109" i="1"/>
  <c r="R4110" i="1"/>
  <c r="R4111" i="1"/>
  <c r="R4112" i="1"/>
  <c r="R4113" i="1"/>
  <c r="R4114" i="1"/>
  <c r="R4115" i="1"/>
  <c r="R2" i="1"/>
  <c r="Q2" i="1"/>
  <c r="Q3" i="1"/>
  <c r="Q4" i="1"/>
  <c r="Q5" i="1"/>
  <c r="Q6" i="1"/>
  <c r="Q7" i="1"/>
  <c r="Q8" i="1"/>
  <c r="Q9" i="1"/>
  <c r="Q10" i="1"/>
  <c r="Q11" i="1"/>
  <c r="Q12" i="1"/>
  <c r="Q13" i="1"/>
  <c r="Q14" i="1"/>
  <c r="Q15" i="1"/>
  <c r="Q16" i="1"/>
  <c r="Q17" i="1"/>
  <c r="Q18" i="1"/>
  <c r="Q19" i="1"/>
  <c r="Q20" i="1"/>
  <c r="Q21" i="1"/>
  <c r="Q22" i="1"/>
  <c r="Q23" i="1"/>
  <c r="Q24" i="1"/>
  <c r="Q25" i="1"/>
  <c r="Q26" i="1"/>
  <c r="Q27" i="1"/>
  <c r="Q28" i="1"/>
  <c r="Q29" i="1"/>
  <c r="Q30" i="1"/>
  <c r="Q31" i="1"/>
  <c r="Q32" i="1"/>
  <c r="Q33" i="1"/>
  <c r="Q34" i="1"/>
  <c r="Q35" i="1"/>
  <c r="Q36" i="1"/>
  <c r="Q37" i="1"/>
  <c r="Q38" i="1"/>
  <c r="Q39" i="1"/>
  <c r="Q40" i="1"/>
  <c r="Q41" i="1"/>
  <c r="Q42" i="1"/>
  <c r="Q43" i="1"/>
  <c r="Q44" i="1"/>
  <c r="Q45" i="1"/>
  <c r="Q46" i="1"/>
  <c r="Q47" i="1"/>
  <c r="Q48" i="1"/>
  <c r="Q49" i="1"/>
  <c r="Q50" i="1"/>
  <c r="Q51" i="1"/>
  <c r="Q52" i="1"/>
  <c r="Q53" i="1"/>
  <c r="Q54" i="1"/>
  <c r="Q55" i="1"/>
  <c r="Q56" i="1"/>
  <c r="Q57" i="1"/>
  <c r="Q58" i="1"/>
  <c r="Q59" i="1"/>
  <c r="Q60" i="1"/>
  <c r="Q61" i="1"/>
  <c r="Q62" i="1"/>
  <c r="Q63" i="1"/>
  <c r="Q64" i="1"/>
  <c r="Q65" i="1"/>
  <c r="Q66" i="1"/>
  <c r="Q67" i="1"/>
  <c r="Q68" i="1"/>
  <c r="Q69" i="1"/>
  <c r="Q70" i="1"/>
  <c r="Q71" i="1"/>
  <c r="Q72" i="1"/>
  <c r="Q73" i="1"/>
  <c r="Q74" i="1"/>
  <c r="Q75" i="1"/>
  <c r="Q76" i="1"/>
  <c r="Q77" i="1"/>
  <c r="Q78" i="1"/>
  <c r="Q79" i="1"/>
  <c r="Q80" i="1"/>
  <c r="Q81" i="1"/>
  <c r="Q82" i="1"/>
  <c r="Q83" i="1"/>
  <c r="Q84" i="1"/>
  <c r="Q85" i="1"/>
  <c r="Q86" i="1"/>
  <c r="Q87" i="1"/>
  <c r="Q88" i="1"/>
  <c r="Q89" i="1"/>
  <c r="Q90" i="1"/>
  <c r="Q91" i="1"/>
  <c r="Q92" i="1"/>
  <c r="Q93" i="1"/>
  <c r="Q94" i="1"/>
  <c r="Q95" i="1"/>
  <c r="Q96" i="1"/>
  <c r="Q97" i="1"/>
  <c r="Q98" i="1"/>
  <c r="Q99" i="1"/>
  <c r="Q100" i="1"/>
  <c r="Q101" i="1"/>
  <c r="Q102" i="1"/>
  <c r="Q103" i="1"/>
  <c r="Q104" i="1"/>
  <c r="Q105" i="1"/>
  <c r="Q106" i="1"/>
  <c r="Q107" i="1"/>
  <c r="Q108" i="1"/>
  <c r="Q109" i="1"/>
  <c r="Q110" i="1"/>
  <c r="Q111" i="1"/>
  <c r="Q112" i="1"/>
  <c r="Q113" i="1"/>
  <c r="Q114" i="1"/>
  <c r="Q115" i="1"/>
  <c r="Q116" i="1"/>
  <c r="Q117" i="1"/>
  <c r="Q118" i="1"/>
  <c r="Q119" i="1"/>
  <c r="Q120" i="1"/>
  <c r="Q121" i="1"/>
  <c r="Q122" i="1"/>
  <c r="Q123" i="1"/>
  <c r="Q124" i="1"/>
  <c r="Q125" i="1"/>
  <c r="Q126" i="1"/>
  <c r="Q127" i="1"/>
  <c r="Q128" i="1"/>
  <c r="Q129" i="1"/>
  <c r="Q130" i="1"/>
  <c r="Q131" i="1"/>
  <c r="Q132" i="1"/>
  <c r="Q133" i="1"/>
  <c r="Q134" i="1"/>
  <c r="Q135" i="1"/>
  <c r="Q136" i="1"/>
  <c r="Q137" i="1"/>
  <c r="Q138" i="1"/>
  <c r="Q139" i="1"/>
  <c r="Q140" i="1"/>
  <c r="Q141" i="1"/>
  <c r="Q142" i="1"/>
  <c r="Q143" i="1"/>
  <c r="Q144" i="1"/>
  <c r="Q145" i="1"/>
  <c r="Q146" i="1"/>
  <c r="Q147" i="1"/>
  <c r="Q148" i="1"/>
  <c r="Q149" i="1"/>
  <c r="Q150" i="1"/>
  <c r="Q151" i="1"/>
  <c r="Q152" i="1"/>
  <c r="Q153" i="1"/>
  <c r="Q154" i="1"/>
  <c r="Q155" i="1"/>
  <c r="Q156" i="1"/>
  <c r="Q157" i="1"/>
  <c r="Q158" i="1"/>
  <c r="Q159" i="1"/>
  <c r="Q160" i="1"/>
  <c r="Q161" i="1"/>
  <c r="Q162" i="1"/>
  <c r="Q163" i="1"/>
  <c r="Q164" i="1"/>
  <c r="Q165" i="1"/>
  <c r="Q166" i="1"/>
  <c r="Q167" i="1"/>
  <c r="Q168" i="1"/>
  <c r="Q169" i="1"/>
  <c r="Q170" i="1"/>
  <c r="Q171" i="1"/>
  <c r="Q172" i="1"/>
  <c r="Q173" i="1"/>
  <c r="Q174" i="1"/>
  <c r="Q175" i="1"/>
  <c r="Q176" i="1"/>
  <c r="Q177" i="1"/>
  <c r="Q178" i="1"/>
  <c r="Q179" i="1"/>
  <c r="Q180" i="1"/>
  <c r="Q181" i="1"/>
  <c r="Q182" i="1"/>
  <c r="Q183" i="1"/>
  <c r="Q184" i="1"/>
  <c r="Q185" i="1"/>
  <c r="Q186" i="1"/>
  <c r="Q187" i="1"/>
  <c r="Q188" i="1"/>
  <c r="Q189" i="1"/>
  <c r="Q190" i="1"/>
  <c r="Q191" i="1"/>
  <c r="Q192" i="1"/>
  <c r="Q193" i="1"/>
  <c r="Q194" i="1"/>
  <c r="Q195" i="1"/>
  <c r="Q196" i="1"/>
  <c r="Q197" i="1"/>
  <c r="Q198" i="1"/>
  <c r="Q199" i="1"/>
  <c r="Q200" i="1"/>
  <c r="Q201" i="1"/>
  <c r="Q202" i="1"/>
  <c r="Q203" i="1"/>
  <c r="Q204" i="1"/>
  <c r="Q205" i="1"/>
  <c r="Q206" i="1"/>
  <c r="Q207" i="1"/>
  <c r="Q208" i="1"/>
  <c r="Q209" i="1"/>
  <c r="Q210" i="1"/>
  <c r="Q211" i="1"/>
  <c r="Q212" i="1"/>
  <c r="Q213" i="1"/>
  <c r="Q214" i="1"/>
  <c r="Q215" i="1"/>
  <c r="Q216" i="1"/>
  <c r="Q217" i="1"/>
  <c r="Q218" i="1"/>
  <c r="Q219" i="1"/>
  <c r="Q220" i="1"/>
  <c r="Q221" i="1"/>
  <c r="Q222" i="1"/>
  <c r="Q223" i="1"/>
  <c r="Q224" i="1"/>
  <c r="Q225" i="1"/>
  <c r="Q226" i="1"/>
  <c r="Q227" i="1"/>
  <c r="Q228" i="1"/>
  <c r="Q229" i="1"/>
  <c r="Q230" i="1"/>
  <c r="Q231" i="1"/>
  <c r="Q232" i="1"/>
  <c r="Q233" i="1"/>
  <c r="Q234" i="1"/>
  <c r="Q235" i="1"/>
  <c r="Q236" i="1"/>
  <c r="Q237" i="1"/>
  <c r="Q238" i="1"/>
  <c r="Q239" i="1"/>
  <c r="Q240" i="1"/>
  <c r="Q241" i="1"/>
  <c r="Q242" i="1"/>
  <c r="Q243" i="1"/>
  <c r="Q244" i="1"/>
  <c r="Q245" i="1"/>
  <c r="Q246" i="1"/>
  <c r="Q247" i="1"/>
  <c r="Q248" i="1"/>
  <c r="Q249" i="1"/>
  <c r="Q250" i="1"/>
  <c r="Q251" i="1"/>
  <c r="Q252" i="1"/>
  <c r="Q253" i="1"/>
  <c r="Q254" i="1"/>
  <c r="Q255" i="1"/>
  <c r="Q256" i="1"/>
  <c r="Q257" i="1"/>
  <c r="Q258" i="1"/>
  <c r="Q259" i="1"/>
  <c r="Q260" i="1"/>
  <c r="Q261" i="1"/>
  <c r="Q262" i="1"/>
  <c r="Q263" i="1"/>
  <c r="Q264" i="1"/>
  <c r="Q265" i="1"/>
  <c r="Q266" i="1"/>
  <c r="Q267" i="1"/>
  <c r="Q268" i="1"/>
  <c r="Q269" i="1"/>
  <c r="Q270" i="1"/>
  <c r="Q271" i="1"/>
  <c r="Q272" i="1"/>
  <c r="Q273" i="1"/>
  <c r="Q274" i="1"/>
  <c r="Q275" i="1"/>
  <c r="Q276" i="1"/>
  <c r="Q277" i="1"/>
  <c r="Q278" i="1"/>
  <c r="Q279" i="1"/>
  <c r="Q280" i="1"/>
  <c r="Q281" i="1"/>
  <c r="Q282" i="1"/>
  <c r="Q283" i="1"/>
  <c r="Q284" i="1"/>
  <c r="Q285" i="1"/>
  <c r="Q286" i="1"/>
  <c r="Q287" i="1"/>
  <c r="Q288" i="1"/>
  <c r="Q289" i="1"/>
  <c r="Q290" i="1"/>
  <c r="Q291" i="1"/>
  <c r="Q292" i="1"/>
  <c r="Q293" i="1"/>
  <c r="Q294" i="1"/>
  <c r="Q295" i="1"/>
  <c r="Q296" i="1"/>
  <c r="Q297" i="1"/>
  <c r="Q298" i="1"/>
  <c r="Q299" i="1"/>
  <c r="Q300" i="1"/>
  <c r="Q301" i="1"/>
  <c r="Q302" i="1"/>
  <c r="Q303" i="1"/>
  <c r="Q304" i="1"/>
  <c r="Q305" i="1"/>
  <c r="Q306" i="1"/>
  <c r="Q307" i="1"/>
  <c r="Q308" i="1"/>
  <c r="Q309" i="1"/>
  <c r="Q310" i="1"/>
  <c r="Q311" i="1"/>
  <c r="Q312" i="1"/>
  <c r="Q313" i="1"/>
  <c r="Q314" i="1"/>
  <c r="Q315" i="1"/>
  <c r="Q316" i="1"/>
  <c r="Q317" i="1"/>
  <c r="Q318" i="1"/>
  <c r="Q319" i="1"/>
  <c r="Q320" i="1"/>
  <c r="Q321" i="1"/>
  <c r="Q322" i="1"/>
  <c r="Q323" i="1"/>
  <c r="Q324" i="1"/>
  <c r="Q325" i="1"/>
  <c r="Q326" i="1"/>
  <c r="Q327" i="1"/>
  <c r="Q328" i="1"/>
  <c r="Q329" i="1"/>
  <c r="Q330" i="1"/>
  <c r="Q331" i="1"/>
  <c r="Q332" i="1"/>
  <c r="Q333" i="1"/>
  <c r="Q334" i="1"/>
  <c r="Q335" i="1"/>
  <c r="Q336" i="1"/>
  <c r="Q337" i="1"/>
  <c r="Q338" i="1"/>
  <c r="Q339" i="1"/>
  <c r="Q340" i="1"/>
  <c r="Q341" i="1"/>
  <c r="Q342" i="1"/>
  <c r="Q343" i="1"/>
  <c r="Q344" i="1"/>
  <c r="Q345" i="1"/>
  <c r="Q346" i="1"/>
  <c r="Q347" i="1"/>
  <c r="Q348" i="1"/>
  <c r="Q349" i="1"/>
  <c r="Q350" i="1"/>
  <c r="Q351" i="1"/>
  <c r="Q352" i="1"/>
  <c r="Q353" i="1"/>
  <c r="Q354" i="1"/>
  <c r="Q355" i="1"/>
  <c r="Q356" i="1"/>
  <c r="Q357" i="1"/>
  <c r="Q358" i="1"/>
  <c r="Q359" i="1"/>
  <c r="Q360" i="1"/>
  <c r="Q361" i="1"/>
  <c r="Q362" i="1"/>
  <c r="Q363" i="1"/>
  <c r="Q364" i="1"/>
  <c r="Q365" i="1"/>
  <c r="Q366" i="1"/>
  <c r="Q367" i="1"/>
  <c r="Q368" i="1"/>
  <c r="Q369" i="1"/>
  <c r="Q370" i="1"/>
  <c r="Q371" i="1"/>
  <c r="Q372" i="1"/>
  <c r="Q373" i="1"/>
  <c r="Q374" i="1"/>
  <c r="Q375" i="1"/>
  <c r="Q376" i="1"/>
  <c r="Q377" i="1"/>
  <c r="Q378" i="1"/>
  <c r="Q379" i="1"/>
  <c r="Q380" i="1"/>
  <c r="Q381" i="1"/>
  <c r="Q382" i="1"/>
  <c r="Q383" i="1"/>
  <c r="Q384" i="1"/>
  <c r="Q385" i="1"/>
  <c r="Q386" i="1"/>
  <c r="Q387" i="1"/>
  <c r="Q388" i="1"/>
  <c r="Q389" i="1"/>
  <c r="Q390" i="1"/>
  <c r="Q391" i="1"/>
  <c r="Q392" i="1"/>
  <c r="Q393" i="1"/>
  <c r="Q394" i="1"/>
  <c r="Q395" i="1"/>
  <c r="Q396" i="1"/>
  <c r="Q397" i="1"/>
  <c r="Q398" i="1"/>
  <c r="Q399" i="1"/>
  <c r="Q400" i="1"/>
  <c r="Q401" i="1"/>
  <c r="Q402" i="1"/>
  <c r="Q403" i="1"/>
  <c r="Q404" i="1"/>
  <c r="Q405" i="1"/>
  <c r="Q406" i="1"/>
  <c r="Q407" i="1"/>
  <c r="Q408" i="1"/>
  <c r="Q409" i="1"/>
  <c r="Q410" i="1"/>
  <c r="Q411" i="1"/>
  <c r="Q412" i="1"/>
  <c r="Q413" i="1"/>
  <c r="Q414" i="1"/>
  <c r="Q415" i="1"/>
  <c r="Q416" i="1"/>
  <c r="Q417" i="1"/>
  <c r="Q418" i="1"/>
  <c r="Q419" i="1"/>
  <c r="Q420" i="1"/>
  <c r="Q421" i="1"/>
  <c r="Q422" i="1"/>
  <c r="Q423" i="1"/>
  <c r="Q424" i="1"/>
  <c r="Q425" i="1"/>
  <c r="Q426" i="1"/>
  <c r="Q427" i="1"/>
  <c r="Q428" i="1"/>
  <c r="Q429" i="1"/>
  <c r="Q430" i="1"/>
  <c r="Q431" i="1"/>
  <c r="Q432" i="1"/>
  <c r="Q433" i="1"/>
  <c r="Q434" i="1"/>
  <c r="Q435" i="1"/>
  <c r="Q436" i="1"/>
  <c r="Q437" i="1"/>
  <c r="Q438" i="1"/>
  <c r="Q439" i="1"/>
  <c r="Q440" i="1"/>
  <c r="Q441" i="1"/>
  <c r="Q442" i="1"/>
  <c r="Q443" i="1"/>
  <c r="Q444" i="1"/>
  <c r="Q445" i="1"/>
  <c r="Q446" i="1"/>
  <c r="Q447" i="1"/>
  <c r="Q448" i="1"/>
  <c r="Q449" i="1"/>
  <c r="Q450" i="1"/>
  <c r="Q451" i="1"/>
  <c r="Q452" i="1"/>
  <c r="Q453" i="1"/>
  <c r="Q454" i="1"/>
  <c r="Q455" i="1"/>
  <c r="Q456" i="1"/>
  <c r="Q457" i="1"/>
  <c r="Q458" i="1"/>
  <c r="Q459" i="1"/>
  <c r="Q460" i="1"/>
  <c r="Q461" i="1"/>
  <c r="Q462" i="1"/>
  <c r="Q463" i="1"/>
  <c r="Q464" i="1"/>
  <c r="Q465" i="1"/>
  <c r="Q466" i="1"/>
  <c r="Q467" i="1"/>
  <c r="Q468" i="1"/>
  <c r="Q469" i="1"/>
  <c r="Q470" i="1"/>
  <c r="Q471" i="1"/>
  <c r="Q472" i="1"/>
  <c r="Q473" i="1"/>
  <c r="Q474" i="1"/>
  <c r="Q475" i="1"/>
  <c r="Q476" i="1"/>
  <c r="Q477" i="1"/>
  <c r="Q478" i="1"/>
  <c r="Q479" i="1"/>
  <c r="Q480" i="1"/>
  <c r="Q481" i="1"/>
  <c r="Q482" i="1"/>
  <c r="Q483" i="1"/>
  <c r="Q484" i="1"/>
  <c r="Q485" i="1"/>
  <c r="Q486" i="1"/>
  <c r="Q487" i="1"/>
  <c r="Q488" i="1"/>
  <c r="Q489" i="1"/>
  <c r="Q490" i="1"/>
  <c r="Q491" i="1"/>
  <c r="Q492" i="1"/>
  <c r="Q493" i="1"/>
  <c r="Q494" i="1"/>
  <c r="Q495" i="1"/>
  <c r="Q496" i="1"/>
  <c r="Q497" i="1"/>
  <c r="Q498" i="1"/>
  <c r="Q499" i="1"/>
  <c r="Q500" i="1"/>
  <c r="Q501" i="1"/>
  <c r="Q502" i="1"/>
  <c r="Q503" i="1"/>
  <c r="Q504" i="1"/>
  <c r="Q505" i="1"/>
  <c r="Q506" i="1"/>
  <c r="Q507" i="1"/>
  <c r="Q508" i="1"/>
  <c r="Q509" i="1"/>
  <c r="Q510" i="1"/>
  <c r="Q511" i="1"/>
  <c r="Q512" i="1"/>
  <c r="Q513" i="1"/>
  <c r="Q514" i="1"/>
  <c r="Q515" i="1"/>
  <c r="Q516" i="1"/>
  <c r="Q517" i="1"/>
  <c r="Q518" i="1"/>
  <c r="Q519" i="1"/>
  <c r="Q520" i="1"/>
  <c r="Q521" i="1"/>
  <c r="Q522" i="1"/>
  <c r="Q523" i="1"/>
  <c r="Q524" i="1"/>
  <c r="Q525" i="1"/>
  <c r="Q526" i="1"/>
  <c r="Q527" i="1"/>
  <c r="Q528" i="1"/>
  <c r="Q529" i="1"/>
  <c r="Q530" i="1"/>
  <c r="Q531" i="1"/>
  <c r="Q532" i="1"/>
  <c r="Q533" i="1"/>
  <c r="Q534" i="1"/>
  <c r="Q535" i="1"/>
  <c r="Q536" i="1"/>
  <c r="Q537" i="1"/>
  <c r="Q538" i="1"/>
  <c r="Q539" i="1"/>
  <c r="Q540" i="1"/>
  <c r="Q541" i="1"/>
  <c r="Q542" i="1"/>
  <c r="Q543" i="1"/>
  <c r="Q544" i="1"/>
  <c r="Q545" i="1"/>
  <c r="Q546" i="1"/>
  <c r="Q547" i="1"/>
  <c r="Q548" i="1"/>
  <c r="Q549" i="1"/>
  <c r="Q550" i="1"/>
  <c r="Q551" i="1"/>
  <c r="Q552" i="1"/>
  <c r="Q553" i="1"/>
  <c r="Q554" i="1"/>
  <c r="Q555" i="1"/>
  <c r="Q556" i="1"/>
  <c r="Q557" i="1"/>
  <c r="Q558" i="1"/>
  <c r="Q559" i="1"/>
  <c r="Q560" i="1"/>
  <c r="Q561" i="1"/>
  <c r="Q562" i="1"/>
  <c r="Q563" i="1"/>
  <c r="Q564" i="1"/>
  <c r="Q565" i="1"/>
  <c r="Q566" i="1"/>
  <c r="Q567" i="1"/>
  <c r="Q568" i="1"/>
  <c r="Q569" i="1"/>
  <c r="Q570" i="1"/>
  <c r="Q571" i="1"/>
  <c r="Q572" i="1"/>
  <c r="Q573" i="1"/>
  <c r="Q574" i="1"/>
  <c r="Q575" i="1"/>
  <c r="Q576" i="1"/>
  <c r="Q577" i="1"/>
  <c r="Q578" i="1"/>
  <c r="Q579" i="1"/>
  <c r="Q580" i="1"/>
  <c r="Q581" i="1"/>
  <c r="Q582" i="1"/>
  <c r="Q583" i="1"/>
  <c r="Q584" i="1"/>
  <c r="Q585" i="1"/>
  <c r="Q586" i="1"/>
  <c r="Q587" i="1"/>
  <c r="Q588" i="1"/>
  <c r="Q589" i="1"/>
  <c r="Q590" i="1"/>
  <c r="Q591" i="1"/>
  <c r="Q592" i="1"/>
  <c r="Q593" i="1"/>
  <c r="Q594" i="1"/>
  <c r="Q595" i="1"/>
  <c r="Q596" i="1"/>
  <c r="Q597" i="1"/>
  <c r="Q598" i="1"/>
  <c r="Q599" i="1"/>
  <c r="Q600" i="1"/>
  <c r="Q601" i="1"/>
  <c r="Q602" i="1"/>
  <c r="Q603" i="1"/>
  <c r="Q604" i="1"/>
  <c r="Q605" i="1"/>
  <c r="Q606" i="1"/>
  <c r="Q607" i="1"/>
  <c r="Q608" i="1"/>
  <c r="Q609" i="1"/>
  <c r="Q610" i="1"/>
  <c r="Q611" i="1"/>
  <c r="Q612" i="1"/>
  <c r="Q613" i="1"/>
  <c r="Q614" i="1"/>
  <c r="Q615" i="1"/>
  <c r="Q616" i="1"/>
  <c r="Q617" i="1"/>
  <c r="Q618" i="1"/>
  <c r="Q619" i="1"/>
  <c r="Q620" i="1"/>
  <c r="Q621" i="1"/>
  <c r="Q622" i="1"/>
  <c r="Q623" i="1"/>
  <c r="Q624" i="1"/>
  <c r="Q625" i="1"/>
  <c r="Q626" i="1"/>
  <c r="Q627" i="1"/>
  <c r="Q628" i="1"/>
  <c r="Q629" i="1"/>
  <c r="Q630" i="1"/>
  <c r="Q631" i="1"/>
  <c r="Q632" i="1"/>
  <c r="Q633" i="1"/>
  <c r="Q634" i="1"/>
  <c r="Q635" i="1"/>
  <c r="Q636" i="1"/>
  <c r="Q637" i="1"/>
  <c r="Q638" i="1"/>
  <c r="Q639" i="1"/>
  <c r="Q640" i="1"/>
  <c r="Q641" i="1"/>
  <c r="Q642" i="1"/>
  <c r="Q643" i="1"/>
  <c r="Q644" i="1"/>
  <c r="Q645" i="1"/>
  <c r="Q646" i="1"/>
  <c r="Q647" i="1"/>
  <c r="Q648" i="1"/>
  <c r="Q649" i="1"/>
  <c r="Q650" i="1"/>
  <c r="Q651" i="1"/>
  <c r="Q652" i="1"/>
  <c r="Q653" i="1"/>
  <c r="Q654" i="1"/>
  <c r="Q655" i="1"/>
  <c r="Q656" i="1"/>
  <c r="Q657" i="1"/>
  <c r="Q658" i="1"/>
  <c r="Q659" i="1"/>
  <c r="Q660" i="1"/>
  <c r="Q661" i="1"/>
  <c r="Q662" i="1"/>
  <c r="Q663" i="1"/>
  <c r="Q664" i="1"/>
  <c r="Q665" i="1"/>
  <c r="Q666" i="1"/>
  <c r="Q667" i="1"/>
  <c r="Q668" i="1"/>
  <c r="Q669" i="1"/>
  <c r="Q670" i="1"/>
  <c r="Q671" i="1"/>
  <c r="Q672" i="1"/>
  <c r="Q673" i="1"/>
  <c r="Q674" i="1"/>
  <c r="Q675" i="1"/>
  <c r="Q676" i="1"/>
  <c r="Q677" i="1"/>
  <c r="Q678" i="1"/>
  <c r="Q679" i="1"/>
  <c r="Q680" i="1"/>
  <c r="Q681" i="1"/>
  <c r="Q682" i="1"/>
  <c r="Q683" i="1"/>
  <c r="Q684" i="1"/>
  <c r="Q685" i="1"/>
  <c r="Q686" i="1"/>
  <c r="Q687" i="1"/>
  <c r="Q688" i="1"/>
  <c r="Q689" i="1"/>
  <c r="Q690" i="1"/>
  <c r="Q691" i="1"/>
  <c r="Q692" i="1"/>
  <c r="Q693" i="1"/>
  <c r="Q694" i="1"/>
  <c r="Q695" i="1"/>
  <c r="Q696" i="1"/>
  <c r="Q697" i="1"/>
  <c r="Q698" i="1"/>
  <c r="Q699" i="1"/>
  <c r="Q700" i="1"/>
  <c r="Q701" i="1"/>
  <c r="Q702" i="1"/>
  <c r="Q703" i="1"/>
  <c r="Q704" i="1"/>
  <c r="Q705" i="1"/>
  <c r="Q706" i="1"/>
  <c r="Q707" i="1"/>
  <c r="Q708" i="1"/>
  <c r="Q709" i="1"/>
  <c r="Q710" i="1"/>
  <c r="Q711" i="1"/>
  <c r="Q712" i="1"/>
  <c r="Q713" i="1"/>
  <c r="Q714" i="1"/>
  <c r="Q715" i="1"/>
  <c r="Q716" i="1"/>
  <c r="Q717" i="1"/>
  <c r="Q718" i="1"/>
  <c r="Q719" i="1"/>
  <c r="Q720" i="1"/>
  <c r="Q721" i="1"/>
  <c r="Q722" i="1"/>
  <c r="Q723" i="1"/>
  <c r="Q724" i="1"/>
  <c r="Q725" i="1"/>
  <c r="Q726" i="1"/>
  <c r="Q727" i="1"/>
  <c r="Q728" i="1"/>
  <c r="Q729" i="1"/>
  <c r="Q730" i="1"/>
  <c r="Q731" i="1"/>
  <c r="Q732" i="1"/>
  <c r="Q733" i="1"/>
  <c r="Q734" i="1"/>
  <c r="Q735" i="1"/>
  <c r="Q736" i="1"/>
  <c r="Q737" i="1"/>
  <c r="Q738" i="1"/>
  <c r="Q739" i="1"/>
  <c r="Q740" i="1"/>
  <c r="Q741" i="1"/>
  <c r="Q742" i="1"/>
  <c r="Q743" i="1"/>
  <c r="Q744" i="1"/>
  <c r="Q745" i="1"/>
  <c r="Q746" i="1"/>
  <c r="Q747" i="1"/>
  <c r="Q748" i="1"/>
  <c r="Q749" i="1"/>
  <c r="Q750" i="1"/>
  <c r="Q751" i="1"/>
  <c r="Q752" i="1"/>
  <c r="Q753" i="1"/>
  <c r="Q754" i="1"/>
  <c r="Q755" i="1"/>
  <c r="Q756" i="1"/>
  <c r="Q757" i="1"/>
  <c r="Q758" i="1"/>
  <c r="Q759" i="1"/>
  <c r="Q760" i="1"/>
  <c r="Q761" i="1"/>
  <c r="Q762" i="1"/>
  <c r="Q763" i="1"/>
  <c r="Q764" i="1"/>
  <c r="Q765" i="1"/>
  <c r="Q766" i="1"/>
  <c r="Q767" i="1"/>
  <c r="Q768" i="1"/>
  <c r="Q769" i="1"/>
  <c r="Q770" i="1"/>
  <c r="Q771" i="1"/>
  <c r="Q772" i="1"/>
  <c r="Q773" i="1"/>
  <c r="Q774" i="1"/>
  <c r="Q775" i="1"/>
  <c r="Q776" i="1"/>
  <c r="Q777" i="1"/>
  <c r="Q778" i="1"/>
  <c r="Q779" i="1"/>
  <c r="Q780" i="1"/>
  <c r="Q781" i="1"/>
  <c r="Q782" i="1"/>
  <c r="Q783" i="1"/>
  <c r="Q784" i="1"/>
  <c r="Q785" i="1"/>
  <c r="Q786" i="1"/>
  <c r="Q787" i="1"/>
  <c r="Q788" i="1"/>
  <c r="Q789" i="1"/>
  <c r="Q790" i="1"/>
  <c r="Q791" i="1"/>
  <c r="Q792" i="1"/>
  <c r="Q793" i="1"/>
  <c r="Q794" i="1"/>
  <c r="Q795" i="1"/>
  <c r="Q796" i="1"/>
  <c r="Q797" i="1"/>
  <c r="Q798" i="1"/>
  <c r="Q799" i="1"/>
  <c r="Q800" i="1"/>
  <c r="Q801" i="1"/>
  <c r="Q802" i="1"/>
  <c r="Q803" i="1"/>
  <c r="Q804" i="1"/>
  <c r="Q805" i="1"/>
  <c r="Q806" i="1"/>
  <c r="Q807" i="1"/>
  <c r="Q808" i="1"/>
  <c r="Q809" i="1"/>
  <c r="Q810" i="1"/>
  <c r="Q811" i="1"/>
  <c r="Q812" i="1"/>
  <c r="Q813" i="1"/>
  <c r="Q814" i="1"/>
  <c r="Q815" i="1"/>
  <c r="Q816" i="1"/>
  <c r="Q817" i="1"/>
  <c r="Q818" i="1"/>
  <c r="Q819" i="1"/>
  <c r="Q820" i="1"/>
  <c r="Q821" i="1"/>
  <c r="Q822" i="1"/>
  <c r="Q823" i="1"/>
  <c r="Q824" i="1"/>
  <c r="Q825" i="1"/>
  <c r="Q826" i="1"/>
  <c r="Q827" i="1"/>
  <c r="Q828" i="1"/>
  <c r="Q829" i="1"/>
  <c r="Q830" i="1"/>
  <c r="Q831" i="1"/>
  <c r="Q832" i="1"/>
  <c r="Q833" i="1"/>
  <c r="Q834" i="1"/>
  <c r="Q835" i="1"/>
  <c r="Q836" i="1"/>
  <c r="Q837" i="1"/>
  <c r="Q838" i="1"/>
  <c r="Q839" i="1"/>
  <c r="Q840" i="1"/>
  <c r="Q841" i="1"/>
  <c r="Q842" i="1"/>
  <c r="Q843" i="1"/>
  <c r="Q844" i="1"/>
  <c r="Q845" i="1"/>
  <c r="Q846" i="1"/>
  <c r="Q847" i="1"/>
  <c r="Q848" i="1"/>
  <c r="Q849" i="1"/>
  <c r="Q850" i="1"/>
  <c r="Q851" i="1"/>
  <c r="Q852" i="1"/>
  <c r="Q853" i="1"/>
  <c r="Q854" i="1"/>
  <c r="Q855" i="1"/>
  <c r="Q856" i="1"/>
  <c r="Q857" i="1"/>
  <c r="Q858" i="1"/>
  <c r="Q859" i="1"/>
  <c r="Q860" i="1"/>
  <c r="Q861" i="1"/>
  <c r="Q862" i="1"/>
  <c r="Q863" i="1"/>
  <c r="Q864" i="1"/>
  <c r="Q865" i="1"/>
  <c r="Q866" i="1"/>
  <c r="Q867" i="1"/>
  <c r="Q868" i="1"/>
  <c r="Q869" i="1"/>
  <c r="Q870" i="1"/>
  <c r="Q871" i="1"/>
  <c r="Q872" i="1"/>
  <c r="Q873" i="1"/>
  <c r="Q874" i="1"/>
  <c r="Q875" i="1"/>
  <c r="Q876" i="1"/>
  <c r="Q877" i="1"/>
  <c r="Q878" i="1"/>
  <c r="Q879" i="1"/>
  <c r="Q880" i="1"/>
  <c r="Q881" i="1"/>
  <c r="Q882" i="1"/>
  <c r="Q883" i="1"/>
  <c r="Q884" i="1"/>
  <c r="Q885" i="1"/>
  <c r="Q886" i="1"/>
  <c r="Q887" i="1"/>
  <c r="Q888" i="1"/>
  <c r="Q889" i="1"/>
  <c r="Q890" i="1"/>
  <c r="Q891" i="1"/>
  <c r="Q892" i="1"/>
  <c r="Q893" i="1"/>
  <c r="Q894" i="1"/>
  <c r="Q895" i="1"/>
  <c r="Q896" i="1"/>
  <c r="Q897" i="1"/>
  <c r="Q898" i="1"/>
  <c r="Q899" i="1"/>
  <c r="Q900" i="1"/>
  <c r="Q901" i="1"/>
  <c r="Q902" i="1"/>
  <c r="Q903" i="1"/>
  <c r="Q904" i="1"/>
  <c r="Q905" i="1"/>
  <c r="Q906" i="1"/>
  <c r="Q907" i="1"/>
  <c r="Q908" i="1"/>
  <c r="Q909" i="1"/>
  <c r="Q910" i="1"/>
  <c r="Q911" i="1"/>
  <c r="Q912" i="1"/>
  <c r="Q913" i="1"/>
  <c r="Q914" i="1"/>
  <c r="Q915" i="1"/>
  <c r="Q916" i="1"/>
  <c r="Q917" i="1"/>
  <c r="Q918" i="1"/>
  <c r="Q919" i="1"/>
  <c r="Q920" i="1"/>
  <c r="Q921" i="1"/>
  <c r="Q922" i="1"/>
  <c r="Q923" i="1"/>
  <c r="Q924" i="1"/>
  <c r="Q925" i="1"/>
  <c r="Q926" i="1"/>
  <c r="Q927" i="1"/>
  <c r="Q928" i="1"/>
  <c r="Q929" i="1"/>
  <c r="Q930" i="1"/>
  <c r="Q931" i="1"/>
  <c r="Q932" i="1"/>
  <c r="Q933" i="1"/>
  <c r="Q934" i="1"/>
  <c r="Q935" i="1"/>
  <c r="Q936" i="1"/>
  <c r="Q937" i="1"/>
  <c r="Q938" i="1"/>
  <c r="Q939" i="1"/>
  <c r="Q940" i="1"/>
  <c r="Q941" i="1"/>
  <c r="Q942" i="1"/>
  <c r="Q943" i="1"/>
  <c r="Q944" i="1"/>
  <c r="Q945" i="1"/>
  <c r="Q946" i="1"/>
  <c r="Q947" i="1"/>
  <c r="Q948" i="1"/>
  <c r="Q949" i="1"/>
  <c r="Q950" i="1"/>
  <c r="Q951" i="1"/>
  <c r="Q952" i="1"/>
  <c r="Q953" i="1"/>
  <c r="Q954" i="1"/>
  <c r="Q955" i="1"/>
  <c r="Q956" i="1"/>
  <c r="Q957" i="1"/>
  <c r="Q958" i="1"/>
  <c r="Q959" i="1"/>
  <c r="Q960" i="1"/>
  <c r="Q961" i="1"/>
  <c r="Q962" i="1"/>
  <c r="Q963" i="1"/>
  <c r="Q964" i="1"/>
  <c r="Q965" i="1"/>
  <c r="Q966" i="1"/>
  <c r="Q967" i="1"/>
  <c r="Q968" i="1"/>
  <c r="Q969" i="1"/>
  <c r="Q970" i="1"/>
  <c r="Q971" i="1"/>
  <c r="Q972" i="1"/>
  <c r="Q973" i="1"/>
  <c r="Q974" i="1"/>
  <c r="Q975" i="1"/>
  <c r="Q976" i="1"/>
  <c r="Q977" i="1"/>
  <c r="Q978" i="1"/>
  <c r="Q979" i="1"/>
  <c r="Q980" i="1"/>
  <c r="Q981" i="1"/>
  <c r="Q982" i="1"/>
  <c r="Q983" i="1"/>
  <c r="Q984" i="1"/>
  <c r="Q985" i="1"/>
  <c r="Q986" i="1"/>
  <c r="Q987" i="1"/>
  <c r="Q988" i="1"/>
  <c r="Q989" i="1"/>
  <c r="Q990" i="1"/>
  <c r="Q991" i="1"/>
  <c r="Q992" i="1"/>
  <c r="Q993" i="1"/>
  <c r="Q994" i="1"/>
  <c r="Q995" i="1"/>
  <c r="Q996" i="1"/>
  <c r="Q997" i="1"/>
  <c r="Q998" i="1"/>
  <c r="Q999" i="1"/>
  <c r="Q1000" i="1"/>
  <c r="Q1001" i="1"/>
  <c r="Q1002" i="1"/>
  <c r="Q1003" i="1"/>
  <c r="Q1004" i="1"/>
  <c r="Q1005" i="1"/>
  <c r="Q1006" i="1"/>
  <c r="Q1007" i="1"/>
  <c r="Q1008" i="1"/>
  <c r="Q1009" i="1"/>
  <c r="Q1010" i="1"/>
  <c r="Q1011" i="1"/>
  <c r="Q1012" i="1"/>
  <c r="Q1013" i="1"/>
  <c r="Q1014" i="1"/>
  <c r="Q1015" i="1"/>
  <c r="Q1016" i="1"/>
  <c r="Q1017" i="1"/>
  <c r="Q1018" i="1"/>
  <c r="Q1019" i="1"/>
  <c r="Q1020" i="1"/>
  <c r="Q1021" i="1"/>
  <c r="Q1022" i="1"/>
  <c r="Q1023" i="1"/>
  <c r="Q1024" i="1"/>
  <c r="Q1025" i="1"/>
  <c r="Q1026" i="1"/>
  <c r="Q1027" i="1"/>
  <c r="Q1028" i="1"/>
  <c r="Q1029" i="1"/>
  <c r="Q1030" i="1"/>
  <c r="Q1031" i="1"/>
  <c r="Q1032" i="1"/>
  <c r="Q1033" i="1"/>
  <c r="Q1034" i="1"/>
  <c r="Q1035" i="1"/>
  <c r="Q1036" i="1"/>
  <c r="Q1037" i="1"/>
  <c r="Q1038" i="1"/>
  <c r="Q1039" i="1"/>
  <c r="Q1040" i="1"/>
  <c r="Q1041" i="1"/>
  <c r="Q1042" i="1"/>
  <c r="Q1043" i="1"/>
  <c r="Q1044" i="1"/>
  <c r="Q1045" i="1"/>
  <c r="Q1046" i="1"/>
  <c r="Q1047" i="1"/>
  <c r="Q1048" i="1"/>
  <c r="Q1049" i="1"/>
  <c r="Q1050" i="1"/>
  <c r="Q1051" i="1"/>
  <c r="Q1052" i="1"/>
  <c r="Q1053" i="1"/>
  <c r="Q1054" i="1"/>
  <c r="Q1055" i="1"/>
  <c r="Q1056" i="1"/>
  <c r="Q1057" i="1"/>
  <c r="Q1058" i="1"/>
  <c r="Q1059" i="1"/>
  <c r="Q1060" i="1"/>
  <c r="Q1061" i="1"/>
  <c r="Q1062" i="1"/>
  <c r="Q1063" i="1"/>
  <c r="Q1064" i="1"/>
  <c r="Q1065" i="1"/>
  <c r="Q1066" i="1"/>
  <c r="Q1067" i="1"/>
  <c r="Q1068" i="1"/>
  <c r="Q1069" i="1"/>
  <c r="Q1070" i="1"/>
  <c r="Q1071" i="1"/>
  <c r="Q1072" i="1"/>
  <c r="Q1073" i="1"/>
  <c r="Q1074" i="1"/>
  <c r="Q1075" i="1"/>
  <c r="Q1076" i="1"/>
  <c r="Q1077" i="1"/>
  <c r="Q1078" i="1"/>
  <c r="Q1079" i="1"/>
  <c r="Q1080" i="1"/>
  <c r="Q1081" i="1"/>
  <c r="Q1082" i="1"/>
  <c r="Q1083" i="1"/>
  <c r="Q1084" i="1"/>
  <c r="Q1085" i="1"/>
  <c r="Q1086" i="1"/>
  <c r="Q1087" i="1"/>
  <c r="Q1088" i="1"/>
  <c r="Q1089" i="1"/>
  <c r="Q1090" i="1"/>
  <c r="Q1091" i="1"/>
  <c r="Q1092" i="1"/>
  <c r="Q1093" i="1"/>
  <c r="Q1094" i="1"/>
  <c r="Q1095" i="1"/>
  <c r="Q1096" i="1"/>
  <c r="Q1097" i="1"/>
  <c r="Q1098" i="1"/>
  <c r="Q1099" i="1"/>
  <c r="Q1100" i="1"/>
  <c r="Q1101" i="1"/>
  <c r="Q1102" i="1"/>
  <c r="Q1103" i="1"/>
  <c r="Q1104" i="1"/>
  <c r="Q1105" i="1"/>
  <c r="Q1106" i="1"/>
  <c r="Q1107" i="1"/>
  <c r="Q1108" i="1"/>
  <c r="Q1109" i="1"/>
  <c r="Q1110" i="1"/>
  <c r="Q1111" i="1"/>
  <c r="Q1112" i="1"/>
  <c r="Q1113" i="1"/>
  <c r="Q1114" i="1"/>
  <c r="Q1115" i="1"/>
  <c r="Q1116" i="1"/>
  <c r="Q1117" i="1"/>
  <c r="Q1118" i="1"/>
  <c r="Q1119" i="1"/>
  <c r="Q1120" i="1"/>
  <c r="Q1121" i="1"/>
  <c r="Q1122" i="1"/>
  <c r="Q1123" i="1"/>
  <c r="Q1124" i="1"/>
  <c r="Q1125" i="1"/>
  <c r="Q1126" i="1"/>
  <c r="Q1127" i="1"/>
  <c r="Q1128" i="1"/>
  <c r="Q1129" i="1"/>
  <c r="Q1130" i="1"/>
  <c r="Q1131" i="1"/>
  <c r="Q1132" i="1"/>
  <c r="Q1133" i="1"/>
  <c r="Q1134" i="1"/>
  <c r="Q1135" i="1"/>
  <c r="Q1136" i="1"/>
  <c r="Q1137" i="1"/>
  <c r="Q1138" i="1"/>
  <c r="Q1139" i="1"/>
  <c r="Q1140" i="1"/>
  <c r="Q1141" i="1"/>
  <c r="Q1142" i="1"/>
  <c r="Q1143" i="1"/>
  <c r="Q1144" i="1"/>
  <c r="Q1145" i="1"/>
  <c r="Q1146" i="1"/>
  <c r="Q1147" i="1"/>
  <c r="Q1148" i="1"/>
  <c r="Q1149" i="1"/>
  <c r="Q1150" i="1"/>
  <c r="Q1151" i="1"/>
  <c r="Q1152" i="1"/>
  <c r="Q1153" i="1"/>
  <c r="Q1154" i="1"/>
  <c r="Q1155" i="1"/>
  <c r="Q1156" i="1"/>
  <c r="Q1157" i="1"/>
  <c r="Q1158" i="1"/>
  <c r="Q1159" i="1"/>
  <c r="Q1160" i="1"/>
  <c r="Q1161" i="1"/>
  <c r="Q1162" i="1"/>
  <c r="Q1163" i="1"/>
  <c r="Q1164" i="1"/>
  <c r="Q1165" i="1"/>
  <c r="Q1166" i="1"/>
  <c r="Q1167" i="1"/>
  <c r="Q1168" i="1"/>
  <c r="Q1169" i="1"/>
  <c r="Q1170" i="1"/>
  <c r="Q1171" i="1"/>
  <c r="Q1172" i="1"/>
  <c r="Q1173" i="1"/>
  <c r="Q1174" i="1"/>
  <c r="Q1175" i="1"/>
  <c r="Q1176" i="1"/>
  <c r="Q1177" i="1"/>
  <c r="Q1178" i="1"/>
  <c r="Q1179" i="1"/>
  <c r="Q1180" i="1"/>
  <c r="Q1181" i="1"/>
  <c r="Q1182" i="1"/>
  <c r="Q1183" i="1"/>
  <c r="Q1184" i="1"/>
  <c r="Q1185" i="1"/>
  <c r="Q1186" i="1"/>
  <c r="Q1187" i="1"/>
  <c r="Q1188" i="1"/>
  <c r="Q1189" i="1"/>
  <c r="Q1190" i="1"/>
  <c r="Q1191" i="1"/>
  <c r="Q1192" i="1"/>
  <c r="Q1193" i="1"/>
  <c r="Q1194" i="1"/>
  <c r="Q1195" i="1"/>
  <c r="Q1196" i="1"/>
  <c r="Q1197" i="1"/>
  <c r="Q1198" i="1"/>
  <c r="Q1199" i="1"/>
  <c r="Q1200" i="1"/>
  <c r="Q1201" i="1"/>
  <c r="Q1202" i="1"/>
  <c r="Q1203" i="1"/>
  <c r="Q1204" i="1"/>
  <c r="Q1205" i="1"/>
  <c r="Q1206" i="1"/>
  <c r="Q1207" i="1"/>
  <c r="Q1208" i="1"/>
  <c r="Q1209" i="1"/>
  <c r="Q1210" i="1"/>
  <c r="Q1211" i="1"/>
  <c r="Q1212" i="1"/>
  <c r="Q1213" i="1"/>
  <c r="Q1214" i="1"/>
  <c r="Q1215" i="1"/>
  <c r="Q1216" i="1"/>
  <c r="Q1217" i="1"/>
  <c r="Q1218" i="1"/>
  <c r="Q1219" i="1"/>
  <c r="Q1220" i="1"/>
  <c r="Q1221" i="1"/>
  <c r="Q1222" i="1"/>
  <c r="Q1223" i="1"/>
  <c r="Q1224" i="1"/>
  <c r="Q1225" i="1"/>
  <c r="Q1226" i="1"/>
  <c r="Q1227" i="1"/>
  <c r="Q1228" i="1"/>
  <c r="Q1229" i="1"/>
  <c r="Q1230" i="1"/>
  <c r="Q1231" i="1"/>
  <c r="Q1232" i="1"/>
  <c r="Q1233" i="1"/>
  <c r="Q1234" i="1"/>
  <c r="Q1235" i="1"/>
  <c r="Q1236" i="1"/>
  <c r="Q1237" i="1"/>
  <c r="Q1238" i="1"/>
  <c r="Q1239" i="1"/>
  <c r="Q1240" i="1"/>
  <c r="Q1241" i="1"/>
  <c r="Q1242" i="1"/>
  <c r="Q1243" i="1"/>
  <c r="Q1244" i="1"/>
  <c r="Q1245" i="1"/>
  <c r="Q1246" i="1"/>
  <c r="Q1247" i="1"/>
  <c r="Q1248" i="1"/>
  <c r="Q1249" i="1"/>
  <c r="Q1250" i="1"/>
  <c r="Q1251" i="1"/>
  <c r="Q1252" i="1"/>
  <c r="Q1253" i="1"/>
  <c r="Q1254" i="1"/>
  <c r="Q1255" i="1"/>
  <c r="Q1256" i="1"/>
  <c r="Q1257" i="1"/>
  <c r="Q1258" i="1"/>
  <c r="Q1259" i="1"/>
  <c r="Q1260" i="1"/>
  <c r="Q1261" i="1"/>
  <c r="Q1262" i="1"/>
  <c r="Q1263" i="1"/>
  <c r="Q1264" i="1"/>
  <c r="Q1265" i="1"/>
  <c r="Q1266" i="1"/>
  <c r="Q1267" i="1"/>
  <c r="Q1268" i="1"/>
  <c r="Q1269" i="1"/>
  <c r="Q1270" i="1"/>
  <c r="Q1271" i="1"/>
  <c r="Q1272" i="1"/>
  <c r="Q1273" i="1"/>
  <c r="Q1274" i="1"/>
  <c r="Q1275" i="1"/>
  <c r="Q1276" i="1"/>
  <c r="Q1277" i="1"/>
  <c r="Q1278" i="1"/>
  <c r="Q1279" i="1"/>
  <c r="Q1280" i="1"/>
  <c r="Q1281" i="1"/>
  <c r="Q1282" i="1"/>
  <c r="Q1283" i="1"/>
  <c r="Q1284" i="1"/>
  <c r="Q1285" i="1"/>
  <c r="Q1286" i="1"/>
  <c r="Q1287" i="1"/>
  <c r="Q1288" i="1"/>
  <c r="Q1289" i="1"/>
  <c r="Q1290" i="1"/>
  <c r="Q1291" i="1"/>
  <c r="Q1292" i="1"/>
  <c r="Q1293" i="1"/>
  <c r="Q1294" i="1"/>
  <c r="Q1295" i="1"/>
  <c r="Q1296" i="1"/>
  <c r="Q1297" i="1"/>
  <c r="Q1298" i="1"/>
  <c r="Q1299" i="1"/>
  <c r="Q1300" i="1"/>
  <c r="Q1301" i="1"/>
  <c r="Q1302" i="1"/>
  <c r="Q1303" i="1"/>
  <c r="Q1304" i="1"/>
  <c r="Q1305" i="1"/>
  <c r="Q1306" i="1"/>
  <c r="Q1307" i="1"/>
  <c r="Q1308" i="1"/>
  <c r="Q1309" i="1"/>
  <c r="Q1310" i="1"/>
  <c r="Q1311" i="1"/>
  <c r="Q1312" i="1"/>
  <c r="Q1313" i="1"/>
  <c r="Q1314" i="1"/>
  <c r="Q1315" i="1"/>
  <c r="Q1316" i="1"/>
  <c r="Q1317" i="1"/>
  <c r="Q1318" i="1"/>
  <c r="Q1319" i="1"/>
  <c r="Q1320" i="1"/>
  <c r="Q1321" i="1"/>
  <c r="Q1322" i="1"/>
  <c r="Q1323" i="1"/>
  <c r="Q1324" i="1"/>
  <c r="Q1325" i="1"/>
  <c r="Q1326" i="1"/>
  <c r="Q1327" i="1"/>
  <c r="Q1328" i="1"/>
  <c r="Q1329" i="1"/>
  <c r="Q1330" i="1"/>
  <c r="Q1331" i="1"/>
  <c r="Q1332" i="1"/>
  <c r="Q1333" i="1"/>
  <c r="Q1334" i="1"/>
  <c r="Q1335" i="1"/>
  <c r="Q1336" i="1"/>
  <c r="Q1337" i="1"/>
  <c r="Q1338" i="1"/>
  <c r="Q1339" i="1"/>
  <c r="Q1340" i="1"/>
  <c r="Q1341" i="1"/>
  <c r="Q1342" i="1"/>
  <c r="Q1343" i="1"/>
  <c r="Q1344" i="1"/>
  <c r="Q1345" i="1"/>
  <c r="Q1346" i="1"/>
  <c r="Q1347" i="1"/>
  <c r="Q1348" i="1"/>
  <c r="Q1349" i="1"/>
  <c r="Q1350" i="1"/>
  <c r="Q1351" i="1"/>
  <c r="Q1352" i="1"/>
  <c r="Q1353" i="1"/>
  <c r="Q1354" i="1"/>
  <c r="Q1355" i="1"/>
  <c r="Q1356" i="1"/>
  <c r="Q1357" i="1"/>
  <c r="Q1358" i="1"/>
  <c r="Q1359" i="1"/>
  <c r="Q1360" i="1"/>
  <c r="Q1361" i="1"/>
  <c r="Q1362" i="1"/>
  <c r="Q1363" i="1"/>
  <c r="Q1364" i="1"/>
  <c r="Q1365" i="1"/>
  <c r="Q1366" i="1"/>
  <c r="Q1367" i="1"/>
  <c r="Q1368" i="1"/>
  <c r="Q1369" i="1"/>
  <c r="Q1370" i="1"/>
  <c r="Q1371" i="1"/>
  <c r="Q1372" i="1"/>
  <c r="Q1373" i="1"/>
  <c r="Q1374" i="1"/>
  <c r="Q1375" i="1"/>
  <c r="Q1376" i="1"/>
  <c r="Q1377" i="1"/>
  <c r="Q1378" i="1"/>
  <c r="Q1379" i="1"/>
  <c r="Q1380" i="1"/>
  <c r="Q1381" i="1"/>
  <c r="Q1382" i="1"/>
  <c r="Q1383" i="1"/>
  <c r="Q1384" i="1"/>
  <c r="Q1385" i="1"/>
  <c r="Q1386" i="1"/>
  <c r="Q1387" i="1"/>
  <c r="Q1388" i="1"/>
  <c r="Q1389" i="1"/>
  <c r="Q1390" i="1"/>
  <c r="Q1391" i="1"/>
  <c r="Q1392" i="1"/>
  <c r="Q1393" i="1"/>
  <c r="Q1394" i="1"/>
  <c r="Q1395" i="1"/>
  <c r="Q1396" i="1"/>
  <c r="Q1397" i="1"/>
  <c r="Q1398" i="1"/>
  <c r="Q1399" i="1"/>
  <c r="Q1400" i="1"/>
  <c r="Q1401" i="1"/>
  <c r="Q1402" i="1"/>
  <c r="Q1403" i="1"/>
  <c r="Q1404" i="1"/>
  <c r="Q1405" i="1"/>
  <c r="Q1406" i="1"/>
  <c r="Q1407" i="1"/>
  <c r="Q1408" i="1"/>
  <c r="Q1409" i="1"/>
  <c r="Q1410" i="1"/>
  <c r="Q1411" i="1"/>
  <c r="Q1412" i="1"/>
  <c r="Q1413" i="1"/>
  <c r="Q1414" i="1"/>
  <c r="Q1415" i="1"/>
  <c r="Q1416" i="1"/>
  <c r="Q1417" i="1"/>
  <c r="Q1418" i="1"/>
  <c r="Q1419" i="1"/>
  <c r="Q1420" i="1"/>
  <c r="Q1421" i="1"/>
  <c r="Q1422" i="1"/>
  <c r="Q1423" i="1"/>
  <c r="Q1424" i="1"/>
  <c r="Q1425" i="1"/>
  <c r="Q1426" i="1"/>
  <c r="Q1427" i="1"/>
  <c r="Q1428" i="1"/>
  <c r="Q1429" i="1"/>
  <c r="Q1430" i="1"/>
  <c r="Q1431" i="1"/>
  <c r="Q1432" i="1"/>
  <c r="Q1433" i="1"/>
  <c r="Q1434" i="1"/>
  <c r="Q1435" i="1"/>
  <c r="Q1436" i="1"/>
  <c r="Q1437" i="1"/>
  <c r="Q1438" i="1"/>
  <c r="Q1439" i="1"/>
  <c r="Q1440" i="1"/>
  <c r="Q1441" i="1"/>
  <c r="Q1442" i="1"/>
  <c r="Q1443" i="1"/>
  <c r="Q1444" i="1"/>
  <c r="Q1445" i="1"/>
  <c r="Q1446" i="1"/>
  <c r="Q1447" i="1"/>
  <c r="Q1448" i="1"/>
  <c r="Q1449" i="1"/>
  <c r="Q1450" i="1"/>
  <c r="Q1451" i="1"/>
  <c r="Q1452" i="1"/>
  <c r="Q1453" i="1"/>
  <c r="Q1454" i="1"/>
  <c r="Q1455" i="1"/>
  <c r="Q1456" i="1"/>
  <c r="Q1457" i="1"/>
  <c r="Q1458" i="1"/>
  <c r="Q1459" i="1"/>
  <c r="Q1460" i="1"/>
  <c r="Q1461" i="1"/>
  <c r="Q1462" i="1"/>
  <c r="Q1463" i="1"/>
  <c r="Q1464" i="1"/>
  <c r="Q1465" i="1"/>
  <c r="Q1466" i="1"/>
  <c r="Q1467" i="1"/>
  <c r="Q1468" i="1"/>
  <c r="Q1469" i="1"/>
  <c r="Q1470" i="1"/>
  <c r="Q1471" i="1"/>
  <c r="Q1472" i="1"/>
  <c r="Q1473" i="1"/>
  <c r="Q1474" i="1"/>
  <c r="Q1475" i="1"/>
  <c r="Q1476" i="1"/>
  <c r="Q1477" i="1"/>
  <c r="Q1478" i="1"/>
  <c r="Q1479" i="1"/>
  <c r="Q1480" i="1"/>
  <c r="Q1481" i="1"/>
  <c r="Q1482" i="1"/>
  <c r="Q1483" i="1"/>
  <c r="Q1484" i="1"/>
  <c r="Q1485" i="1"/>
  <c r="Q1486" i="1"/>
  <c r="Q1487" i="1"/>
  <c r="Q1488" i="1"/>
  <c r="Q1489" i="1"/>
  <c r="Q1490" i="1"/>
  <c r="Q1491" i="1"/>
  <c r="Q1492" i="1"/>
  <c r="Q1493" i="1"/>
  <c r="Q1494" i="1"/>
  <c r="Q1495" i="1"/>
  <c r="Q1496" i="1"/>
  <c r="Q1497" i="1"/>
  <c r="Q1498" i="1"/>
  <c r="Q1499" i="1"/>
  <c r="Q1500" i="1"/>
  <c r="Q1501" i="1"/>
  <c r="Q1502" i="1"/>
  <c r="Q1503" i="1"/>
  <c r="Q1504" i="1"/>
  <c r="Q1505" i="1"/>
  <c r="Q1506" i="1"/>
  <c r="Q1507" i="1"/>
  <c r="Q1508" i="1"/>
  <c r="Q1509" i="1"/>
  <c r="Q1510" i="1"/>
  <c r="Q1511" i="1"/>
  <c r="Q1512" i="1"/>
  <c r="Q1513" i="1"/>
  <c r="Q1514" i="1"/>
  <c r="Q1515" i="1"/>
  <c r="Q1516" i="1"/>
  <c r="Q1517" i="1"/>
  <c r="Q1518" i="1"/>
  <c r="Q1519" i="1"/>
  <c r="Q1520" i="1"/>
  <c r="Q1521" i="1"/>
  <c r="Q1522" i="1"/>
  <c r="Q1523" i="1"/>
  <c r="Q1524" i="1"/>
  <c r="Q1525" i="1"/>
  <c r="Q1526" i="1"/>
  <c r="Q1527" i="1"/>
  <c r="Q1528" i="1"/>
  <c r="Q1529" i="1"/>
  <c r="Q1530" i="1"/>
  <c r="Q1531" i="1"/>
  <c r="Q1532" i="1"/>
  <c r="Q1533" i="1"/>
  <c r="Q1534" i="1"/>
  <c r="Q1535" i="1"/>
  <c r="Q1536" i="1"/>
  <c r="Q1537" i="1"/>
  <c r="Q1538" i="1"/>
  <c r="Q1539" i="1"/>
  <c r="Q1540" i="1"/>
  <c r="Q1541" i="1"/>
  <c r="Q1542" i="1"/>
  <c r="Q1543" i="1"/>
  <c r="Q1544" i="1"/>
  <c r="Q1545" i="1"/>
  <c r="Q1546" i="1"/>
  <c r="Q1547" i="1"/>
  <c r="Q1548" i="1"/>
  <c r="Q1549" i="1"/>
  <c r="Q1550" i="1"/>
  <c r="Q1551" i="1"/>
  <c r="Q1552" i="1"/>
  <c r="Q1553" i="1"/>
  <c r="Q1554" i="1"/>
  <c r="Q1555" i="1"/>
  <c r="Q1556" i="1"/>
  <c r="Q1557" i="1"/>
  <c r="Q1558" i="1"/>
  <c r="Q1559" i="1"/>
  <c r="Q1560" i="1"/>
  <c r="Q1561" i="1"/>
  <c r="Q1562" i="1"/>
  <c r="Q1563" i="1"/>
  <c r="Q1564" i="1"/>
  <c r="Q1565" i="1"/>
  <c r="Q1566" i="1"/>
  <c r="Q1567" i="1"/>
  <c r="Q1568" i="1"/>
  <c r="Q1569" i="1"/>
  <c r="Q1570" i="1"/>
  <c r="Q1571" i="1"/>
  <c r="Q1572" i="1"/>
  <c r="Q1573" i="1"/>
  <c r="Q1574" i="1"/>
  <c r="Q1575" i="1"/>
  <c r="Q1576" i="1"/>
  <c r="Q1577" i="1"/>
  <c r="Q1578" i="1"/>
  <c r="Q1579" i="1"/>
  <c r="Q1580" i="1"/>
  <c r="Q1581" i="1"/>
  <c r="Q1582" i="1"/>
  <c r="Q1583" i="1"/>
  <c r="Q1584" i="1"/>
  <c r="Q1585" i="1"/>
  <c r="Q1586" i="1"/>
  <c r="Q1587" i="1"/>
  <c r="Q1588" i="1"/>
  <c r="Q1589" i="1"/>
  <c r="Q1590" i="1"/>
  <c r="Q1591" i="1"/>
  <c r="Q1592" i="1"/>
  <c r="Q1593" i="1"/>
  <c r="Q1594" i="1"/>
  <c r="Q1595" i="1"/>
  <c r="Q1596" i="1"/>
  <c r="Q1597" i="1"/>
  <c r="Q1598" i="1"/>
  <c r="Q1599" i="1"/>
  <c r="Q1600" i="1"/>
  <c r="Q1601" i="1"/>
  <c r="Q1602" i="1"/>
  <c r="Q1603" i="1"/>
  <c r="Q1604" i="1"/>
  <c r="Q1605" i="1"/>
  <c r="Q1606" i="1"/>
  <c r="Q1607" i="1"/>
  <c r="Q1608" i="1"/>
  <c r="Q1609" i="1"/>
  <c r="Q1610" i="1"/>
  <c r="Q1611" i="1"/>
  <c r="Q1612" i="1"/>
  <c r="Q1613" i="1"/>
  <c r="Q1614" i="1"/>
  <c r="Q1615" i="1"/>
  <c r="Q1616" i="1"/>
  <c r="Q1617" i="1"/>
  <c r="Q1618" i="1"/>
  <c r="Q1619" i="1"/>
  <c r="Q1620" i="1"/>
  <c r="Q1621" i="1"/>
  <c r="Q1622" i="1"/>
  <c r="Q1623" i="1"/>
  <c r="Q1624" i="1"/>
  <c r="Q1625" i="1"/>
  <c r="Q1626" i="1"/>
  <c r="Q1627" i="1"/>
  <c r="Q1628" i="1"/>
  <c r="Q1629" i="1"/>
  <c r="Q1630" i="1"/>
  <c r="Q1631" i="1"/>
  <c r="Q1632" i="1"/>
  <c r="Q1633" i="1"/>
  <c r="Q1634" i="1"/>
  <c r="Q1635" i="1"/>
  <c r="Q1636" i="1"/>
  <c r="Q1637" i="1"/>
  <c r="Q1638" i="1"/>
  <c r="Q1639" i="1"/>
  <c r="Q1640" i="1"/>
  <c r="Q1641" i="1"/>
  <c r="Q1642" i="1"/>
  <c r="Q1643" i="1"/>
  <c r="Q1644" i="1"/>
  <c r="Q1645" i="1"/>
  <c r="Q1646" i="1"/>
  <c r="Q1647" i="1"/>
  <c r="Q1648" i="1"/>
  <c r="Q1649" i="1"/>
  <c r="Q1650" i="1"/>
  <c r="Q1651" i="1"/>
  <c r="Q1652" i="1"/>
  <c r="Q1653" i="1"/>
  <c r="Q1654" i="1"/>
  <c r="Q1655" i="1"/>
  <c r="Q1656" i="1"/>
  <c r="Q1657" i="1"/>
  <c r="Q1658" i="1"/>
  <c r="Q1659" i="1"/>
  <c r="Q1660" i="1"/>
  <c r="Q1661" i="1"/>
  <c r="Q1662" i="1"/>
  <c r="Q1663" i="1"/>
  <c r="Q1664" i="1"/>
  <c r="Q1665" i="1"/>
  <c r="Q1666" i="1"/>
  <c r="Q1667" i="1"/>
  <c r="Q1668" i="1"/>
  <c r="Q1669" i="1"/>
  <c r="Q1670" i="1"/>
  <c r="Q1671" i="1"/>
  <c r="Q1672" i="1"/>
  <c r="Q1673" i="1"/>
  <c r="Q1674" i="1"/>
  <c r="Q1675" i="1"/>
  <c r="Q1676" i="1"/>
  <c r="Q1677" i="1"/>
  <c r="Q1678" i="1"/>
  <c r="Q1679" i="1"/>
  <c r="Q1680" i="1"/>
  <c r="Q1681" i="1"/>
  <c r="Q1682" i="1"/>
  <c r="Q1683" i="1"/>
  <c r="Q1684" i="1"/>
  <c r="Q1685" i="1"/>
  <c r="Q1686" i="1"/>
  <c r="Q1687" i="1"/>
  <c r="Q1688" i="1"/>
  <c r="Q1689" i="1"/>
  <c r="Q1690" i="1"/>
  <c r="Q1691" i="1"/>
  <c r="Q1692" i="1"/>
  <c r="Q1693" i="1"/>
  <c r="Q1694" i="1"/>
  <c r="Q1695" i="1"/>
  <c r="Q1696" i="1"/>
  <c r="Q1697" i="1"/>
  <c r="Q1698" i="1"/>
  <c r="Q1699" i="1"/>
  <c r="Q1700" i="1"/>
  <c r="Q1701" i="1"/>
  <c r="Q1702" i="1"/>
  <c r="Q1703" i="1"/>
  <c r="Q1704" i="1"/>
  <c r="Q1705" i="1"/>
  <c r="Q1706" i="1"/>
  <c r="Q1707" i="1"/>
  <c r="Q1708" i="1"/>
  <c r="Q1709" i="1"/>
  <c r="Q1710" i="1"/>
  <c r="Q1711" i="1"/>
  <c r="Q1712" i="1"/>
  <c r="Q1713" i="1"/>
  <c r="Q1714" i="1"/>
  <c r="Q1715" i="1"/>
  <c r="Q1716" i="1"/>
  <c r="Q1717" i="1"/>
  <c r="Q1718" i="1"/>
  <c r="Q1719" i="1"/>
  <c r="Q1720" i="1"/>
  <c r="Q1721" i="1"/>
  <c r="Q1722" i="1"/>
  <c r="Q1723" i="1"/>
  <c r="Q1724" i="1"/>
  <c r="Q1725" i="1"/>
  <c r="Q1726" i="1"/>
  <c r="Q1727" i="1"/>
  <c r="Q1728" i="1"/>
  <c r="Q1729" i="1"/>
  <c r="Q1730" i="1"/>
  <c r="Q1731" i="1"/>
  <c r="Q1732" i="1"/>
  <c r="Q1733" i="1"/>
  <c r="Q1734" i="1"/>
  <c r="Q1735" i="1"/>
  <c r="Q1736" i="1"/>
  <c r="Q1737" i="1"/>
  <c r="Q1738" i="1"/>
  <c r="Q1739" i="1"/>
  <c r="Q1740" i="1"/>
  <c r="Q1741" i="1"/>
  <c r="Q1742" i="1"/>
  <c r="Q1743" i="1"/>
  <c r="Q1744" i="1"/>
  <c r="Q1745" i="1"/>
  <c r="Q1746" i="1"/>
  <c r="Q1747" i="1"/>
  <c r="Q1748" i="1"/>
  <c r="Q1749" i="1"/>
  <c r="Q1750" i="1"/>
  <c r="Q1751" i="1"/>
  <c r="Q1752" i="1"/>
  <c r="Q1753" i="1"/>
  <c r="Q1754" i="1"/>
  <c r="Q1755" i="1"/>
  <c r="Q1756" i="1"/>
  <c r="Q1757" i="1"/>
  <c r="Q1758" i="1"/>
  <c r="Q1759" i="1"/>
  <c r="Q1760" i="1"/>
  <c r="Q1761" i="1"/>
  <c r="Q1762" i="1"/>
  <c r="Q1763" i="1"/>
  <c r="Q1764" i="1"/>
  <c r="Q1765" i="1"/>
  <c r="Q1766" i="1"/>
  <c r="Q1767" i="1"/>
  <c r="Q1768" i="1"/>
  <c r="Q1769" i="1"/>
  <c r="Q1770" i="1"/>
  <c r="Q1771" i="1"/>
  <c r="Q1772" i="1"/>
  <c r="Q1773" i="1"/>
  <c r="Q1774" i="1"/>
  <c r="Q1775" i="1"/>
  <c r="Q1776" i="1"/>
  <c r="Q1777" i="1"/>
  <c r="Q1778" i="1"/>
  <c r="Q1779" i="1"/>
  <c r="Q1780" i="1"/>
  <c r="Q1781" i="1"/>
  <c r="Q1782" i="1"/>
  <c r="Q1783" i="1"/>
  <c r="Q1784" i="1"/>
  <c r="Q1785" i="1"/>
  <c r="Q1786" i="1"/>
  <c r="Q1787" i="1"/>
  <c r="Q1788" i="1"/>
  <c r="Q1789" i="1"/>
  <c r="Q1790" i="1"/>
  <c r="Q1791" i="1"/>
  <c r="Q1792" i="1"/>
  <c r="Q1793" i="1"/>
  <c r="Q1794" i="1"/>
  <c r="Q1795" i="1"/>
  <c r="Q1796" i="1"/>
  <c r="Q1797" i="1"/>
  <c r="Q1798" i="1"/>
  <c r="Q1799" i="1"/>
  <c r="Q1800" i="1"/>
  <c r="Q1801" i="1"/>
  <c r="Q1802" i="1"/>
  <c r="Q1803" i="1"/>
  <c r="Q1804" i="1"/>
  <c r="Q1805" i="1"/>
  <c r="Q1806" i="1"/>
  <c r="Q1807" i="1"/>
  <c r="Q1808" i="1"/>
  <c r="Q1809" i="1"/>
  <c r="Q1810" i="1"/>
  <c r="Q1811" i="1"/>
  <c r="Q1812" i="1"/>
  <c r="Q1813" i="1"/>
  <c r="Q1814" i="1"/>
  <c r="Q1815" i="1"/>
  <c r="Q1816" i="1"/>
  <c r="Q1817" i="1"/>
  <c r="Q1818" i="1"/>
  <c r="Q1819" i="1"/>
  <c r="Q1820" i="1"/>
  <c r="Q1821" i="1"/>
  <c r="Q1822" i="1"/>
  <c r="Q1823" i="1"/>
  <c r="Q1824" i="1"/>
  <c r="Q1825" i="1"/>
  <c r="Q1826" i="1"/>
  <c r="Q1827" i="1"/>
  <c r="Q1828" i="1"/>
  <c r="Q1829" i="1"/>
  <c r="Q1830" i="1"/>
  <c r="Q1831" i="1"/>
  <c r="Q1832" i="1"/>
  <c r="Q1833" i="1"/>
  <c r="Q1834" i="1"/>
  <c r="Q1835" i="1"/>
  <c r="Q1836" i="1"/>
  <c r="Q1837" i="1"/>
  <c r="Q1838" i="1"/>
  <c r="Q1839" i="1"/>
  <c r="Q1840" i="1"/>
  <c r="Q1841" i="1"/>
  <c r="Q1842" i="1"/>
  <c r="Q1843" i="1"/>
  <c r="Q1844" i="1"/>
  <c r="Q1845" i="1"/>
  <c r="Q1846" i="1"/>
  <c r="Q1847" i="1"/>
  <c r="Q1848" i="1"/>
  <c r="Q1849" i="1"/>
  <c r="Q1850" i="1"/>
  <c r="Q1851" i="1"/>
  <c r="Q1852" i="1"/>
  <c r="Q1853" i="1"/>
  <c r="Q1854" i="1"/>
  <c r="Q1855" i="1"/>
  <c r="Q1856" i="1"/>
  <c r="Q1857" i="1"/>
  <c r="Q1858" i="1"/>
  <c r="Q1859" i="1"/>
  <c r="Q1860" i="1"/>
  <c r="Q1861" i="1"/>
  <c r="Q1862" i="1"/>
  <c r="Q1863" i="1"/>
  <c r="Q1864" i="1"/>
  <c r="Q1865" i="1"/>
  <c r="Q1866" i="1"/>
  <c r="Q1867" i="1"/>
  <c r="Q1868" i="1"/>
  <c r="Q1869" i="1"/>
  <c r="Q1870" i="1"/>
  <c r="Q1871" i="1"/>
  <c r="Q1872" i="1"/>
  <c r="Q1873" i="1"/>
  <c r="Q1874" i="1"/>
  <c r="Q1875" i="1"/>
  <c r="Q1876" i="1"/>
  <c r="Q1877" i="1"/>
  <c r="Q1878" i="1"/>
  <c r="Q1879" i="1"/>
  <c r="Q1880" i="1"/>
  <c r="Q1881" i="1"/>
  <c r="Q1882" i="1"/>
  <c r="Q1883" i="1"/>
  <c r="Q1884" i="1"/>
  <c r="Q1885" i="1"/>
  <c r="Q1886" i="1"/>
  <c r="Q1887" i="1"/>
  <c r="Q1888" i="1"/>
  <c r="Q1889" i="1"/>
  <c r="Q1890" i="1"/>
  <c r="Q1891" i="1"/>
  <c r="Q1892" i="1"/>
  <c r="Q1893" i="1"/>
  <c r="Q1894" i="1"/>
  <c r="Q1895" i="1"/>
  <c r="Q1896" i="1"/>
  <c r="Q1897" i="1"/>
  <c r="Q1898" i="1"/>
  <c r="Q1899" i="1"/>
  <c r="Q1900" i="1"/>
  <c r="Q1901" i="1"/>
  <c r="Q1902" i="1"/>
  <c r="Q1903" i="1"/>
  <c r="Q1904" i="1"/>
  <c r="Q1905" i="1"/>
  <c r="Q1906" i="1"/>
  <c r="Q1907" i="1"/>
  <c r="Q1908" i="1"/>
  <c r="Q1909" i="1"/>
  <c r="Q1910" i="1"/>
  <c r="Q1911" i="1"/>
  <c r="Q1912" i="1"/>
  <c r="Q1913" i="1"/>
  <c r="Q1914" i="1"/>
  <c r="Q1915" i="1"/>
  <c r="Q1916" i="1"/>
  <c r="Q1917" i="1"/>
  <c r="Q1918" i="1"/>
  <c r="Q1919" i="1"/>
  <c r="Q1920" i="1"/>
  <c r="Q1921" i="1"/>
  <c r="Q1922" i="1"/>
  <c r="Q1923" i="1"/>
  <c r="Q1924" i="1"/>
  <c r="Q1925" i="1"/>
  <c r="Q1926" i="1"/>
  <c r="Q1927" i="1"/>
  <c r="Q1928" i="1"/>
  <c r="Q1929" i="1"/>
  <c r="Q1930" i="1"/>
  <c r="Q1931" i="1"/>
  <c r="Q1932" i="1"/>
  <c r="Q1933" i="1"/>
  <c r="Q1934" i="1"/>
  <c r="Q1935" i="1"/>
  <c r="Q1936" i="1"/>
  <c r="Q1937" i="1"/>
  <c r="Q1938" i="1"/>
  <c r="Q1939" i="1"/>
  <c r="Q1940" i="1"/>
  <c r="Q1941" i="1"/>
  <c r="Q1942" i="1"/>
  <c r="Q1943" i="1"/>
  <c r="Q1944" i="1"/>
  <c r="Q1945" i="1"/>
  <c r="Q1946" i="1"/>
  <c r="Q1947" i="1"/>
  <c r="Q1948" i="1"/>
  <c r="Q1949" i="1"/>
  <c r="Q1950" i="1"/>
  <c r="Q1951" i="1"/>
  <c r="Q1952" i="1"/>
  <c r="Q1953" i="1"/>
  <c r="Q1954" i="1"/>
  <c r="Q1955" i="1"/>
  <c r="Q1956" i="1"/>
  <c r="Q1957" i="1"/>
  <c r="Q1958" i="1"/>
  <c r="Q1959" i="1"/>
  <c r="Q1960" i="1"/>
  <c r="Q1961" i="1"/>
  <c r="Q1962" i="1"/>
  <c r="Q1963" i="1"/>
  <c r="Q1964" i="1"/>
  <c r="Q1965" i="1"/>
  <c r="Q1966" i="1"/>
  <c r="Q1967" i="1"/>
  <c r="Q1968" i="1"/>
  <c r="Q1969" i="1"/>
  <c r="Q1970" i="1"/>
  <c r="Q1971" i="1"/>
  <c r="Q1972" i="1"/>
  <c r="Q1973" i="1"/>
  <c r="Q1974" i="1"/>
  <c r="Q1975" i="1"/>
  <c r="Q1976" i="1"/>
  <c r="Q1977" i="1"/>
  <c r="Q1978" i="1"/>
  <c r="Q1979" i="1"/>
  <c r="Q1980" i="1"/>
  <c r="Q1981" i="1"/>
  <c r="Q1982" i="1"/>
  <c r="Q1983" i="1"/>
  <c r="Q1984" i="1"/>
  <c r="Q1985" i="1"/>
  <c r="Q1986" i="1"/>
  <c r="Q1987" i="1"/>
  <c r="Q1988" i="1"/>
  <c r="Q1989" i="1"/>
  <c r="Q1990" i="1"/>
  <c r="Q1991" i="1"/>
  <c r="Q1992" i="1"/>
  <c r="Q1993" i="1"/>
  <c r="Q1994" i="1"/>
  <c r="Q1995" i="1"/>
  <c r="Q1996" i="1"/>
  <c r="Q1997" i="1"/>
  <c r="Q1998" i="1"/>
  <c r="Q1999" i="1"/>
  <c r="Q2000" i="1"/>
  <c r="Q2001" i="1"/>
  <c r="Q2002" i="1"/>
  <c r="Q2003" i="1"/>
  <c r="Q2004" i="1"/>
  <c r="Q2005" i="1"/>
  <c r="Q2006" i="1"/>
  <c r="Q2007" i="1"/>
  <c r="Q2008" i="1"/>
  <c r="Q2009" i="1"/>
  <c r="Q2010" i="1"/>
  <c r="Q2011" i="1"/>
  <c r="Q2012" i="1"/>
  <c r="Q2013" i="1"/>
  <c r="Q2014" i="1"/>
  <c r="Q2015" i="1"/>
  <c r="Q2016" i="1"/>
  <c r="Q2017" i="1"/>
  <c r="Q2018" i="1"/>
  <c r="Q2019" i="1"/>
  <c r="Q2020" i="1"/>
  <c r="Q2021" i="1"/>
  <c r="Q2022" i="1"/>
  <c r="Q2023" i="1"/>
  <c r="Q2024" i="1"/>
  <c r="Q2025" i="1"/>
  <c r="Q2026" i="1"/>
  <c r="Q2027" i="1"/>
  <c r="Q2028" i="1"/>
  <c r="Q2029" i="1"/>
  <c r="Q2030" i="1"/>
  <c r="Q2031" i="1"/>
  <c r="Q2032" i="1"/>
  <c r="Q2033" i="1"/>
  <c r="Q2034" i="1"/>
  <c r="Q2035" i="1"/>
  <c r="Q2036" i="1"/>
  <c r="Q2037" i="1"/>
  <c r="Q2038" i="1"/>
  <c r="Q2039" i="1"/>
  <c r="Q2040" i="1"/>
  <c r="Q2041" i="1"/>
  <c r="Q2042" i="1"/>
  <c r="Q2043" i="1"/>
  <c r="Q2044" i="1"/>
  <c r="Q2045" i="1"/>
  <c r="Q2046" i="1"/>
  <c r="Q2047" i="1"/>
  <c r="Q2048" i="1"/>
  <c r="Q2049" i="1"/>
  <c r="Q2050" i="1"/>
  <c r="Q2051" i="1"/>
  <c r="Q2052" i="1"/>
  <c r="Q2053" i="1"/>
  <c r="Q2054" i="1"/>
  <c r="Q2055" i="1"/>
  <c r="Q2056" i="1"/>
  <c r="Q2057" i="1"/>
  <c r="Q2058" i="1"/>
  <c r="Q2059" i="1"/>
  <c r="Q2060" i="1"/>
  <c r="Q2061" i="1"/>
  <c r="Q2062" i="1"/>
  <c r="Q2063" i="1"/>
  <c r="Q2064" i="1"/>
  <c r="Q2065" i="1"/>
  <c r="Q2066" i="1"/>
  <c r="Q2067" i="1"/>
  <c r="Q2068" i="1"/>
  <c r="Q2069" i="1"/>
  <c r="Q2070" i="1"/>
  <c r="Q2071" i="1"/>
  <c r="Q2072" i="1"/>
  <c r="Q2073" i="1"/>
  <c r="Q2074" i="1"/>
  <c r="Q2075" i="1"/>
  <c r="Q2076" i="1"/>
  <c r="Q2077" i="1"/>
  <c r="Q2078" i="1"/>
  <c r="Q2079" i="1"/>
  <c r="Q2080" i="1"/>
  <c r="Q2081" i="1"/>
  <c r="Q2082" i="1"/>
  <c r="Q2083" i="1"/>
  <c r="Q2084" i="1"/>
  <c r="Q2085" i="1"/>
  <c r="Q2086" i="1"/>
  <c r="Q2087" i="1"/>
  <c r="Q2088" i="1"/>
  <c r="Q2089" i="1"/>
  <c r="Q2090" i="1"/>
  <c r="Q2091" i="1"/>
  <c r="Q2092" i="1"/>
  <c r="Q2093" i="1"/>
  <c r="Q2094" i="1"/>
  <c r="Q2095" i="1"/>
  <c r="Q2096" i="1"/>
  <c r="Q2097" i="1"/>
  <c r="Q2098" i="1"/>
  <c r="Q2099" i="1"/>
  <c r="Q2100" i="1"/>
  <c r="Q2101" i="1"/>
  <c r="Q2102" i="1"/>
  <c r="Q2103" i="1"/>
  <c r="Q2104" i="1"/>
  <c r="Q2105" i="1"/>
  <c r="Q2106" i="1"/>
  <c r="Q2107" i="1"/>
  <c r="Q2108" i="1"/>
  <c r="Q2109" i="1"/>
  <c r="Q2110" i="1"/>
  <c r="Q2111" i="1"/>
  <c r="Q2112" i="1"/>
  <c r="Q2113" i="1"/>
  <c r="Q2114" i="1"/>
  <c r="Q2115" i="1"/>
  <c r="Q2116" i="1"/>
  <c r="Q2117" i="1"/>
  <c r="Q2118" i="1"/>
  <c r="Q2119" i="1"/>
  <c r="Q2120" i="1"/>
  <c r="Q2121" i="1"/>
  <c r="Q2122" i="1"/>
  <c r="Q2123" i="1"/>
  <c r="Q2124" i="1"/>
  <c r="Q2125" i="1"/>
  <c r="Q2126" i="1"/>
  <c r="Q2127" i="1"/>
  <c r="Q2128" i="1"/>
  <c r="Q2129" i="1"/>
  <c r="Q2130" i="1"/>
  <c r="Q2131" i="1"/>
  <c r="Q2132" i="1"/>
  <c r="Q2133" i="1"/>
  <c r="Q2134" i="1"/>
  <c r="Q2135" i="1"/>
  <c r="Q2136" i="1"/>
  <c r="Q2137" i="1"/>
  <c r="Q2138" i="1"/>
  <c r="Q2139" i="1"/>
  <c r="Q2140" i="1"/>
  <c r="Q2141" i="1"/>
  <c r="Q2142" i="1"/>
  <c r="Q2143" i="1"/>
  <c r="Q2144" i="1"/>
  <c r="Q2145" i="1"/>
  <c r="Q2146" i="1"/>
  <c r="Q2147" i="1"/>
  <c r="Q2148" i="1"/>
  <c r="Q2149" i="1"/>
  <c r="Q2150" i="1"/>
  <c r="Q2151" i="1"/>
  <c r="Q2152" i="1"/>
  <c r="Q2153" i="1"/>
  <c r="Q2154" i="1"/>
  <c r="Q2155" i="1"/>
  <c r="Q2156" i="1"/>
  <c r="Q2157" i="1"/>
  <c r="Q2158" i="1"/>
  <c r="Q2159" i="1"/>
  <c r="Q2160" i="1"/>
  <c r="Q2161" i="1"/>
  <c r="Q2162" i="1"/>
  <c r="Q2163" i="1"/>
  <c r="Q2164" i="1"/>
  <c r="Q2165" i="1"/>
  <c r="Q2166" i="1"/>
  <c r="Q2167" i="1"/>
  <c r="Q2168" i="1"/>
  <c r="Q2169" i="1"/>
  <c r="Q2170" i="1"/>
  <c r="Q2171" i="1"/>
  <c r="Q2172" i="1"/>
  <c r="Q2173" i="1"/>
  <c r="Q2174" i="1"/>
  <c r="Q2175" i="1"/>
  <c r="Q2176" i="1"/>
  <c r="Q2177" i="1"/>
  <c r="Q2178" i="1"/>
  <c r="Q2179" i="1"/>
  <c r="Q2180" i="1"/>
  <c r="Q2181" i="1"/>
  <c r="Q2182" i="1"/>
  <c r="Q2183" i="1"/>
  <c r="Q2184" i="1"/>
  <c r="Q2185" i="1"/>
  <c r="Q2186" i="1"/>
  <c r="Q2187" i="1"/>
  <c r="Q2188" i="1"/>
  <c r="Q2189" i="1"/>
  <c r="Q2190" i="1"/>
  <c r="Q2191" i="1"/>
  <c r="Q2192" i="1"/>
  <c r="Q2193" i="1"/>
  <c r="Q2194" i="1"/>
  <c r="Q2195" i="1"/>
  <c r="Q2196" i="1"/>
  <c r="Q2197" i="1"/>
  <c r="Q2198" i="1"/>
  <c r="Q2199" i="1"/>
  <c r="Q2200" i="1"/>
  <c r="Q2201" i="1"/>
  <c r="Q2202" i="1"/>
  <c r="Q2203" i="1"/>
  <c r="Q2204" i="1"/>
  <c r="Q2205" i="1"/>
  <c r="Q2206" i="1"/>
  <c r="Q2207" i="1"/>
  <c r="Q2208" i="1"/>
  <c r="Q2209" i="1"/>
  <c r="Q2210" i="1"/>
  <c r="Q2211" i="1"/>
  <c r="Q2212" i="1"/>
  <c r="Q2213" i="1"/>
  <c r="Q2214" i="1"/>
  <c r="Q2215" i="1"/>
  <c r="Q2216" i="1"/>
  <c r="Q2217" i="1"/>
  <c r="Q2218" i="1"/>
  <c r="Q2219" i="1"/>
  <c r="Q2220" i="1"/>
  <c r="Q2221" i="1"/>
  <c r="Q2222" i="1"/>
  <c r="Q2223" i="1"/>
  <c r="Q2224" i="1"/>
  <c r="Q2225" i="1"/>
  <c r="Q2226" i="1"/>
  <c r="Q2227" i="1"/>
  <c r="Q2228" i="1"/>
  <c r="Q2229" i="1"/>
  <c r="Q2230" i="1"/>
  <c r="Q2231" i="1"/>
  <c r="Q2232" i="1"/>
  <c r="Q2233" i="1"/>
  <c r="Q2234" i="1"/>
  <c r="Q2235" i="1"/>
  <c r="Q2236" i="1"/>
  <c r="Q2237" i="1"/>
  <c r="Q2238" i="1"/>
  <c r="Q2239" i="1"/>
  <c r="Q2240" i="1"/>
  <c r="Q2241" i="1"/>
  <c r="Q2242" i="1"/>
  <c r="Q2243" i="1"/>
  <c r="Q2244" i="1"/>
  <c r="Q2245" i="1"/>
  <c r="Q2246" i="1"/>
  <c r="Q2247" i="1"/>
  <c r="Q2248" i="1"/>
  <c r="Q2249" i="1"/>
  <c r="Q2250" i="1"/>
  <c r="Q2251" i="1"/>
  <c r="Q2252" i="1"/>
  <c r="Q2253" i="1"/>
  <c r="Q2254" i="1"/>
  <c r="Q2255" i="1"/>
  <c r="Q2256" i="1"/>
  <c r="Q2257" i="1"/>
  <c r="Q2258" i="1"/>
  <c r="Q2259" i="1"/>
  <c r="Q2260" i="1"/>
  <c r="Q2261" i="1"/>
  <c r="Q2262" i="1"/>
  <c r="Q2263" i="1"/>
  <c r="Q2264" i="1"/>
  <c r="Q2265" i="1"/>
  <c r="Q2266" i="1"/>
  <c r="Q2267" i="1"/>
  <c r="Q2268" i="1"/>
  <c r="Q2269" i="1"/>
  <c r="Q2270" i="1"/>
  <c r="Q2271" i="1"/>
  <c r="Q2272" i="1"/>
  <c r="Q2273" i="1"/>
  <c r="Q2274" i="1"/>
  <c r="Q2275" i="1"/>
  <c r="Q2276" i="1"/>
  <c r="Q2277" i="1"/>
  <c r="Q2278" i="1"/>
  <c r="Q2279" i="1"/>
  <c r="Q2280" i="1"/>
  <c r="Q2281" i="1"/>
  <c r="Q2282" i="1"/>
  <c r="Q2283" i="1"/>
  <c r="Q2284" i="1"/>
  <c r="Q2285" i="1"/>
  <c r="Q2286" i="1"/>
  <c r="Q2287" i="1"/>
  <c r="Q2288" i="1"/>
  <c r="Q2289" i="1"/>
  <c r="Q2290" i="1"/>
  <c r="Q2291" i="1"/>
  <c r="Q2292" i="1"/>
  <c r="Q2293" i="1"/>
  <c r="Q2294" i="1"/>
  <c r="Q2295" i="1"/>
  <c r="Q2296" i="1"/>
  <c r="Q2297" i="1"/>
  <c r="Q2298" i="1"/>
  <c r="Q2299" i="1"/>
  <c r="Q2300" i="1"/>
  <c r="Q2301" i="1"/>
  <c r="Q2302" i="1"/>
  <c r="Q2303" i="1"/>
  <c r="Q2304" i="1"/>
  <c r="Q2305" i="1"/>
  <c r="Q2306" i="1"/>
  <c r="Q2307" i="1"/>
  <c r="Q2308" i="1"/>
  <c r="Q2309" i="1"/>
  <c r="Q2310" i="1"/>
  <c r="Q2311" i="1"/>
  <c r="Q2312" i="1"/>
  <c r="Q2313" i="1"/>
  <c r="Q2314" i="1"/>
  <c r="Q2315" i="1"/>
  <c r="Q2316" i="1"/>
  <c r="Q2317" i="1"/>
  <c r="Q2318" i="1"/>
  <c r="Q2319" i="1"/>
  <c r="Q2320" i="1"/>
  <c r="Q2321" i="1"/>
  <c r="Q2322" i="1"/>
  <c r="Q2323" i="1"/>
  <c r="Q2324" i="1"/>
  <c r="Q2325" i="1"/>
  <c r="Q2326" i="1"/>
  <c r="Q2327" i="1"/>
  <c r="Q2328" i="1"/>
  <c r="Q2329" i="1"/>
  <c r="Q2330" i="1"/>
  <c r="Q2331" i="1"/>
  <c r="Q2332" i="1"/>
  <c r="Q2333" i="1"/>
  <c r="Q2334" i="1"/>
  <c r="Q2335" i="1"/>
  <c r="Q2336" i="1"/>
  <c r="Q2337" i="1"/>
  <c r="Q2338" i="1"/>
  <c r="Q2339" i="1"/>
  <c r="Q2340" i="1"/>
  <c r="Q2341" i="1"/>
  <c r="Q2342" i="1"/>
  <c r="Q2343" i="1"/>
  <c r="Q2344" i="1"/>
  <c r="Q2345" i="1"/>
  <c r="Q2346" i="1"/>
  <c r="Q2347" i="1"/>
  <c r="Q2348" i="1"/>
  <c r="Q2349" i="1"/>
  <c r="Q2350" i="1"/>
  <c r="Q2351" i="1"/>
  <c r="Q2352" i="1"/>
  <c r="Q2353" i="1"/>
  <c r="Q2354" i="1"/>
  <c r="Q2355" i="1"/>
  <c r="Q2356" i="1"/>
  <c r="Q2357" i="1"/>
  <c r="Q2358" i="1"/>
  <c r="Q2359" i="1"/>
  <c r="Q2360" i="1"/>
  <c r="Q2361" i="1"/>
  <c r="Q2362" i="1"/>
  <c r="Q2363" i="1"/>
  <c r="Q2364" i="1"/>
  <c r="Q2365" i="1"/>
  <c r="Q2366" i="1"/>
  <c r="Q2367" i="1"/>
  <c r="Q2368" i="1"/>
  <c r="Q2369" i="1"/>
  <c r="Q2370" i="1"/>
  <c r="Q2371" i="1"/>
  <c r="Q2372" i="1"/>
  <c r="Q2373" i="1"/>
  <c r="Q2374" i="1"/>
  <c r="Q2375" i="1"/>
  <c r="Q2376" i="1"/>
  <c r="Q2377" i="1"/>
  <c r="Q2378" i="1"/>
  <c r="Q2379" i="1"/>
  <c r="Q2380" i="1"/>
  <c r="Q2381" i="1"/>
  <c r="Q2382" i="1"/>
  <c r="Q2383" i="1"/>
  <c r="Q2384" i="1"/>
  <c r="Q2385" i="1"/>
  <c r="Q2386" i="1"/>
  <c r="Q2387" i="1"/>
  <c r="Q2388" i="1"/>
  <c r="Q2389" i="1"/>
  <c r="Q2390" i="1"/>
  <c r="Q2391" i="1"/>
  <c r="Q2392" i="1"/>
  <c r="Q2393" i="1"/>
  <c r="Q2394" i="1"/>
  <c r="Q2395" i="1"/>
  <c r="Q2396" i="1"/>
  <c r="Q2397" i="1"/>
  <c r="Q2398" i="1"/>
  <c r="Q2399" i="1"/>
  <c r="Q2400" i="1"/>
  <c r="Q2401" i="1"/>
  <c r="Q2402" i="1"/>
  <c r="Q2403" i="1"/>
  <c r="Q2404" i="1"/>
  <c r="Q2405" i="1"/>
  <c r="Q2406" i="1"/>
  <c r="Q2407" i="1"/>
  <c r="Q2408" i="1"/>
  <c r="Q2409" i="1"/>
  <c r="Q2410" i="1"/>
  <c r="Q2411" i="1"/>
  <c r="Q2412" i="1"/>
  <c r="Q2413" i="1"/>
  <c r="Q2414" i="1"/>
  <c r="Q2415" i="1"/>
  <c r="Q2416" i="1"/>
  <c r="Q2417" i="1"/>
  <c r="Q2418" i="1"/>
  <c r="Q2419" i="1"/>
  <c r="Q2420" i="1"/>
  <c r="Q2421" i="1"/>
  <c r="Q2422" i="1"/>
  <c r="Q2423" i="1"/>
  <c r="Q2424" i="1"/>
  <c r="Q2425" i="1"/>
  <c r="Q2426" i="1"/>
  <c r="Q2427" i="1"/>
  <c r="Q2428" i="1"/>
  <c r="Q2429" i="1"/>
  <c r="Q2430" i="1"/>
  <c r="Q2431" i="1"/>
  <c r="Q2432" i="1"/>
  <c r="Q2433" i="1"/>
  <c r="Q2434" i="1"/>
  <c r="Q2435" i="1"/>
  <c r="Q2436" i="1"/>
  <c r="Q2437" i="1"/>
  <c r="Q2438" i="1"/>
  <c r="Q2439" i="1"/>
  <c r="Q2440" i="1"/>
  <c r="Q2441" i="1"/>
  <c r="Q2442" i="1"/>
  <c r="Q2443" i="1"/>
  <c r="Q2444" i="1"/>
  <c r="Q2445" i="1"/>
  <c r="Q2446" i="1"/>
  <c r="Q2447" i="1"/>
  <c r="Q2448" i="1"/>
  <c r="Q2449" i="1"/>
  <c r="Q2450" i="1"/>
  <c r="Q2451" i="1"/>
  <c r="Q2452" i="1"/>
  <c r="Q2453" i="1"/>
  <c r="Q2454" i="1"/>
  <c r="Q2455" i="1"/>
  <c r="Q2456" i="1"/>
  <c r="Q2457" i="1"/>
  <c r="Q2458" i="1"/>
  <c r="Q2459" i="1"/>
  <c r="Q2460" i="1"/>
  <c r="Q2461" i="1"/>
  <c r="Q2462" i="1"/>
  <c r="Q2463" i="1"/>
  <c r="Q2464" i="1"/>
  <c r="Q2465" i="1"/>
  <c r="Q2466" i="1"/>
  <c r="Q2467" i="1"/>
  <c r="Q2468" i="1"/>
  <c r="Q2469" i="1"/>
  <c r="Q2470" i="1"/>
  <c r="Q2471" i="1"/>
  <c r="Q2472" i="1"/>
  <c r="Q2473" i="1"/>
  <c r="Q2474" i="1"/>
  <c r="Q2475" i="1"/>
  <c r="Q2476" i="1"/>
  <c r="Q2477" i="1"/>
  <c r="Q2478" i="1"/>
  <c r="Q2479" i="1"/>
  <c r="Q2480" i="1"/>
  <c r="Q2481" i="1"/>
  <c r="Q2482" i="1"/>
  <c r="Q2483" i="1"/>
  <c r="Q2484" i="1"/>
  <c r="Q2485" i="1"/>
  <c r="Q2486" i="1"/>
  <c r="Q2487" i="1"/>
  <c r="Q2488" i="1"/>
  <c r="Q2489" i="1"/>
  <c r="Q2490" i="1"/>
  <c r="Q2491" i="1"/>
  <c r="Q2492" i="1"/>
  <c r="Q2493" i="1"/>
  <c r="Q2494" i="1"/>
  <c r="Q2495" i="1"/>
  <c r="Q2496" i="1"/>
  <c r="Q2497" i="1"/>
  <c r="Q2498" i="1"/>
  <c r="Q2499" i="1"/>
  <c r="Q2500" i="1"/>
  <c r="Q2501" i="1"/>
  <c r="Q2502" i="1"/>
  <c r="Q2503" i="1"/>
  <c r="Q2504" i="1"/>
  <c r="Q2505" i="1"/>
  <c r="Q2506" i="1"/>
  <c r="Q2507" i="1"/>
  <c r="Q2508" i="1"/>
  <c r="Q2509" i="1"/>
  <c r="Q2510" i="1"/>
  <c r="Q2511" i="1"/>
  <c r="Q2512" i="1"/>
  <c r="Q2513" i="1"/>
  <c r="Q2514" i="1"/>
  <c r="Q2515" i="1"/>
  <c r="Q2516" i="1"/>
  <c r="Q2517" i="1"/>
  <c r="Q2518" i="1"/>
  <c r="Q2519" i="1"/>
  <c r="Q2520" i="1"/>
  <c r="Q2521" i="1"/>
  <c r="Q2522" i="1"/>
  <c r="Q2523" i="1"/>
  <c r="Q2524" i="1"/>
  <c r="Q2525" i="1"/>
  <c r="Q2526" i="1"/>
  <c r="Q2527" i="1"/>
  <c r="Q2528" i="1"/>
  <c r="Q2529" i="1"/>
  <c r="Q2530" i="1"/>
  <c r="Q2531" i="1"/>
  <c r="Q2532" i="1"/>
  <c r="Q2533" i="1"/>
  <c r="Q2534" i="1"/>
  <c r="Q2535" i="1"/>
  <c r="Q2536" i="1"/>
  <c r="Q2537" i="1"/>
  <c r="Q2538" i="1"/>
  <c r="Q2539" i="1"/>
  <c r="Q2540" i="1"/>
  <c r="Q2541" i="1"/>
  <c r="Q2542" i="1"/>
  <c r="Q2543" i="1"/>
  <c r="Q2544" i="1"/>
  <c r="Q2545" i="1"/>
  <c r="Q2546" i="1"/>
  <c r="Q2547" i="1"/>
  <c r="Q2548" i="1"/>
  <c r="Q2549" i="1"/>
  <c r="Q2550" i="1"/>
  <c r="Q2551" i="1"/>
  <c r="Q2552" i="1"/>
  <c r="Q2553" i="1"/>
  <c r="Q2554" i="1"/>
  <c r="Q2555" i="1"/>
  <c r="Q2556" i="1"/>
  <c r="Q2557" i="1"/>
  <c r="Q2558" i="1"/>
  <c r="Q2559" i="1"/>
  <c r="Q2560" i="1"/>
  <c r="Q2561" i="1"/>
  <c r="Q2562" i="1"/>
  <c r="Q2563" i="1"/>
  <c r="Q2564" i="1"/>
  <c r="Q2565" i="1"/>
  <c r="Q2566" i="1"/>
  <c r="Q2567" i="1"/>
  <c r="Q2568" i="1"/>
  <c r="Q2569" i="1"/>
  <c r="Q2570" i="1"/>
  <c r="Q2571" i="1"/>
  <c r="Q2572" i="1"/>
  <c r="Q2573" i="1"/>
  <c r="Q2574" i="1"/>
  <c r="Q2575" i="1"/>
  <c r="Q2576" i="1"/>
  <c r="Q2577" i="1"/>
  <c r="Q2578" i="1"/>
  <c r="Q2579" i="1"/>
  <c r="Q2580" i="1"/>
  <c r="Q2581" i="1"/>
  <c r="Q2582" i="1"/>
  <c r="Q2583" i="1"/>
  <c r="Q2584" i="1"/>
  <c r="Q2585" i="1"/>
  <c r="Q2586" i="1"/>
  <c r="Q2587" i="1"/>
  <c r="Q2588" i="1"/>
  <c r="Q2589" i="1"/>
  <c r="Q2590" i="1"/>
  <c r="Q2591" i="1"/>
  <c r="Q2592" i="1"/>
  <c r="Q2593" i="1"/>
  <c r="Q2594" i="1"/>
  <c r="Q2595" i="1"/>
  <c r="Q2596" i="1"/>
  <c r="Q2597" i="1"/>
  <c r="Q2598" i="1"/>
  <c r="Q2599" i="1"/>
  <c r="Q2600" i="1"/>
  <c r="Q2601" i="1"/>
  <c r="Q2602" i="1"/>
  <c r="Q2603" i="1"/>
  <c r="Q2604" i="1"/>
  <c r="Q2605" i="1"/>
  <c r="Q2606" i="1"/>
  <c r="Q2607" i="1"/>
  <c r="Q2608" i="1"/>
  <c r="Q2609" i="1"/>
  <c r="Q2610" i="1"/>
  <c r="Q2611" i="1"/>
  <c r="Q2612" i="1"/>
  <c r="Q2613" i="1"/>
  <c r="Q2614" i="1"/>
  <c r="Q2615" i="1"/>
  <c r="Q2616" i="1"/>
  <c r="Q2617" i="1"/>
  <c r="Q2618" i="1"/>
  <c r="Q2619" i="1"/>
  <c r="Q2620" i="1"/>
  <c r="Q2621" i="1"/>
  <c r="Q2622" i="1"/>
  <c r="Q2623" i="1"/>
  <c r="Q2624" i="1"/>
  <c r="Q2625" i="1"/>
  <c r="Q2626" i="1"/>
  <c r="Q2627" i="1"/>
  <c r="Q2628" i="1"/>
  <c r="Q2629" i="1"/>
  <c r="Q2630" i="1"/>
  <c r="Q2631" i="1"/>
  <c r="Q2632" i="1"/>
  <c r="Q2633" i="1"/>
  <c r="Q2634" i="1"/>
  <c r="Q2635" i="1"/>
  <c r="Q2636" i="1"/>
  <c r="Q2637" i="1"/>
  <c r="Q2638" i="1"/>
  <c r="Q2639" i="1"/>
  <c r="Q2640" i="1"/>
  <c r="Q2641" i="1"/>
  <c r="Q2642" i="1"/>
  <c r="Q2643" i="1"/>
  <c r="Q2644" i="1"/>
  <c r="Q2645" i="1"/>
  <c r="Q2646" i="1"/>
  <c r="Q2647" i="1"/>
  <c r="Q2648" i="1"/>
  <c r="Q2649" i="1"/>
  <c r="Q2650" i="1"/>
  <c r="Q2651" i="1"/>
  <c r="Q2652" i="1"/>
  <c r="Q2653" i="1"/>
  <c r="Q2654" i="1"/>
  <c r="Q2655" i="1"/>
  <c r="Q2656" i="1"/>
  <c r="Q2657" i="1"/>
  <c r="Q2658" i="1"/>
  <c r="Q2659" i="1"/>
  <c r="Q2660" i="1"/>
  <c r="Q2661" i="1"/>
  <c r="Q2662" i="1"/>
  <c r="Q2663" i="1"/>
  <c r="Q2664" i="1"/>
  <c r="Q2665" i="1"/>
  <c r="Q2666" i="1"/>
  <c r="Q2667" i="1"/>
  <c r="Q2668" i="1"/>
  <c r="Q2669" i="1"/>
  <c r="Q2670" i="1"/>
  <c r="Q2671" i="1"/>
  <c r="Q2672" i="1"/>
  <c r="Q2673" i="1"/>
  <c r="Q2674" i="1"/>
  <c r="Q2675" i="1"/>
  <c r="Q2676" i="1"/>
  <c r="Q2677" i="1"/>
  <c r="Q2678" i="1"/>
  <c r="Q2679" i="1"/>
  <c r="Q2680" i="1"/>
  <c r="Q2681" i="1"/>
  <c r="Q2682" i="1"/>
  <c r="Q2683" i="1"/>
  <c r="Q2684" i="1"/>
  <c r="Q2685" i="1"/>
  <c r="Q2686" i="1"/>
  <c r="Q2687" i="1"/>
  <c r="Q2688" i="1"/>
  <c r="Q2689" i="1"/>
  <c r="Q2690" i="1"/>
  <c r="Q2691" i="1"/>
  <c r="Q2692" i="1"/>
  <c r="Q2693" i="1"/>
  <c r="Q2694" i="1"/>
  <c r="Q2695" i="1"/>
  <c r="Q2696" i="1"/>
  <c r="Q2697" i="1"/>
  <c r="Q2698" i="1"/>
  <c r="Q2699" i="1"/>
  <c r="Q2700" i="1"/>
  <c r="Q2701" i="1"/>
  <c r="Q2702" i="1"/>
  <c r="Q2703" i="1"/>
  <c r="Q2704" i="1"/>
  <c r="Q2705" i="1"/>
  <c r="Q2706" i="1"/>
  <c r="Q2707" i="1"/>
  <c r="Q2708" i="1"/>
  <c r="Q2709" i="1"/>
  <c r="Q2710" i="1"/>
  <c r="Q2711" i="1"/>
  <c r="Q2712" i="1"/>
  <c r="Q2713" i="1"/>
  <c r="Q2714" i="1"/>
  <c r="Q2715" i="1"/>
  <c r="Q2716" i="1"/>
  <c r="Q2717" i="1"/>
  <c r="Q2718" i="1"/>
  <c r="Q2719" i="1"/>
  <c r="Q2720" i="1"/>
  <c r="Q2721" i="1"/>
  <c r="Q2722" i="1"/>
  <c r="Q2723" i="1"/>
  <c r="Q2724" i="1"/>
  <c r="Q2725" i="1"/>
  <c r="Q2726" i="1"/>
  <c r="Q2727" i="1"/>
  <c r="Q2728" i="1"/>
  <c r="Q2729" i="1"/>
  <c r="Q2730" i="1"/>
  <c r="Q2731" i="1"/>
  <c r="Q2732" i="1"/>
  <c r="Q2733" i="1"/>
  <c r="Q2734" i="1"/>
  <c r="Q2735" i="1"/>
  <c r="Q2736" i="1"/>
  <c r="Q2737" i="1"/>
  <c r="Q2738" i="1"/>
  <c r="Q2739" i="1"/>
  <c r="Q2740" i="1"/>
  <c r="Q2741" i="1"/>
  <c r="Q2742" i="1"/>
  <c r="Q2743" i="1"/>
  <c r="Q2744" i="1"/>
  <c r="Q2745" i="1"/>
  <c r="Q2746" i="1"/>
  <c r="Q2747" i="1"/>
  <c r="Q2748" i="1"/>
  <c r="Q2749" i="1"/>
  <c r="Q2750" i="1"/>
  <c r="Q2751" i="1"/>
  <c r="Q2752" i="1"/>
  <c r="Q2753" i="1"/>
  <c r="Q2754" i="1"/>
  <c r="Q2755" i="1"/>
  <c r="Q2756" i="1"/>
  <c r="Q2757" i="1"/>
  <c r="Q2758" i="1"/>
  <c r="Q2759" i="1"/>
  <c r="Q2760" i="1"/>
  <c r="Q2761" i="1"/>
  <c r="Q2762" i="1"/>
  <c r="Q2763" i="1"/>
  <c r="Q2764" i="1"/>
  <c r="Q2765" i="1"/>
  <c r="Q2766" i="1"/>
  <c r="Q2767" i="1"/>
  <c r="Q2768" i="1"/>
  <c r="Q2769" i="1"/>
  <c r="Q2770" i="1"/>
  <c r="Q2771" i="1"/>
  <c r="Q2772" i="1"/>
  <c r="Q2773" i="1"/>
  <c r="Q2774" i="1"/>
  <c r="Q2775" i="1"/>
  <c r="Q2776" i="1"/>
  <c r="Q2777" i="1"/>
  <c r="Q2778" i="1"/>
  <c r="Q2779" i="1"/>
  <c r="Q2780" i="1"/>
  <c r="Q2781" i="1"/>
  <c r="Q2782" i="1"/>
  <c r="Q2783" i="1"/>
  <c r="Q2784" i="1"/>
  <c r="Q2785" i="1"/>
  <c r="Q2786" i="1"/>
  <c r="Q2787" i="1"/>
  <c r="Q2788" i="1"/>
  <c r="Q2789" i="1"/>
  <c r="Q2790" i="1"/>
  <c r="Q2791" i="1"/>
  <c r="Q2792" i="1"/>
  <c r="Q2793" i="1"/>
  <c r="Q2794" i="1"/>
  <c r="Q2795" i="1"/>
  <c r="Q2796" i="1"/>
  <c r="Q2797" i="1"/>
  <c r="Q2798" i="1"/>
  <c r="Q2799" i="1"/>
  <c r="Q2800" i="1"/>
  <c r="Q2801" i="1"/>
  <c r="Q2802" i="1"/>
  <c r="Q2803" i="1"/>
  <c r="Q2804" i="1"/>
  <c r="Q2805" i="1"/>
  <c r="Q2806" i="1"/>
  <c r="Q2807" i="1"/>
  <c r="Q2808" i="1"/>
  <c r="Q2809" i="1"/>
  <c r="Q2810" i="1"/>
  <c r="Q2811" i="1"/>
  <c r="Q2812" i="1"/>
  <c r="Q2813" i="1"/>
  <c r="Q2814" i="1"/>
  <c r="Q2815" i="1"/>
  <c r="Q2816" i="1"/>
  <c r="Q2817" i="1"/>
  <c r="Q2818" i="1"/>
  <c r="Q2819" i="1"/>
  <c r="Q2820" i="1"/>
  <c r="Q2821" i="1"/>
  <c r="Q2822" i="1"/>
  <c r="Q2823" i="1"/>
  <c r="Q2824" i="1"/>
  <c r="Q2825" i="1"/>
  <c r="Q2826" i="1"/>
  <c r="Q2827" i="1"/>
  <c r="Q2828" i="1"/>
  <c r="Q2829" i="1"/>
  <c r="Q2830" i="1"/>
  <c r="Q2831" i="1"/>
  <c r="Q2832" i="1"/>
  <c r="Q2833" i="1"/>
  <c r="Q2834" i="1"/>
  <c r="Q2835" i="1"/>
  <c r="Q2836" i="1"/>
  <c r="Q2837" i="1"/>
  <c r="Q2838" i="1"/>
  <c r="Q2839" i="1"/>
  <c r="Q2840" i="1"/>
  <c r="Q2841" i="1"/>
  <c r="Q2842" i="1"/>
  <c r="Q2843" i="1"/>
  <c r="Q2844" i="1"/>
  <c r="Q2845" i="1"/>
  <c r="Q2846" i="1"/>
  <c r="Q2847" i="1"/>
  <c r="Q2848" i="1"/>
  <c r="Q2849" i="1"/>
  <c r="Q2850" i="1"/>
  <c r="Q2851" i="1"/>
  <c r="Q2852" i="1"/>
  <c r="Q2853" i="1"/>
  <c r="Q2854" i="1"/>
  <c r="Q2855" i="1"/>
  <c r="Q2856" i="1"/>
  <c r="Q2857" i="1"/>
  <c r="Q2858" i="1"/>
  <c r="Q2859" i="1"/>
  <c r="Q2860" i="1"/>
  <c r="Q2861" i="1"/>
  <c r="Q2862" i="1"/>
  <c r="Q2863" i="1"/>
  <c r="Q2864" i="1"/>
  <c r="Q2865" i="1"/>
  <c r="Q2866" i="1"/>
  <c r="Q2867" i="1"/>
  <c r="Q2868" i="1"/>
  <c r="Q2869" i="1"/>
  <c r="Q2870" i="1"/>
  <c r="Q2871" i="1"/>
  <c r="Q2872" i="1"/>
  <c r="Q2873" i="1"/>
  <c r="Q2874" i="1"/>
  <c r="Q2875" i="1"/>
  <c r="Q2876" i="1"/>
  <c r="Q2877" i="1"/>
  <c r="Q2878" i="1"/>
  <c r="Q2879" i="1"/>
  <c r="Q2880" i="1"/>
  <c r="Q2881" i="1"/>
  <c r="Q2882" i="1"/>
  <c r="Q2883" i="1"/>
  <c r="Q2884" i="1"/>
  <c r="Q2885" i="1"/>
  <c r="Q2886" i="1"/>
  <c r="Q2887" i="1"/>
  <c r="Q2888" i="1"/>
  <c r="Q2889" i="1"/>
  <c r="Q2890" i="1"/>
  <c r="Q2891" i="1"/>
  <c r="Q2892" i="1"/>
  <c r="Q2893" i="1"/>
  <c r="Q2894" i="1"/>
  <c r="Q2895" i="1"/>
  <c r="Q2896" i="1"/>
  <c r="Q2897" i="1"/>
  <c r="Q2898" i="1"/>
  <c r="Q2899" i="1"/>
  <c r="Q2900" i="1"/>
  <c r="Q2901" i="1"/>
  <c r="Q2902" i="1"/>
  <c r="Q2903" i="1"/>
  <c r="Q2904" i="1"/>
  <c r="Q2905" i="1"/>
  <c r="Q2906" i="1"/>
  <c r="Q2907" i="1"/>
  <c r="Q2908" i="1"/>
  <c r="Q2909" i="1"/>
  <c r="Q2910" i="1"/>
  <c r="Q2911" i="1"/>
  <c r="Q2912" i="1"/>
  <c r="Q2913" i="1"/>
  <c r="Q2914" i="1"/>
  <c r="Q2915" i="1"/>
  <c r="Q2916" i="1"/>
  <c r="Q2917" i="1"/>
  <c r="Q2918" i="1"/>
  <c r="Q2919" i="1"/>
  <c r="Q2920" i="1"/>
  <c r="Q2921" i="1"/>
  <c r="Q2922" i="1"/>
  <c r="Q2923" i="1"/>
  <c r="Q2924" i="1"/>
  <c r="Q2925" i="1"/>
  <c r="Q2926" i="1"/>
  <c r="Q2927" i="1"/>
  <c r="Q2928" i="1"/>
  <c r="Q2929" i="1"/>
  <c r="Q2930" i="1"/>
  <c r="Q2931" i="1"/>
  <c r="Q2932" i="1"/>
  <c r="Q2933" i="1"/>
  <c r="Q2934" i="1"/>
  <c r="Q2935" i="1"/>
  <c r="Q2936" i="1"/>
  <c r="Q2937" i="1"/>
  <c r="Q2938" i="1"/>
  <c r="Q2939" i="1"/>
  <c r="Q2940" i="1"/>
  <c r="Q2941" i="1"/>
  <c r="Q2942" i="1"/>
  <c r="Q2943" i="1"/>
  <c r="Q2944" i="1"/>
  <c r="Q2945" i="1"/>
  <c r="Q2946" i="1"/>
  <c r="Q2947" i="1"/>
  <c r="Q2948" i="1"/>
  <c r="Q2949" i="1"/>
  <c r="Q2950" i="1"/>
  <c r="Q2951" i="1"/>
  <c r="Q2952" i="1"/>
  <c r="Q2953" i="1"/>
  <c r="Q2954" i="1"/>
  <c r="Q2955" i="1"/>
  <c r="Q2956" i="1"/>
  <c r="Q2957" i="1"/>
  <c r="Q2958" i="1"/>
  <c r="Q2959" i="1"/>
  <c r="Q2960" i="1"/>
  <c r="Q2961" i="1"/>
  <c r="Q2962" i="1"/>
  <c r="Q2963" i="1"/>
  <c r="Q2964" i="1"/>
  <c r="Q2965" i="1"/>
  <c r="Q2966" i="1"/>
  <c r="Q2967" i="1"/>
  <c r="Q2968" i="1"/>
  <c r="Q2969" i="1"/>
  <c r="Q2970" i="1"/>
  <c r="Q2971" i="1"/>
  <c r="Q2972" i="1"/>
  <c r="Q2973" i="1"/>
  <c r="Q2974" i="1"/>
  <c r="Q2975" i="1"/>
  <c r="Q2976" i="1"/>
  <c r="Q2977" i="1"/>
  <c r="Q2978" i="1"/>
  <c r="Q2979" i="1"/>
  <c r="Q2980" i="1"/>
  <c r="Q2981" i="1"/>
  <c r="Q2982" i="1"/>
  <c r="Q2983" i="1"/>
  <c r="Q2984" i="1"/>
  <c r="Q2985" i="1"/>
  <c r="Q2986" i="1"/>
  <c r="Q2987" i="1"/>
  <c r="Q2988" i="1"/>
  <c r="Q2989" i="1"/>
  <c r="Q2990" i="1"/>
  <c r="Q2991" i="1"/>
  <c r="Q2992" i="1"/>
  <c r="Q2993" i="1"/>
  <c r="Q2994" i="1"/>
  <c r="Q2995" i="1"/>
  <c r="Q2996" i="1"/>
  <c r="Q2997" i="1"/>
  <c r="Q2998" i="1"/>
  <c r="Q2999" i="1"/>
  <c r="Q3000" i="1"/>
  <c r="Q3001" i="1"/>
  <c r="Q3002" i="1"/>
  <c r="Q3003" i="1"/>
  <c r="Q3004" i="1"/>
  <c r="Q3005" i="1"/>
  <c r="Q3006" i="1"/>
  <c r="Q3007" i="1"/>
  <c r="Q3008" i="1"/>
  <c r="Q3009" i="1"/>
  <c r="Q3010" i="1"/>
  <c r="Q3011" i="1"/>
  <c r="Q3012" i="1"/>
  <c r="Q3013" i="1"/>
  <c r="Q3014" i="1"/>
  <c r="Q3015" i="1"/>
  <c r="Q3016" i="1"/>
  <c r="Q3017" i="1"/>
  <c r="Q3018" i="1"/>
  <c r="Q3019" i="1"/>
  <c r="Q3020" i="1"/>
  <c r="Q3021" i="1"/>
  <c r="Q3022" i="1"/>
  <c r="Q3023" i="1"/>
  <c r="Q3024" i="1"/>
  <c r="Q3025" i="1"/>
  <c r="Q3026" i="1"/>
  <c r="Q3027" i="1"/>
  <c r="Q3028" i="1"/>
  <c r="Q3029" i="1"/>
  <c r="Q3030" i="1"/>
  <c r="Q3031" i="1"/>
  <c r="Q3032" i="1"/>
  <c r="Q3033" i="1"/>
  <c r="Q3034" i="1"/>
  <c r="Q3035" i="1"/>
  <c r="Q3036" i="1"/>
  <c r="Q3037" i="1"/>
  <c r="Q3038" i="1"/>
  <c r="Q3039" i="1"/>
  <c r="Q3040" i="1"/>
  <c r="Q3041" i="1"/>
  <c r="Q3042" i="1"/>
  <c r="Q3043" i="1"/>
  <c r="Q3044" i="1"/>
  <c r="Q3045" i="1"/>
  <c r="Q3046" i="1"/>
  <c r="Q3047" i="1"/>
  <c r="Q3048" i="1"/>
  <c r="Q3049" i="1"/>
  <c r="Q3050" i="1"/>
  <c r="Q3051" i="1"/>
  <c r="Q3052" i="1"/>
  <c r="Q3053" i="1"/>
  <c r="Q3054" i="1"/>
  <c r="Q3055" i="1"/>
  <c r="Q3056" i="1"/>
  <c r="Q3057" i="1"/>
  <c r="Q3058" i="1"/>
  <c r="Q3059" i="1"/>
  <c r="Q3060" i="1"/>
  <c r="Q3061" i="1"/>
  <c r="Q3062" i="1"/>
  <c r="Q3063" i="1"/>
  <c r="Q3064" i="1"/>
  <c r="Q3065" i="1"/>
  <c r="Q3066" i="1"/>
  <c r="Q3067" i="1"/>
  <c r="Q3068" i="1"/>
  <c r="Q3069" i="1"/>
  <c r="Q3070" i="1"/>
  <c r="Q3071" i="1"/>
  <c r="Q3072" i="1"/>
  <c r="Q3073" i="1"/>
  <c r="Q3074" i="1"/>
  <c r="Q3075" i="1"/>
  <c r="Q3076" i="1"/>
  <c r="Q3077" i="1"/>
  <c r="Q3078" i="1"/>
  <c r="Q3079" i="1"/>
  <c r="Q3080" i="1"/>
  <c r="Q3081" i="1"/>
  <c r="Q3082" i="1"/>
  <c r="Q3083" i="1"/>
  <c r="Q3084" i="1"/>
  <c r="Q3085" i="1"/>
  <c r="Q3086" i="1"/>
  <c r="Q3087" i="1"/>
  <c r="Q3088" i="1"/>
  <c r="Q3089" i="1"/>
  <c r="Q3090" i="1"/>
  <c r="Q3091" i="1"/>
  <c r="Q3092" i="1"/>
  <c r="Q3093" i="1"/>
  <c r="Q3094" i="1"/>
  <c r="Q3095" i="1"/>
  <c r="Q3096" i="1"/>
  <c r="Q3097" i="1"/>
  <c r="Q3098" i="1"/>
  <c r="Q3099" i="1"/>
  <c r="Q3100" i="1"/>
  <c r="Q3101" i="1"/>
  <c r="Q3102" i="1"/>
  <c r="Q3103" i="1"/>
  <c r="Q3104" i="1"/>
  <c r="Q3105" i="1"/>
  <c r="Q3106" i="1"/>
  <c r="Q3107" i="1"/>
  <c r="Q3108" i="1"/>
  <c r="Q3109" i="1"/>
  <c r="Q3110" i="1"/>
  <c r="Q3111" i="1"/>
  <c r="Q3112" i="1"/>
  <c r="Q3113" i="1"/>
  <c r="Q3114" i="1"/>
  <c r="Q3115" i="1"/>
  <c r="Q3116" i="1"/>
  <c r="Q3117" i="1"/>
  <c r="Q3118" i="1"/>
  <c r="Q3119" i="1"/>
  <c r="Q3120" i="1"/>
  <c r="Q3121" i="1"/>
  <c r="Q3122" i="1"/>
  <c r="Q3123" i="1"/>
  <c r="Q3124" i="1"/>
  <c r="Q3125" i="1"/>
  <c r="Q3126" i="1"/>
  <c r="Q3127" i="1"/>
  <c r="Q3128" i="1"/>
  <c r="Q3129" i="1"/>
  <c r="Q3130" i="1"/>
  <c r="Q3131" i="1"/>
  <c r="Q3132" i="1"/>
  <c r="Q3133" i="1"/>
  <c r="Q3134" i="1"/>
  <c r="Q3135" i="1"/>
  <c r="Q3136" i="1"/>
  <c r="Q3137" i="1"/>
  <c r="Q3138" i="1"/>
  <c r="Q3139" i="1"/>
  <c r="Q3140" i="1"/>
  <c r="Q3141" i="1"/>
  <c r="Q3142" i="1"/>
  <c r="Q3143" i="1"/>
  <c r="Q3144" i="1"/>
  <c r="Q3145" i="1"/>
  <c r="Q3146" i="1"/>
  <c r="Q3147" i="1"/>
  <c r="Q3148" i="1"/>
  <c r="Q3149" i="1"/>
  <c r="Q3150" i="1"/>
  <c r="Q3151" i="1"/>
  <c r="Q3152" i="1"/>
  <c r="Q3153" i="1"/>
  <c r="Q3154" i="1"/>
  <c r="Q3155" i="1"/>
  <c r="Q3156" i="1"/>
  <c r="Q3157" i="1"/>
  <c r="Q3158" i="1"/>
  <c r="Q3159" i="1"/>
  <c r="Q3160" i="1"/>
  <c r="Q3161" i="1"/>
  <c r="Q3162" i="1"/>
  <c r="Q3163" i="1"/>
  <c r="Q3164" i="1"/>
  <c r="Q3165" i="1"/>
  <c r="Q3166" i="1"/>
  <c r="Q3167" i="1"/>
  <c r="Q3168" i="1"/>
  <c r="Q3169" i="1"/>
  <c r="Q3170" i="1"/>
  <c r="Q3171" i="1"/>
  <c r="Q3172" i="1"/>
  <c r="Q3173" i="1"/>
  <c r="Q3174" i="1"/>
  <c r="Q3175" i="1"/>
  <c r="Q3176" i="1"/>
  <c r="Q3177" i="1"/>
  <c r="Q3178" i="1"/>
  <c r="Q3179" i="1"/>
  <c r="Q3180" i="1"/>
  <c r="Q3181" i="1"/>
  <c r="Q3182" i="1"/>
  <c r="Q3183" i="1"/>
  <c r="Q3184" i="1"/>
  <c r="Q3185" i="1"/>
  <c r="Q3186" i="1"/>
  <c r="Q3187" i="1"/>
  <c r="Q3188" i="1"/>
  <c r="Q3189" i="1"/>
  <c r="Q3190" i="1"/>
  <c r="Q3191" i="1"/>
  <c r="Q3192" i="1"/>
  <c r="Q3193" i="1"/>
  <c r="Q3194" i="1"/>
  <c r="Q3195" i="1"/>
  <c r="Q3196" i="1"/>
  <c r="Q3197" i="1"/>
  <c r="Q3198" i="1"/>
  <c r="Q3199" i="1"/>
  <c r="Q3200" i="1"/>
  <c r="Q3201" i="1"/>
  <c r="Q3202" i="1"/>
  <c r="Q3203" i="1"/>
  <c r="Q3204" i="1"/>
  <c r="Q3205" i="1"/>
  <c r="Q3206" i="1"/>
  <c r="Q3207" i="1"/>
  <c r="Q3208" i="1"/>
  <c r="Q3209" i="1"/>
  <c r="Q3210" i="1"/>
  <c r="Q3211" i="1"/>
  <c r="Q3212" i="1"/>
  <c r="Q3213" i="1"/>
  <c r="Q3214" i="1"/>
  <c r="Q3215" i="1"/>
  <c r="Q3216" i="1"/>
  <c r="Q3217" i="1"/>
  <c r="Q3218" i="1"/>
  <c r="Q3219" i="1"/>
  <c r="Q3220" i="1"/>
  <c r="Q3221" i="1"/>
  <c r="Q3222" i="1"/>
  <c r="Q3223" i="1"/>
  <c r="Q3224" i="1"/>
  <c r="Q3225" i="1"/>
  <c r="Q3226" i="1"/>
  <c r="Q3227" i="1"/>
  <c r="Q3228" i="1"/>
  <c r="Q3229" i="1"/>
  <c r="Q3230" i="1"/>
  <c r="Q3231" i="1"/>
  <c r="Q3232" i="1"/>
  <c r="Q3233" i="1"/>
  <c r="Q3234" i="1"/>
  <c r="Q3235" i="1"/>
  <c r="Q3236" i="1"/>
  <c r="Q3237" i="1"/>
  <c r="Q3238" i="1"/>
  <c r="Q3239" i="1"/>
  <c r="Q3240" i="1"/>
  <c r="Q3241" i="1"/>
  <c r="Q3242" i="1"/>
  <c r="Q3243" i="1"/>
  <c r="Q3244" i="1"/>
  <c r="Q3245" i="1"/>
  <c r="Q3246" i="1"/>
  <c r="Q3247" i="1"/>
  <c r="Q3248" i="1"/>
  <c r="Q3249" i="1"/>
  <c r="Q3250" i="1"/>
  <c r="Q3251" i="1"/>
  <c r="Q3252" i="1"/>
  <c r="Q3253" i="1"/>
  <c r="Q3254" i="1"/>
  <c r="Q3255" i="1"/>
  <c r="Q3256" i="1"/>
  <c r="Q3257" i="1"/>
  <c r="Q3258" i="1"/>
  <c r="Q3259" i="1"/>
  <c r="Q3260" i="1"/>
  <c r="Q3261" i="1"/>
  <c r="Q3262" i="1"/>
  <c r="Q3263" i="1"/>
  <c r="Q3264" i="1"/>
  <c r="Q3265" i="1"/>
  <c r="Q3266" i="1"/>
  <c r="Q3267" i="1"/>
  <c r="Q3268" i="1"/>
  <c r="Q3269" i="1"/>
  <c r="Q3270" i="1"/>
  <c r="Q3271" i="1"/>
  <c r="Q3272" i="1"/>
  <c r="Q3273" i="1"/>
  <c r="Q3274" i="1"/>
  <c r="Q3275" i="1"/>
  <c r="Q3276" i="1"/>
  <c r="Q3277" i="1"/>
  <c r="Q3278" i="1"/>
  <c r="Q3279" i="1"/>
  <c r="Q3280" i="1"/>
  <c r="Q3281" i="1"/>
  <c r="Q3282" i="1"/>
  <c r="Q3283" i="1"/>
  <c r="Q3284" i="1"/>
  <c r="Q3285" i="1"/>
  <c r="Q3286" i="1"/>
  <c r="Q3287" i="1"/>
  <c r="Q3288" i="1"/>
  <c r="Q3289" i="1"/>
  <c r="Q3290" i="1"/>
  <c r="Q3291" i="1"/>
  <c r="Q3292" i="1"/>
  <c r="Q3293" i="1"/>
  <c r="Q3294" i="1"/>
  <c r="Q3295" i="1"/>
  <c r="Q3296" i="1"/>
  <c r="Q3297" i="1"/>
  <c r="Q3298" i="1"/>
  <c r="Q3299" i="1"/>
  <c r="Q3300" i="1"/>
  <c r="Q3301" i="1"/>
  <c r="Q3302" i="1"/>
  <c r="Q3303" i="1"/>
  <c r="Q3304" i="1"/>
  <c r="Q3305" i="1"/>
  <c r="Q3306" i="1"/>
  <c r="Q3307" i="1"/>
  <c r="Q3308" i="1"/>
  <c r="Q3309" i="1"/>
  <c r="Q3310" i="1"/>
  <c r="Q3311" i="1"/>
  <c r="Q3312" i="1"/>
  <c r="Q3313" i="1"/>
  <c r="Q3314" i="1"/>
  <c r="Q3315" i="1"/>
  <c r="Q3316" i="1"/>
  <c r="Q3317" i="1"/>
  <c r="Q3318" i="1"/>
  <c r="Q3319" i="1"/>
  <c r="Q3320" i="1"/>
  <c r="Q3321" i="1"/>
  <c r="Q3322" i="1"/>
  <c r="Q3323" i="1"/>
  <c r="Q3324" i="1"/>
  <c r="Q3325" i="1"/>
  <c r="Q3326" i="1"/>
  <c r="Q3327" i="1"/>
  <c r="Q3328" i="1"/>
  <c r="Q3329" i="1"/>
  <c r="Q3330" i="1"/>
  <c r="Q3331" i="1"/>
  <c r="Q3332" i="1"/>
  <c r="Q3333" i="1"/>
  <c r="Q3334" i="1"/>
  <c r="Q3335" i="1"/>
  <c r="Q3336" i="1"/>
  <c r="Q3337" i="1"/>
  <c r="Q3338" i="1"/>
  <c r="Q3339" i="1"/>
  <c r="Q3340" i="1"/>
  <c r="Q3341" i="1"/>
  <c r="Q3342" i="1"/>
  <c r="Q3343" i="1"/>
  <c r="Q3344" i="1"/>
  <c r="Q3345" i="1"/>
  <c r="Q3346" i="1"/>
  <c r="Q3347" i="1"/>
  <c r="Q3348" i="1"/>
  <c r="Q3349" i="1"/>
  <c r="Q3350" i="1"/>
  <c r="Q3351" i="1"/>
  <c r="Q3352" i="1"/>
  <c r="Q3353" i="1"/>
  <c r="Q3354" i="1"/>
  <c r="Q3355" i="1"/>
  <c r="Q3356" i="1"/>
  <c r="Q3357" i="1"/>
  <c r="Q3358" i="1"/>
  <c r="Q3359" i="1"/>
  <c r="Q3360" i="1"/>
  <c r="Q3361" i="1"/>
  <c r="Q3362" i="1"/>
  <c r="Q3363" i="1"/>
  <c r="Q3364" i="1"/>
  <c r="Q3365" i="1"/>
  <c r="Q3366" i="1"/>
  <c r="Q3367" i="1"/>
  <c r="Q3368" i="1"/>
  <c r="Q3369" i="1"/>
  <c r="Q3370" i="1"/>
  <c r="Q3371" i="1"/>
  <c r="Q3372" i="1"/>
  <c r="Q3373" i="1"/>
  <c r="Q3374" i="1"/>
  <c r="Q3375" i="1"/>
  <c r="Q3376" i="1"/>
  <c r="Q3377" i="1"/>
  <c r="Q3378" i="1"/>
  <c r="Q3379" i="1"/>
  <c r="Q3380" i="1"/>
  <c r="Q3381" i="1"/>
  <c r="Q3382" i="1"/>
  <c r="Q3383" i="1"/>
  <c r="Q3384" i="1"/>
  <c r="Q3385" i="1"/>
  <c r="Q3386" i="1"/>
  <c r="Q3387" i="1"/>
  <c r="Q3388" i="1"/>
  <c r="Q3389" i="1"/>
  <c r="Q3390" i="1"/>
  <c r="Q3391" i="1"/>
  <c r="Q3392" i="1"/>
  <c r="Q3393" i="1"/>
  <c r="Q3394" i="1"/>
  <c r="Q3395" i="1"/>
  <c r="Q3396" i="1"/>
  <c r="Q3397" i="1"/>
  <c r="Q3398" i="1"/>
  <c r="Q3399" i="1"/>
  <c r="Q3400" i="1"/>
  <c r="Q3401" i="1"/>
  <c r="Q3402" i="1"/>
  <c r="Q3403" i="1"/>
  <c r="Q3404" i="1"/>
  <c r="Q3405" i="1"/>
  <c r="Q3406" i="1"/>
  <c r="Q3407" i="1"/>
  <c r="Q3408" i="1"/>
  <c r="Q3409" i="1"/>
  <c r="Q3410" i="1"/>
  <c r="Q3411" i="1"/>
  <c r="Q3412" i="1"/>
  <c r="Q3413" i="1"/>
  <c r="Q3414" i="1"/>
  <c r="Q3415" i="1"/>
  <c r="Q3416" i="1"/>
  <c r="Q3417" i="1"/>
  <c r="Q3418" i="1"/>
  <c r="Q3419" i="1"/>
  <c r="Q3420" i="1"/>
  <c r="Q3421" i="1"/>
  <c r="Q3422" i="1"/>
  <c r="Q3423" i="1"/>
  <c r="Q3424" i="1"/>
  <c r="Q3425" i="1"/>
  <c r="Q3426" i="1"/>
  <c r="Q3427" i="1"/>
  <c r="Q3428" i="1"/>
  <c r="Q3429" i="1"/>
  <c r="Q3430" i="1"/>
  <c r="Q3431" i="1"/>
  <c r="Q3432" i="1"/>
  <c r="Q3433" i="1"/>
  <c r="Q3434" i="1"/>
  <c r="Q3435" i="1"/>
  <c r="Q3436" i="1"/>
  <c r="Q3437" i="1"/>
  <c r="Q3438" i="1"/>
  <c r="Q3439" i="1"/>
  <c r="Q3440" i="1"/>
  <c r="Q3441" i="1"/>
  <c r="Q3442" i="1"/>
  <c r="Q3443" i="1"/>
  <c r="Q3444" i="1"/>
  <c r="Q3445" i="1"/>
  <c r="Q3446" i="1"/>
  <c r="Q3447" i="1"/>
  <c r="Q3448" i="1"/>
  <c r="Q3449" i="1"/>
  <c r="Q3450" i="1"/>
  <c r="Q3451" i="1"/>
  <c r="Q3452" i="1"/>
  <c r="Q3453" i="1"/>
  <c r="Q3454" i="1"/>
  <c r="Q3455" i="1"/>
  <c r="Q3456" i="1"/>
  <c r="Q3457" i="1"/>
  <c r="Q3458" i="1"/>
  <c r="Q3459" i="1"/>
  <c r="Q3460" i="1"/>
  <c r="Q3461" i="1"/>
  <c r="Q3462" i="1"/>
  <c r="Q3463" i="1"/>
  <c r="Q3464" i="1"/>
  <c r="Q3465" i="1"/>
  <c r="Q3466" i="1"/>
  <c r="Q3467" i="1"/>
  <c r="Q3468" i="1"/>
  <c r="Q3469" i="1"/>
  <c r="Q3470" i="1"/>
  <c r="Q3471" i="1"/>
  <c r="Q3472" i="1"/>
  <c r="Q3473" i="1"/>
  <c r="Q3474" i="1"/>
  <c r="Q3475" i="1"/>
  <c r="Q3476" i="1"/>
  <c r="Q3477" i="1"/>
  <c r="Q3478" i="1"/>
  <c r="Q3479" i="1"/>
  <c r="Q3480" i="1"/>
  <c r="Q3481" i="1"/>
  <c r="Q3482" i="1"/>
  <c r="Q3483" i="1"/>
  <c r="Q3484" i="1"/>
  <c r="Q3485" i="1"/>
  <c r="Q3486" i="1"/>
  <c r="Q3487" i="1"/>
  <c r="Q3488" i="1"/>
  <c r="Q3489" i="1"/>
  <c r="Q3490" i="1"/>
  <c r="Q3491" i="1"/>
  <c r="Q3492" i="1"/>
  <c r="Q3493" i="1"/>
  <c r="Q3494" i="1"/>
  <c r="Q3495" i="1"/>
  <c r="Q3496" i="1"/>
  <c r="Q3497" i="1"/>
  <c r="Q3498" i="1"/>
  <c r="Q3499" i="1"/>
  <c r="Q3500" i="1"/>
  <c r="Q3501" i="1"/>
  <c r="Q3502" i="1"/>
  <c r="Q3503" i="1"/>
  <c r="Q3504" i="1"/>
  <c r="Q3505" i="1"/>
  <c r="Q3506" i="1"/>
  <c r="Q3507" i="1"/>
  <c r="Q3508" i="1"/>
  <c r="Q3509" i="1"/>
  <c r="Q3510" i="1"/>
  <c r="Q3511" i="1"/>
  <c r="Q3512" i="1"/>
  <c r="Q3513" i="1"/>
  <c r="Q3514" i="1"/>
  <c r="Q3515" i="1"/>
  <c r="Q3516" i="1"/>
  <c r="Q3517" i="1"/>
  <c r="Q3518" i="1"/>
  <c r="Q3519" i="1"/>
  <c r="Q3520" i="1"/>
  <c r="Q3521" i="1"/>
  <c r="Q3522" i="1"/>
  <c r="Q3523" i="1"/>
  <c r="Q3524" i="1"/>
  <c r="Q3525" i="1"/>
  <c r="Q3526" i="1"/>
  <c r="Q3527" i="1"/>
  <c r="Q3528" i="1"/>
  <c r="Q3529" i="1"/>
  <c r="Q3530" i="1"/>
  <c r="Q3531" i="1"/>
  <c r="Q3532" i="1"/>
  <c r="Q3533" i="1"/>
  <c r="Q3534" i="1"/>
  <c r="Q3535" i="1"/>
  <c r="Q3536" i="1"/>
  <c r="Q3537" i="1"/>
  <c r="Q3538" i="1"/>
  <c r="Q3539" i="1"/>
  <c r="Q3540" i="1"/>
  <c r="Q3541" i="1"/>
  <c r="Q3542" i="1"/>
  <c r="Q3543" i="1"/>
  <c r="Q3544" i="1"/>
  <c r="Q3545" i="1"/>
  <c r="Q3546" i="1"/>
  <c r="Q3547" i="1"/>
  <c r="Q3548" i="1"/>
  <c r="Q3549" i="1"/>
  <c r="Q3550" i="1"/>
  <c r="Q3551" i="1"/>
  <c r="Q3552" i="1"/>
  <c r="Q3553" i="1"/>
  <c r="Q3554" i="1"/>
  <c r="Q3555" i="1"/>
  <c r="Q3556" i="1"/>
  <c r="Q3557" i="1"/>
  <c r="Q3558" i="1"/>
  <c r="Q3559" i="1"/>
  <c r="Q3560" i="1"/>
  <c r="Q3561" i="1"/>
  <c r="Q3562" i="1"/>
  <c r="Q3563" i="1"/>
  <c r="Q3564" i="1"/>
  <c r="Q3565" i="1"/>
  <c r="Q3566" i="1"/>
  <c r="Q3567" i="1"/>
  <c r="Q3568" i="1"/>
  <c r="Q3569" i="1"/>
  <c r="Q3570" i="1"/>
  <c r="Q3571" i="1"/>
  <c r="Q3572" i="1"/>
  <c r="Q3573" i="1"/>
  <c r="Q3574" i="1"/>
  <c r="Q3575" i="1"/>
  <c r="Q3576" i="1"/>
  <c r="Q3577" i="1"/>
  <c r="Q3578" i="1"/>
  <c r="Q3579" i="1"/>
  <c r="Q3580" i="1"/>
  <c r="Q3581" i="1"/>
  <c r="Q3582" i="1"/>
  <c r="Q3583" i="1"/>
  <c r="Q3584" i="1"/>
  <c r="Q3585" i="1"/>
  <c r="Q3586" i="1"/>
  <c r="Q3587" i="1"/>
  <c r="Q3588" i="1"/>
  <c r="Q3589" i="1"/>
  <c r="Q3590" i="1"/>
  <c r="Q3591" i="1"/>
  <c r="Q3592" i="1"/>
  <c r="Q3593" i="1"/>
  <c r="Q3594" i="1"/>
  <c r="Q3595" i="1"/>
  <c r="Q3596" i="1"/>
  <c r="Q3597" i="1"/>
  <c r="Q3598" i="1"/>
  <c r="Q3599" i="1"/>
  <c r="Q3600" i="1"/>
  <c r="Q3601" i="1"/>
  <c r="Q3602" i="1"/>
  <c r="Q3603" i="1"/>
  <c r="Q3604" i="1"/>
  <c r="Q3605" i="1"/>
  <c r="Q3606" i="1"/>
  <c r="Q3607" i="1"/>
  <c r="Q3608" i="1"/>
  <c r="Q3609" i="1"/>
  <c r="Q3610" i="1"/>
  <c r="Q3611" i="1"/>
  <c r="Q3612" i="1"/>
  <c r="Q3613" i="1"/>
  <c r="Q3614" i="1"/>
  <c r="Q3615" i="1"/>
  <c r="Q3616" i="1"/>
  <c r="Q3617" i="1"/>
  <c r="Q3618" i="1"/>
  <c r="Q3619" i="1"/>
  <c r="Q3620" i="1"/>
  <c r="Q3621" i="1"/>
  <c r="Q3622" i="1"/>
  <c r="Q3623" i="1"/>
  <c r="Q3624" i="1"/>
  <c r="Q3625" i="1"/>
  <c r="Q3626" i="1"/>
  <c r="Q3627" i="1"/>
  <c r="Q3628" i="1"/>
  <c r="Q3629" i="1"/>
  <c r="Q3630" i="1"/>
  <c r="Q3631" i="1"/>
  <c r="Q3632" i="1"/>
  <c r="Q3633" i="1"/>
  <c r="Q3634" i="1"/>
  <c r="Q3635" i="1"/>
  <c r="Q3636" i="1"/>
  <c r="Q3637" i="1"/>
  <c r="Q3638" i="1"/>
  <c r="Q3639" i="1"/>
  <c r="Q3640" i="1"/>
  <c r="Q3641" i="1"/>
  <c r="Q3642" i="1"/>
  <c r="Q3643" i="1"/>
  <c r="Q3644" i="1"/>
  <c r="Q3645" i="1"/>
  <c r="Q3646" i="1"/>
  <c r="Q3647" i="1"/>
  <c r="Q3648" i="1"/>
  <c r="Q3649" i="1"/>
  <c r="Q3650" i="1"/>
  <c r="Q3651" i="1"/>
  <c r="Q3652" i="1"/>
  <c r="Q3653" i="1"/>
  <c r="Q3654" i="1"/>
  <c r="Q3655" i="1"/>
  <c r="Q3656" i="1"/>
  <c r="Q3657" i="1"/>
  <c r="Q3658" i="1"/>
  <c r="Q3659" i="1"/>
  <c r="Q3660" i="1"/>
  <c r="Q3661" i="1"/>
  <c r="Q3662" i="1"/>
  <c r="Q3663" i="1"/>
  <c r="Q3664" i="1"/>
  <c r="Q3665" i="1"/>
  <c r="Q3666" i="1"/>
  <c r="Q3667" i="1"/>
  <c r="Q3668" i="1"/>
  <c r="Q3669" i="1"/>
  <c r="Q3670" i="1"/>
  <c r="Q3671" i="1"/>
  <c r="Q3672" i="1"/>
  <c r="Q3673" i="1"/>
  <c r="Q3674" i="1"/>
  <c r="Q3675" i="1"/>
  <c r="Q3676" i="1"/>
  <c r="Q3677" i="1"/>
  <c r="Q3678" i="1"/>
  <c r="Q3679" i="1"/>
  <c r="Q3680" i="1"/>
  <c r="Q3681" i="1"/>
  <c r="Q3682" i="1"/>
  <c r="Q3683" i="1"/>
  <c r="Q3684" i="1"/>
  <c r="Q3685" i="1"/>
  <c r="Q3686" i="1"/>
  <c r="Q3687" i="1"/>
  <c r="Q3688" i="1"/>
  <c r="Q3689" i="1"/>
  <c r="Q3690" i="1"/>
  <c r="Q3691" i="1"/>
  <c r="Q3692" i="1"/>
  <c r="Q3693" i="1"/>
  <c r="Q3694" i="1"/>
  <c r="Q3695" i="1"/>
  <c r="Q3696" i="1"/>
  <c r="Q3697" i="1"/>
  <c r="Q3698" i="1"/>
  <c r="Q3699" i="1"/>
  <c r="Q3700" i="1"/>
  <c r="Q3701" i="1"/>
  <c r="Q3702" i="1"/>
  <c r="Q3703" i="1"/>
  <c r="Q3704" i="1"/>
  <c r="Q3705" i="1"/>
  <c r="Q3706" i="1"/>
  <c r="Q3707" i="1"/>
  <c r="Q3708" i="1"/>
  <c r="Q3709" i="1"/>
  <c r="Q3710" i="1"/>
  <c r="Q3711" i="1"/>
  <c r="Q3712" i="1"/>
  <c r="Q3713" i="1"/>
  <c r="Q3714" i="1"/>
  <c r="Q3715" i="1"/>
  <c r="Q3716" i="1"/>
  <c r="Q3717" i="1"/>
  <c r="Q3718" i="1"/>
  <c r="Q3719" i="1"/>
  <c r="Q3720" i="1"/>
  <c r="Q3721" i="1"/>
  <c r="Q3722" i="1"/>
  <c r="Q3723" i="1"/>
  <c r="Q3724" i="1"/>
  <c r="Q3725" i="1"/>
  <c r="Q3726" i="1"/>
  <c r="Q3727" i="1"/>
  <c r="Q3728" i="1"/>
  <c r="Q3729" i="1"/>
  <c r="Q3730" i="1"/>
  <c r="Q3731" i="1"/>
  <c r="Q3732" i="1"/>
  <c r="Q3733" i="1"/>
  <c r="Q3734" i="1"/>
  <c r="Q3735" i="1"/>
  <c r="Q3736" i="1"/>
  <c r="Q3737" i="1"/>
  <c r="Q3738" i="1"/>
  <c r="Q3739" i="1"/>
  <c r="Q3740" i="1"/>
  <c r="Q3741" i="1"/>
  <c r="Q3742" i="1"/>
  <c r="Q3743" i="1"/>
  <c r="Q3744" i="1"/>
  <c r="Q3745" i="1"/>
  <c r="Q3746" i="1"/>
  <c r="Q3747" i="1"/>
  <c r="Q3748" i="1"/>
  <c r="Q3749" i="1"/>
  <c r="Q3750" i="1"/>
  <c r="Q3751" i="1"/>
  <c r="Q3752" i="1"/>
  <c r="Q3753" i="1"/>
  <c r="Q3754" i="1"/>
  <c r="Q3755" i="1"/>
  <c r="Q3756" i="1"/>
  <c r="Q3757" i="1"/>
  <c r="Q3758" i="1"/>
  <c r="Q3759" i="1"/>
  <c r="Q3760" i="1"/>
  <c r="Q3761" i="1"/>
  <c r="Q3762" i="1"/>
  <c r="Q3763" i="1"/>
  <c r="Q3764" i="1"/>
  <c r="Q3765" i="1"/>
  <c r="Q3766" i="1"/>
  <c r="Q3767" i="1"/>
  <c r="Q3768" i="1"/>
  <c r="Q3769" i="1"/>
  <c r="Q3770" i="1"/>
  <c r="Q3771" i="1"/>
  <c r="Q3772" i="1"/>
  <c r="Q3773" i="1"/>
  <c r="Q3774" i="1"/>
  <c r="Q3775" i="1"/>
  <c r="Q3776" i="1"/>
  <c r="Q3777" i="1"/>
  <c r="Q3778" i="1"/>
  <c r="Q3779" i="1"/>
  <c r="Q3780" i="1"/>
  <c r="Q3781" i="1"/>
  <c r="Q3782" i="1"/>
  <c r="Q3783" i="1"/>
  <c r="Q3784" i="1"/>
  <c r="Q3785" i="1"/>
  <c r="Q3786" i="1"/>
  <c r="Q3787" i="1"/>
  <c r="Q3788" i="1"/>
  <c r="Q3789" i="1"/>
  <c r="Q3790" i="1"/>
  <c r="Q3791" i="1"/>
  <c r="Q3792" i="1"/>
  <c r="Q3793" i="1"/>
  <c r="Q3794" i="1"/>
  <c r="Q3795" i="1"/>
  <c r="Q3796" i="1"/>
  <c r="Q3797" i="1"/>
  <c r="Q3798" i="1"/>
  <c r="Q3799" i="1"/>
  <c r="Q3800" i="1"/>
  <c r="Q3801" i="1"/>
  <c r="Q3802" i="1"/>
  <c r="Q3803" i="1"/>
  <c r="Q3804" i="1"/>
  <c r="Q3805" i="1"/>
  <c r="Q3806" i="1"/>
  <c r="Q3807" i="1"/>
  <c r="Q3808" i="1"/>
  <c r="Q3809" i="1"/>
  <c r="Q3810" i="1"/>
  <c r="Q3811" i="1"/>
  <c r="Q3812" i="1"/>
  <c r="Q3813" i="1"/>
  <c r="Q3814" i="1"/>
  <c r="Q3815" i="1"/>
  <c r="Q3816" i="1"/>
  <c r="Q3817" i="1"/>
  <c r="Q3818" i="1"/>
  <c r="Q3819" i="1"/>
  <c r="Q3820" i="1"/>
  <c r="Q3821" i="1"/>
  <c r="Q3822" i="1"/>
  <c r="Q3823" i="1"/>
  <c r="Q3824" i="1"/>
  <c r="Q3825" i="1"/>
  <c r="Q3826" i="1"/>
  <c r="Q3827" i="1"/>
  <c r="Q3828" i="1"/>
  <c r="Q3829" i="1"/>
  <c r="Q3830" i="1"/>
  <c r="Q3831" i="1"/>
  <c r="Q3832" i="1"/>
  <c r="Q3833" i="1"/>
  <c r="Q3834" i="1"/>
  <c r="Q3835" i="1"/>
  <c r="Q3836" i="1"/>
  <c r="Q3837" i="1"/>
  <c r="Q3838" i="1"/>
  <c r="Q3839" i="1"/>
  <c r="Q3840" i="1"/>
  <c r="Q3841" i="1"/>
  <c r="Q3842" i="1"/>
  <c r="Q3843" i="1"/>
  <c r="Q3844" i="1"/>
  <c r="Q3845" i="1"/>
  <c r="Q3846" i="1"/>
  <c r="Q3847" i="1"/>
  <c r="Q3848" i="1"/>
  <c r="Q3849" i="1"/>
  <c r="Q3850" i="1"/>
  <c r="Q3851" i="1"/>
  <c r="Q3852" i="1"/>
  <c r="Q3853" i="1"/>
  <c r="Q3854" i="1"/>
  <c r="Q3855" i="1"/>
  <c r="Q3856" i="1"/>
  <c r="Q3857" i="1"/>
  <c r="Q3858" i="1"/>
  <c r="Q3859" i="1"/>
  <c r="Q3860" i="1"/>
  <c r="Q3861" i="1"/>
  <c r="Q3862" i="1"/>
  <c r="Q3863" i="1"/>
  <c r="Q3864" i="1"/>
  <c r="Q3865" i="1"/>
  <c r="Q3866" i="1"/>
  <c r="Q3867" i="1"/>
  <c r="Q3868" i="1"/>
  <c r="Q3869" i="1"/>
  <c r="Q3870" i="1"/>
  <c r="Q3871" i="1"/>
  <c r="Q3872" i="1"/>
  <c r="Q3873" i="1"/>
  <c r="Q3874" i="1"/>
  <c r="Q3875" i="1"/>
  <c r="Q3876" i="1"/>
  <c r="Q3877" i="1"/>
  <c r="Q3878" i="1"/>
  <c r="Q3879" i="1"/>
  <c r="Q3880" i="1"/>
  <c r="Q3881" i="1"/>
  <c r="Q3882" i="1"/>
  <c r="Q3883" i="1"/>
  <c r="Q3884" i="1"/>
  <c r="Q3885" i="1"/>
  <c r="Q3886" i="1"/>
  <c r="Q3887" i="1"/>
  <c r="Q3888" i="1"/>
  <c r="Q3889" i="1"/>
  <c r="Q3890" i="1"/>
  <c r="Q3891" i="1"/>
  <c r="Q3892" i="1"/>
  <c r="Q3893" i="1"/>
  <c r="Q3894" i="1"/>
  <c r="Q3895" i="1"/>
  <c r="Q3896" i="1"/>
  <c r="Q3897" i="1"/>
  <c r="Q3898" i="1"/>
  <c r="Q3899" i="1"/>
  <c r="Q3900" i="1"/>
  <c r="Q3901" i="1"/>
  <c r="Q3902" i="1"/>
  <c r="Q3903" i="1"/>
  <c r="Q3904" i="1"/>
  <c r="Q3905" i="1"/>
  <c r="Q3906" i="1"/>
  <c r="Q3907" i="1"/>
  <c r="Q3908" i="1"/>
  <c r="Q3909" i="1"/>
  <c r="Q3910" i="1"/>
  <c r="Q3911" i="1"/>
  <c r="Q3912" i="1"/>
  <c r="Q3913" i="1"/>
  <c r="Q3914" i="1"/>
  <c r="Q3915" i="1"/>
  <c r="Q3916" i="1"/>
  <c r="Q3917" i="1"/>
  <c r="Q3918" i="1"/>
  <c r="Q3919" i="1"/>
  <c r="Q3920" i="1"/>
  <c r="Q3921" i="1"/>
  <c r="Q3922" i="1"/>
  <c r="Q3923" i="1"/>
  <c r="Q3924" i="1"/>
  <c r="Q3925" i="1"/>
  <c r="Q3926" i="1"/>
  <c r="Q3927" i="1"/>
  <c r="Q3928" i="1"/>
  <c r="Q3929" i="1"/>
  <c r="Q3930" i="1"/>
  <c r="Q3931" i="1"/>
  <c r="Q3932" i="1"/>
  <c r="Q3933" i="1"/>
  <c r="Q3934" i="1"/>
  <c r="Q3935" i="1"/>
  <c r="Q3936" i="1"/>
  <c r="Q3937" i="1"/>
  <c r="Q3938" i="1"/>
  <c r="Q3939" i="1"/>
  <c r="Q3940" i="1"/>
  <c r="Q3941" i="1"/>
  <c r="Q3942" i="1"/>
  <c r="Q3943" i="1"/>
  <c r="Q3944" i="1"/>
  <c r="Q3945" i="1"/>
  <c r="Q3946" i="1"/>
  <c r="Q3947" i="1"/>
  <c r="Q3948" i="1"/>
  <c r="Q3949" i="1"/>
  <c r="Q3950" i="1"/>
  <c r="Q3951" i="1"/>
  <c r="Q3952" i="1"/>
  <c r="Q3953" i="1"/>
  <c r="Q3954" i="1"/>
  <c r="Q3955" i="1"/>
  <c r="Q3956" i="1"/>
  <c r="Q3957" i="1"/>
  <c r="Q3958" i="1"/>
  <c r="Q3959" i="1"/>
  <c r="Q3960" i="1"/>
  <c r="Q3961" i="1"/>
  <c r="Q3962" i="1"/>
  <c r="Q3963" i="1"/>
  <c r="Q3964" i="1"/>
  <c r="Q3965" i="1"/>
  <c r="Q3966" i="1"/>
  <c r="Q3967" i="1"/>
  <c r="Q3968" i="1"/>
  <c r="Q3969" i="1"/>
  <c r="Q3970" i="1"/>
  <c r="Q3971" i="1"/>
  <c r="Q3972" i="1"/>
  <c r="Q3973" i="1"/>
  <c r="Q3974" i="1"/>
  <c r="Q3975" i="1"/>
  <c r="Q3976" i="1"/>
  <c r="Q3977" i="1"/>
  <c r="Q3978" i="1"/>
  <c r="Q3979" i="1"/>
  <c r="Q3980" i="1"/>
  <c r="Q3981" i="1"/>
  <c r="Q3982" i="1"/>
  <c r="Q3983" i="1"/>
  <c r="Q3984" i="1"/>
  <c r="Q3985" i="1"/>
  <c r="Q3986" i="1"/>
  <c r="Q3987" i="1"/>
  <c r="Q3988" i="1"/>
  <c r="Q3989" i="1"/>
  <c r="Q3990" i="1"/>
  <c r="Q3991" i="1"/>
  <c r="Q3992" i="1"/>
  <c r="Q3993" i="1"/>
  <c r="Q3994" i="1"/>
  <c r="Q3995" i="1"/>
  <c r="Q3996" i="1"/>
  <c r="Q3997" i="1"/>
  <c r="Q3998" i="1"/>
  <c r="Q3999" i="1"/>
  <c r="Q4000" i="1"/>
  <c r="Q4001" i="1"/>
  <c r="Q4002" i="1"/>
  <c r="Q4003" i="1"/>
  <c r="Q4004" i="1"/>
  <c r="Q4005" i="1"/>
  <c r="Q4006" i="1"/>
  <c r="Q4007" i="1"/>
  <c r="Q4008" i="1"/>
  <c r="Q4009" i="1"/>
  <c r="Q4010" i="1"/>
  <c r="Q4011" i="1"/>
  <c r="Q4012" i="1"/>
  <c r="Q4013" i="1"/>
  <c r="Q4014" i="1"/>
  <c r="Q4015" i="1"/>
  <c r="Q4016" i="1"/>
  <c r="Q4017" i="1"/>
  <c r="Q4018" i="1"/>
  <c r="Q4019" i="1"/>
  <c r="Q4020" i="1"/>
  <c r="Q4021" i="1"/>
  <c r="Q4022" i="1"/>
  <c r="Q4023" i="1"/>
  <c r="Q4024" i="1"/>
  <c r="Q4025" i="1"/>
  <c r="Q4026" i="1"/>
  <c r="Q4027" i="1"/>
  <c r="Q4028" i="1"/>
  <c r="Q4029" i="1"/>
  <c r="Q4030" i="1"/>
  <c r="Q4031" i="1"/>
  <c r="Q4032" i="1"/>
  <c r="Q4033" i="1"/>
  <c r="Q4034" i="1"/>
  <c r="Q4035" i="1"/>
  <c r="Q4036" i="1"/>
  <c r="Q4037" i="1"/>
  <c r="Q4038" i="1"/>
  <c r="Q4039" i="1"/>
  <c r="Q4040" i="1"/>
  <c r="Q4041" i="1"/>
  <c r="Q4042" i="1"/>
  <c r="Q4043" i="1"/>
  <c r="Q4044" i="1"/>
  <c r="Q4045" i="1"/>
  <c r="Q4046" i="1"/>
  <c r="Q4047" i="1"/>
  <c r="Q4048" i="1"/>
  <c r="Q4049" i="1"/>
  <c r="Q4050" i="1"/>
  <c r="Q4051" i="1"/>
  <c r="Q4052" i="1"/>
  <c r="Q4053" i="1"/>
  <c r="Q4054" i="1"/>
  <c r="Q4055" i="1"/>
  <c r="Q4056" i="1"/>
  <c r="Q4057" i="1"/>
  <c r="Q4058" i="1"/>
  <c r="Q4059" i="1"/>
  <c r="Q4060" i="1"/>
  <c r="Q4061" i="1"/>
  <c r="Q4062" i="1"/>
  <c r="Q4063" i="1"/>
  <c r="Q4064" i="1"/>
  <c r="Q4065" i="1"/>
  <c r="Q4066" i="1"/>
  <c r="Q4067" i="1"/>
  <c r="Q4068" i="1"/>
  <c r="Q4069" i="1"/>
  <c r="Q4070" i="1"/>
  <c r="Q4071" i="1"/>
  <c r="Q4072" i="1"/>
  <c r="Q4073" i="1"/>
  <c r="Q4074" i="1"/>
  <c r="Q4075" i="1"/>
  <c r="Q4076" i="1"/>
  <c r="Q4077" i="1"/>
  <c r="Q4078" i="1"/>
  <c r="Q4079" i="1"/>
  <c r="Q4080" i="1"/>
  <c r="Q4081" i="1"/>
  <c r="Q4082" i="1"/>
  <c r="Q4083" i="1"/>
  <c r="Q4084" i="1"/>
  <c r="Q4085" i="1"/>
  <c r="Q4086" i="1"/>
  <c r="Q4087" i="1"/>
  <c r="Q4088" i="1"/>
  <c r="Q4089" i="1"/>
  <c r="Q4090" i="1"/>
  <c r="Q4091" i="1"/>
  <c r="Q4092" i="1"/>
  <c r="Q4093" i="1"/>
  <c r="Q4094" i="1"/>
  <c r="Q4095" i="1"/>
  <c r="Q4096" i="1"/>
  <c r="Q4097" i="1"/>
  <c r="Q4098" i="1"/>
  <c r="Q4099" i="1"/>
  <c r="Q4100" i="1"/>
  <c r="Q4101" i="1"/>
  <c r="Q4102" i="1"/>
  <c r="Q4103" i="1"/>
  <c r="Q4104" i="1"/>
  <c r="Q4105" i="1"/>
  <c r="Q4106" i="1"/>
  <c r="Q4107" i="1"/>
  <c r="Q4108" i="1"/>
  <c r="Q4109" i="1"/>
  <c r="Q4110" i="1"/>
  <c r="Q4111" i="1"/>
  <c r="Q4112" i="1"/>
  <c r="Q4113" i="1"/>
  <c r="Q4114" i="1"/>
  <c r="Q4115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  <c r="H11" i="11" l="1"/>
  <c r="H7" i="11"/>
  <c r="H3" i="11"/>
  <c r="G12" i="11"/>
  <c r="G8" i="11"/>
  <c r="G4" i="11"/>
  <c r="F11" i="11"/>
  <c r="F7" i="11"/>
  <c r="F3" i="11"/>
  <c r="H10" i="11"/>
  <c r="H6" i="11"/>
  <c r="F10" i="11"/>
  <c r="F6" i="11"/>
  <c r="E2" i="11"/>
  <c r="F2" i="11" s="1"/>
  <c r="H13" i="11"/>
  <c r="H9" i="11"/>
  <c r="H5" i="11"/>
  <c r="F13" i="11"/>
  <c r="F9" i="11"/>
  <c r="F5" i="11"/>
  <c r="H12" i="11"/>
  <c r="H8" i="11"/>
  <c r="H4" i="11"/>
  <c r="G2" i="11" l="1"/>
  <c r="H2" i="11"/>
</calcChain>
</file>

<file path=xl/sharedStrings.xml><?xml version="1.0" encoding="utf-8"?>
<sst xmlns="http://schemas.openxmlformats.org/spreadsheetml/2006/main" count="28597" uniqueCount="8412">
  <si>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</si>
  <si>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</si>
  <si>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</si>
  <si>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</si>
  <si>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</si>
  <si>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</si>
  <si>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</si>
  <si>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</si>
  <si>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</si>
  <si>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</si>
  <si>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</si>
  <si>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</si>
  <si>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</si>
  <si>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</si>
  <si>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</si>
  <si>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</si>
  <si>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</si>
  <si>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</si>
  <si>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</si>
  <si>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</si>
  <si>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</si>
  <si>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</si>
  <si>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</si>
  <si>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</si>
  <si>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</si>
  <si>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</si>
  <si>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</si>
  <si>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</si>
  <si>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</si>
  <si>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</si>
  <si>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</si>
  <si>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</si>
  <si>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</si>
  <si>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</si>
  <si>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</si>
  <si>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</si>
  <si>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</si>
  <si>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</si>
  <si>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</si>
  <si>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</si>
  <si>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</si>
  <si>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</si>
  <si>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</si>
  <si>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</si>
  <si>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</si>
  <si>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</si>
  <si>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</si>
  <si>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</si>
  <si>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</si>
  <si>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</si>
  <si>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</si>
  <si>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</si>
  <si>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</si>
  <si>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</si>
  <si>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</si>
  <si>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</si>
  <si>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</si>
  <si>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</si>
  <si>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</si>
  <si>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</si>
  <si>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</si>
  <si>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</si>
  <si>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</si>
  <si>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</si>
  <si>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</si>
  <si>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</si>
  <si>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</si>
  <si>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</si>
  <si>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</si>
  <si>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</si>
  <si>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</si>
  <si>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</si>
  <si>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</si>
  <si>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</si>
  <si>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</si>
  <si>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</si>
  <si>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</si>
  <si>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</si>
  <si>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</si>
  <si>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</si>
  <si>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</si>
  <si>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</si>
  <si>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</si>
  <si>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</si>
  <si>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</si>
  <si>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</si>
  <si>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</si>
  <si>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</si>
  <si>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</si>
  <si>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</si>
  <si>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</si>
  <si>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</si>
  <si>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</si>
  <si>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</si>
  <si>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</si>
  <si>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</si>
  <si>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</si>
  <si>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</si>
  <si>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</si>
  <si>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</si>
  <si>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</si>
  <si>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</si>
  <si>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</si>
  <si>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</si>
  <si>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</si>
  <si>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</si>
  <si>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</si>
  <si>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</si>
  <si>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</si>
  <si>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</si>
  <si>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</si>
  <si>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</si>
  <si>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</si>
  <si>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</si>
  <si>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</si>
  <si>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</si>
  <si>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</si>
  <si>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</si>
  <si>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</si>
  <si>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</si>
  <si>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</si>
  <si>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</si>
  <si>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</si>
  <si>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</si>
  <si>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</si>
  <si>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</si>
  <si>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</si>
  <si>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</si>
  <si>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</si>
  <si>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</si>
  <si>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</si>
  <si>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</si>
  <si>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</si>
  <si>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</si>
  <si>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</si>
  <si>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</si>
  <si>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</si>
  <si>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</si>
  <si>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</si>
  <si>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</si>
  <si>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</si>
  <si>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</si>
  <si>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</si>
  <si>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</si>
  <si>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</si>
  <si>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</si>
  <si>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</si>
  <si>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</si>
  <si>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</si>
  <si>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</si>
  <si>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</si>
  <si>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</si>
  <si>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</si>
  <si>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</si>
  <si>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</si>
  <si>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</si>
  <si>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</si>
  <si>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</si>
  <si>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</si>
  <si>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</si>
  <si>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</si>
  <si>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</si>
  <si>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</si>
  <si>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</si>
  <si>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</si>
  <si>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</si>
  <si>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</si>
  <si>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</si>
  <si>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</si>
  <si>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</si>
  <si>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</si>
  <si>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</si>
  <si>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</si>
  <si>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</si>
  <si>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</si>
  <si>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</si>
  <si>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</si>
  <si>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</si>
  <si>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</si>
  <si>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</si>
  <si>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</si>
  <si>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</si>
  <si>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</si>
  <si>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</si>
  <si>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</si>
  <si>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</si>
  <si>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</si>
  <si>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</si>
  <si>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</si>
  <si>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</si>
  <si>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</si>
  <si>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</si>
  <si>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</si>
  <si>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</si>
  <si>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</si>
  <si>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</si>
  <si>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</si>
  <si>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</si>
  <si>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</si>
  <si>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</si>
  <si>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</si>
  <si>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</si>
  <si>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</si>
  <si>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</si>
  <si>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</si>
  <si>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</si>
  <si>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</si>
  <si>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</si>
  <si>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</si>
  <si>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</si>
  <si>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</si>
  <si>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</si>
  <si>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</si>
  <si>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</si>
  <si>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</si>
  <si>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</si>
  <si>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</si>
  <si>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</si>
  <si>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</si>
  <si>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</si>
  <si>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</si>
  <si>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</si>
  <si>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</si>
  <si>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</si>
  <si>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</si>
  <si>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</si>
  <si>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</si>
  <si>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</si>
  <si>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</si>
  <si>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</si>
  <si>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</si>
  <si>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</si>
  <si>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</si>
  <si>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</si>
  <si>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</si>
  <si>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</si>
  <si>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</si>
  <si>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</si>
  <si>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</si>
  <si>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</si>
  <si>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</si>
  <si>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</si>
  <si>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</si>
  <si>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</si>
  <si>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</si>
  <si>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</si>
  <si>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</si>
  <si>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</si>
  <si>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</si>
  <si>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</si>
  <si>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</si>
  <si>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</si>
  <si>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</si>
  <si>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</si>
  <si>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</si>
  <si>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</si>
  <si>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</si>
  <si>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</si>
  <si>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</si>
  <si>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</si>
  <si>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</si>
  <si>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</si>
  <si>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</si>
  <si>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</si>
  <si>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</si>
  <si>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</si>
  <si>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</si>
  <si>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</si>
  <si>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</si>
  <si>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</si>
  <si>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</si>
  <si>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</si>
  <si>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</si>
  <si>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</si>
  <si>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</si>
  <si>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</si>
  <si>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</si>
  <si>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</si>
  <si>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</si>
  <si>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</si>
  <si>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</si>
  <si>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</si>
  <si>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</si>
  <si>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</si>
  <si>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</si>
  <si>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</si>
  <si>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</si>
  <si>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</si>
  <si>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</si>
  <si>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</si>
  <si>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</si>
  <si>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</si>
  <si>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</si>
  <si>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</si>
  <si>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</si>
  <si>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</si>
  <si>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</si>
  <si>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</si>
  <si>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</si>
  <si>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</si>
  <si>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</si>
  <si>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</si>
  <si>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</si>
  <si>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</si>
  <si>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</si>
  <si>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</si>
  <si>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</si>
  <si>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</si>
  <si>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</si>
  <si>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</si>
  <si>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</si>
  <si>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</si>
  <si>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</si>
  <si>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</si>
  <si>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</si>
  <si>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</si>
  <si>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</si>
  <si>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</si>
  <si>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</si>
  <si>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</si>
  <si>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</si>
  <si>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</si>
  <si>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</si>
  <si>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</si>
  <si>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</si>
  <si>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</si>
  <si>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</si>
  <si>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</si>
  <si>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</si>
  <si>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</si>
  <si>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</si>
  <si>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</si>
  <si>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</si>
  <si>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</si>
  <si>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</si>
  <si>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</si>
  <si>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</si>
  <si>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</si>
  <si>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</si>
  <si>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</si>
  <si>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</si>
  <si>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</si>
  <si>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</si>
  <si>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</si>
  <si>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</si>
  <si>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</si>
  <si>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</si>
  <si>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</si>
  <si>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</si>
  <si>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</si>
  <si>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</si>
  <si>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</si>
  <si>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</si>
  <si>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</si>
  <si>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</si>
  <si>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</si>
  <si>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</si>
  <si>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</si>
  <si>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</si>
  <si>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</si>
  <si>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</si>
  <si>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</si>
  <si>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</si>
  <si>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</si>
  <si>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</si>
  <si>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</si>
  <si>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</si>
  <si>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</si>
  <si>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</si>
  <si>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</si>
  <si>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</si>
  <si>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</si>
  <si>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</si>
  <si>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</si>
  <si>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</si>
  <si>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</si>
  <si>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</si>
  <si>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</si>
  <si>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</si>
  <si>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</si>
  <si>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</si>
  <si>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</si>
  <si>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</si>
  <si>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</si>
  <si>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</si>
  <si>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</si>
  <si>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</si>
  <si>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</si>
  <si>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</si>
  <si>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</si>
  <si>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</si>
  <si>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</si>
  <si>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</si>
  <si>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</si>
  <si>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</si>
  <si>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</si>
  <si>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</si>
  <si>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</si>
  <si>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</si>
  <si>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</si>
  <si>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</si>
  <si>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</si>
  <si>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</si>
  <si>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</si>
  <si>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</si>
  <si>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</si>
  <si>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</si>
  <si>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</si>
  <si>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</si>
  <si>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</si>
  <si>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</si>
  <si>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</si>
  <si>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</si>
  <si>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</si>
  <si>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</si>
  <si>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</si>
  <si>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</si>
  <si>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</si>
  <si>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</si>
  <si>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</si>
  <si>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</si>
  <si>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</si>
  <si>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</si>
  <si>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</si>
  <si>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</si>
  <si>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</si>
  <si>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</si>
  <si>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</si>
  <si>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</si>
  <si>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</si>
  <si>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</si>
  <si>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</si>
  <si>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</si>
  <si>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</si>
  <si>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</si>
  <si>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</si>
  <si>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</si>
  <si>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</si>
  <si>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</si>
  <si>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</si>
  <si>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</si>
  <si>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</si>
  <si>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</si>
  <si>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</si>
  <si>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</si>
  <si>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</si>
  <si>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</si>
  <si>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</si>
  <si>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</si>
  <si>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</si>
  <si>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</si>
  <si>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</si>
  <si>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</si>
  <si>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</si>
  <si>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</si>
  <si>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</si>
  <si>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</si>
  <si>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</si>
  <si>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</si>
  <si>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</si>
  <si>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</si>
  <si>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</si>
  <si>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</si>
  <si>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</si>
  <si>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</si>
  <si>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</si>
  <si>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</si>
  <si>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</si>
  <si>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</si>
  <si>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</si>
  <si>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</si>
  <si>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</si>
  <si>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</si>
  <si>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</si>
  <si>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</si>
  <si>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</si>
  <si>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</si>
  <si>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</si>
  <si>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</si>
  <si>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</si>
  <si>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</si>
  <si>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</si>
  <si>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</si>
  <si>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</si>
  <si>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</si>
  <si>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</si>
  <si>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</si>
  <si>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</si>
  <si>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</si>
  <si>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</si>
  <si>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</si>
  <si>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</si>
  <si>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</si>
  <si>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</si>
  <si>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</si>
  <si>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</si>
  <si>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</si>
  <si>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</si>
  <si>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</si>
  <si>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</si>
  <si>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</si>
  <si>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</si>
  <si>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</si>
  <si>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</si>
  <si>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</si>
  <si>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</si>
  <si>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</si>
  <si>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</si>
  <si>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</si>
  <si>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</si>
  <si>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</si>
  <si>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</si>
  <si>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</si>
  <si>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</si>
  <si>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</si>
  <si>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</si>
  <si>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</si>
  <si>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</si>
  <si>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</si>
  <si>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</si>
  <si>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</si>
  <si>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</si>
  <si>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</si>
  <si>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</si>
  <si>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</si>
  <si>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</si>
  <si>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</si>
  <si>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</si>
  <si>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</si>
  <si>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</si>
  <si>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</si>
  <si>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</si>
  <si>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</si>
  <si>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</si>
  <si>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</si>
  <si>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</si>
  <si>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</si>
  <si>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</si>
  <si>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</si>
  <si>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</si>
  <si>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</si>
  <si>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</si>
  <si>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</si>
  <si>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</si>
  <si>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</si>
  <si>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</si>
  <si>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</si>
  <si>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</si>
  <si>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</si>
  <si>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</si>
  <si>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</si>
  <si>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</si>
  <si>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</si>
  <si>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</si>
  <si>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</si>
  <si>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</si>
  <si>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</si>
  <si>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</si>
  <si>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</si>
  <si>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</si>
  <si>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</si>
  <si>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</si>
  <si>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</si>
  <si>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</si>
  <si>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</si>
  <si>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</si>
  <si>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</si>
  <si>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</si>
  <si>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</si>
  <si>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</si>
  <si>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</si>
  <si>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</si>
  <si>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</si>
  <si>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</si>
  <si>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</si>
  <si>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</si>
  <si>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</si>
  <si>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</si>
  <si>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</si>
  <si>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</si>
  <si>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</si>
  <si>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</si>
  <si>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</si>
  <si>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</si>
  <si>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</si>
  <si>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</si>
  <si>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</si>
  <si>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</si>
  <si>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</si>
  <si>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</si>
  <si>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</si>
  <si>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</si>
  <si>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</si>
  <si>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</si>
  <si>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</si>
  <si>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</si>
  <si>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</si>
  <si>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</si>
  <si>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</si>
  <si>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</si>
  <si>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</si>
  <si>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</si>
  <si>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</si>
  <si>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</si>
  <si>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</si>
  <si>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</si>
  <si>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</si>
  <si>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</si>
  <si>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</si>
  <si>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</si>
  <si>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</si>
  <si>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</si>
  <si>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</si>
  <si>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</si>
  <si>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</si>
  <si>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</si>
  <si>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</si>
  <si>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</si>
  <si>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</si>
  <si>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</si>
  <si>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</si>
  <si>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</si>
  <si>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</si>
  <si>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</si>
  <si>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</si>
  <si>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</si>
  <si>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</si>
  <si>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</si>
  <si>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</si>
  <si>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</si>
  <si>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</si>
  <si>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</si>
  <si>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</si>
  <si>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</si>
  <si>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</si>
  <si>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</si>
  <si>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</si>
  <si>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</si>
  <si>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</si>
  <si>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</si>
  <si>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</si>
  <si>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</si>
  <si>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</si>
  <si>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</si>
  <si>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</si>
  <si>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</si>
  <si>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</si>
  <si>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</si>
  <si>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</si>
  <si>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</si>
  <si>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</si>
  <si>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</si>
  <si>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</si>
  <si>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</si>
  <si>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</si>
  <si>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</si>
  <si>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</si>
  <si>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</si>
  <si>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</si>
  <si>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</si>
  <si>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</si>
  <si>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</si>
  <si>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</si>
  <si>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</si>
  <si>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</si>
  <si>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</si>
  <si>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</si>
  <si>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</si>
  <si>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</si>
  <si>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</si>
  <si>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</si>
  <si>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</si>
  <si>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</si>
  <si>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</si>
  <si>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</si>
  <si>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</si>
  <si>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</si>
  <si>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</si>
  <si>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</si>
  <si>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</si>
  <si>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</si>
  <si>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</si>
  <si>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</si>
  <si>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</si>
  <si>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</si>
  <si>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</si>
  <si>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</si>
  <si>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</si>
  <si>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</si>
  <si>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</si>
  <si>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</si>
  <si>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</si>
  <si>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</si>
  <si>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</si>
  <si>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</si>
  <si>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</si>
  <si>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</si>
  <si>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</si>
  <si>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</si>
  <si>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</si>
  <si>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</si>
  <si>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</si>
  <si>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</si>
  <si>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</si>
  <si>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</si>
  <si>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</si>
  <si>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</si>
  <si>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</si>
  <si>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</si>
  <si>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</si>
  <si>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</si>
  <si>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</si>
  <si>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</si>
  <si>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</si>
  <si>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</si>
  <si>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</si>
  <si>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</si>
  <si>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</si>
  <si>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</si>
  <si>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</si>
  <si>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</si>
  <si>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</si>
  <si>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</si>
  <si>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</si>
  <si>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</si>
  <si>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</si>
  <si>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</si>
  <si>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</si>
  <si>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</si>
  <si>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</si>
  <si>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</si>
  <si>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</si>
  <si>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</si>
  <si>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</si>
  <si>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</si>
  <si>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</si>
  <si>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</si>
  <si>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</si>
  <si>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</si>
  <si>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</si>
  <si>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</si>
  <si>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</si>
  <si>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</si>
  <si>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</si>
  <si>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</si>
  <si>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</si>
  <si>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</si>
  <si>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</si>
  <si>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</si>
  <si>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</si>
  <si>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</si>
  <si>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</si>
  <si>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</si>
  <si>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</si>
  <si>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</si>
  <si>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</si>
  <si>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</si>
  <si>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</si>
  <si>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</si>
  <si>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</si>
  <si>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</si>
  <si>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</si>
  <si>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</si>
  <si>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</si>
  <si>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</si>
  <si>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</si>
  <si>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</si>
  <si>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</si>
  <si>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</si>
  <si>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</si>
  <si>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</si>
  <si>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</si>
  <si>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</si>
  <si>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</si>
  <si>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</si>
  <si>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</si>
  <si>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</si>
  <si>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</si>
  <si>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</si>
  <si>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</si>
  <si>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</si>
  <si>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</si>
  <si>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</si>
  <si>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</si>
  <si>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</si>
  <si>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</si>
  <si>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</si>
  <si>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</si>
  <si>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</si>
  <si>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</si>
  <si>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</si>
  <si>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</si>
  <si>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</si>
  <si>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</si>
  <si>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</si>
  <si>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</si>
  <si>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</si>
  <si>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</si>
  <si>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</si>
  <si>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</si>
  <si>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</si>
  <si>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</si>
  <si>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</si>
  <si>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</si>
  <si>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</si>
  <si>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</si>
  <si>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</si>
  <si>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</si>
  <si>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</si>
  <si>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</si>
  <si>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</si>
  <si>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</si>
  <si>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</si>
  <si>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</si>
  <si>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</si>
  <si>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</si>
  <si>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</si>
  <si>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</si>
  <si>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</si>
  <si>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</si>
  <si>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</si>
  <si>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</si>
  <si>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</si>
  <si>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</si>
  <si>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</si>
  <si>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</si>
  <si>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</si>
  <si>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</si>
  <si>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</si>
  <si>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</si>
  <si>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</si>
  <si>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</si>
  <si>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</si>
  <si>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</si>
  <si>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</si>
  <si>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</si>
  <si>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</si>
  <si>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</si>
  <si>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</si>
  <si>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</si>
  <si>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</si>
  <si>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</si>
  <si>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</si>
  <si>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</si>
  <si>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</si>
  <si>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</si>
  <si>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</si>
  <si>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</si>
  <si>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</si>
  <si>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</si>
  <si>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</si>
  <si>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</si>
  <si>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</si>
  <si>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</si>
  <si>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</si>
  <si>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</si>
  <si>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</si>
  <si>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</si>
  <si>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</si>
  <si>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</si>
  <si>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</si>
  <si>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</si>
  <si>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</si>
  <si>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</si>
  <si>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</si>
  <si>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</si>
  <si>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</si>
  <si>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</si>
  <si>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</si>
  <si>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</si>
  <si>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</si>
  <si>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</si>
  <si>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</si>
  <si>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</si>
  <si>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</si>
  <si>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</si>
  <si>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</si>
  <si>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</si>
  <si>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</si>
  <si>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</si>
  <si>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</si>
  <si>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</si>
  <si>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</si>
  <si>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</si>
  <si>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</si>
  <si>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</si>
  <si>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</si>
  <si>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</si>
  <si>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</si>
  <si>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</si>
  <si>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</si>
  <si>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</si>
  <si>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</si>
  <si>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</si>
  <si>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</si>
  <si>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</si>
  <si>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</si>
  <si>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</si>
  <si>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</si>
  <si>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</si>
  <si>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</si>
  <si>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</si>
  <si>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</si>
  <si>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</si>
  <si>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</si>
  <si>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</si>
  <si>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</si>
  <si>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</si>
  <si>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</si>
  <si>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</si>
  <si>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</si>
  <si>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</si>
  <si>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</si>
  <si>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</si>
  <si>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</si>
  <si>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</si>
  <si>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</si>
  <si>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</si>
  <si>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</si>
  <si>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</si>
  <si>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</si>
  <si>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</si>
  <si>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</si>
  <si>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</si>
  <si>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</si>
  <si>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</si>
  <si>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</si>
  <si>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</si>
  <si>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</si>
  <si>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</si>
  <si>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</si>
  <si>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</si>
  <si>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</si>
  <si>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</si>
  <si>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</si>
  <si>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</si>
  <si>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</si>
  <si>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</si>
  <si>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</si>
  <si>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</si>
  <si>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</si>
  <si>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</si>
  <si>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</si>
  <si>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</si>
  <si>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</si>
  <si>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</si>
  <si>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</si>
  <si>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</si>
  <si>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</si>
  <si>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</si>
  <si>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</si>
  <si>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</si>
  <si>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</si>
  <si>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</si>
  <si>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</si>
  <si>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</si>
  <si>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</si>
  <si>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</si>
  <si>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</si>
  <si>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</si>
  <si>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</si>
  <si>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</si>
  <si>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</si>
  <si>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</si>
  <si>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</si>
  <si>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</si>
  <si>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</si>
  <si>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</si>
  <si>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</si>
  <si>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</si>
  <si>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</si>
  <si>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</si>
  <si>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</si>
  <si>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</si>
  <si>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</si>
  <si>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</si>
  <si>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</si>
  <si>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</si>
  <si>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</si>
  <si>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</si>
  <si>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</si>
  <si>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</si>
  <si>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</si>
  <si>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</si>
  <si>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</si>
  <si>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</si>
  <si>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</si>
  <si>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</si>
  <si>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</si>
  <si>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</si>
  <si>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</si>
  <si>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</si>
  <si>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</si>
  <si>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</si>
  <si>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</si>
  <si>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</si>
  <si>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</si>
  <si>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</si>
  <si>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</si>
  <si>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</si>
  <si>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</si>
  <si>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</si>
  <si>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</si>
  <si>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</si>
  <si>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</si>
  <si>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</si>
  <si>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</si>
  <si>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</si>
  <si>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</si>
  <si>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</si>
  <si>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</si>
  <si>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</si>
  <si>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</si>
  <si>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</si>
  <si>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</si>
  <si>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</si>
  <si>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</si>
  <si>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</si>
  <si>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</si>
  <si>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</si>
  <si>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</si>
  <si>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</si>
  <si>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</si>
  <si>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</si>
  <si>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</si>
  <si>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</si>
  <si>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</si>
  <si>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</si>
  <si>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</si>
  <si>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</si>
  <si>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</si>
  <si>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</si>
  <si>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</si>
  <si>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</si>
  <si>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</si>
  <si>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</si>
  <si>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</si>
  <si>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</si>
  <si>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</si>
  <si>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</si>
  <si>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</si>
  <si>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</si>
  <si>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</si>
  <si>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</si>
  <si>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</si>
  <si>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</si>
  <si>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</si>
  <si>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</si>
  <si>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</si>
  <si>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</si>
  <si>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</si>
  <si>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</si>
  <si>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</si>
  <si>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</si>
  <si>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</si>
  <si>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</si>
  <si>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</si>
  <si>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</si>
  <si>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</si>
  <si>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</si>
  <si>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</si>
  <si>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</si>
  <si>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</si>
  <si>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</si>
  <si>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</si>
  <si>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</si>
  <si>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</si>
  <si>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</si>
  <si>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</si>
  <si>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</si>
  <si>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</si>
  <si>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</si>
  <si>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</si>
  <si>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</si>
  <si>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</si>
  <si>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</si>
  <si>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</si>
  <si>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</si>
  <si>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</si>
  <si>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</si>
  <si>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</si>
  <si>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</si>
  <si>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</si>
  <si>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</si>
  <si>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</si>
  <si>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</si>
  <si>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</si>
  <si>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</si>
  <si>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</si>
  <si>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</si>
  <si>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</si>
  <si>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</si>
  <si>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</si>
  <si>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</si>
  <si>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</si>
  <si>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</si>
  <si>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</si>
  <si>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</si>
  <si>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</si>
  <si>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</si>
  <si>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</si>
  <si>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</si>
  <si>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</si>
  <si>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</si>
  <si>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</si>
  <si>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</si>
  <si>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</si>
  <si>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</si>
  <si>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</si>
  <si>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</si>
  <si>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</si>
  <si>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</si>
  <si>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</si>
  <si>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</si>
  <si>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</si>
  <si>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</si>
  <si>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</si>
  <si>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</si>
  <si>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</si>
  <si>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</si>
  <si>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</si>
  <si>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</si>
  <si>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</si>
  <si>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</si>
  <si>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</si>
  <si>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</si>
  <si>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</si>
  <si>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</si>
  <si>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</si>
  <si>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</si>
  <si>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</si>
  <si>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</si>
  <si>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</si>
  <si>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</si>
  <si>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</si>
  <si>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</si>
  <si>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</si>
  <si>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</si>
  <si>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</si>
  <si>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</si>
  <si>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</si>
  <si>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</si>
  <si>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</si>
  <si>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</si>
  <si>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</si>
  <si>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</si>
  <si>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</si>
  <si>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</si>
  <si>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</si>
  <si>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</si>
  <si>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</si>
  <si>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</si>
  <si>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</si>
  <si>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</si>
  <si>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</si>
  <si>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</si>
  <si>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</si>
  <si>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</si>
  <si>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</si>
  <si>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</si>
  <si>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</si>
  <si>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</si>
  <si>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</si>
  <si>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</si>
  <si>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</si>
  <si>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</si>
  <si>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</si>
  <si>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</si>
  <si>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</si>
  <si>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</si>
  <si>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</si>
  <si>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</si>
  <si>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</si>
  <si>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</si>
  <si>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</si>
  <si>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</si>
  <si>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</si>
  <si>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</si>
  <si>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</si>
  <si>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</si>
  <si>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</si>
  <si>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</si>
  <si>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</si>
  <si>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</si>
  <si>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</si>
  <si>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</si>
  <si>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</si>
  <si>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</si>
  <si>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</si>
  <si>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</si>
  <si>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</si>
  <si>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</si>
  <si>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</si>
  <si>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</si>
  <si>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</si>
  <si>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</si>
  <si>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</si>
  <si>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</si>
  <si>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</si>
  <si>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</si>
  <si>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</si>
  <si>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</si>
  <si>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</si>
  <si>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</si>
  <si>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</si>
  <si>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</si>
  <si>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</si>
  <si>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</si>
  <si>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</si>
  <si>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</si>
  <si>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</si>
  <si>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</si>
  <si>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</si>
  <si>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</si>
  <si>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</si>
  <si>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</si>
  <si>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</si>
  <si>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</si>
  <si>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</si>
  <si>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</si>
  <si>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</si>
  <si>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</si>
  <si>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</si>
  <si>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</si>
  <si>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</si>
  <si>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</si>
  <si>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</si>
  <si>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</si>
  <si>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</si>
  <si>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</si>
  <si>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</si>
  <si>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</si>
  <si>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</si>
  <si>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</si>
  <si>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</si>
  <si>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</si>
  <si>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</si>
  <si>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</si>
  <si>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</si>
  <si>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</si>
  <si>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</si>
  <si>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</si>
  <si>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</si>
  <si>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</si>
  <si>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</si>
  <si>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</si>
  <si>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</si>
  <si>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</si>
  <si>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</si>
  <si>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</si>
  <si>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</si>
  <si>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</si>
  <si>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</si>
  <si>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</si>
  <si>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</si>
  <si>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</si>
  <si>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</si>
  <si>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</si>
  <si>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</si>
  <si>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</si>
  <si>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</si>
  <si>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</si>
  <si>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</si>
  <si>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</si>
  <si>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</si>
  <si>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</si>
  <si>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</si>
  <si>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</si>
  <si>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</si>
  <si>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</si>
  <si>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</si>
  <si>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</si>
  <si>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</si>
  <si>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</si>
  <si>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</si>
  <si>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</si>
  <si>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</si>
  <si>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</si>
  <si>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</si>
  <si>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</si>
  <si>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</si>
  <si>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</si>
  <si>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</si>
  <si>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</si>
  <si>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</si>
  <si>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</si>
  <si>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</si>
  <si>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</si>
  <si>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</si>
  <si>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</si>
  <si>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</si>
  <si>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</si>
  <si>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</si>
  <si>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</si>
  <si>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</si>
  <si>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</si>
  <si>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</si>
  <si>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</si>
  <si>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</si>
  <si>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</si>
  <si>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</si>
  <si>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</si>
  <si>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</si>
  <si>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</si>
  <si>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</si>
  <si>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</si>
  <si>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</si>
  <si>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</si>
  <si>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</si>
  <si>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</si>
  <si>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</si>
  <si>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</si>
  <si>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</si>
  <si>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</si>
  <si>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</si>
  <si>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</si>
  <si>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</si>
  <si>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</si>
  <si>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</si>
  <si>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</si>
  <si>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</si>
  <si>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</si>
  <si>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</si>
  <si>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</si>
  <si>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</si>
  <si>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</si>
  <si>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</si>
  <si>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</si>
  <si>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</si>
  <si>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</si>
  <si>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</si>
  <si>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</si>
  <si>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</si>
  <si>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</si>
  <si>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</si>
  <si>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</si>
  <si>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</si>
  <si>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</si>
  <si>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</si>
  <si>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</si>
  <si>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</si>
  <si>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</si>
  <si>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</si>
  <si>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</si>
  <si>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</si>
  <si>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</si>
  <si>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</si>
  <si>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</si>
  <si>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</si>
  <si>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</si>
  <si>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</si>
  <si>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</si>
  <si>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</si>
  <si>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</si>
  <si>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</si>
  <si>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</si>
  <si>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</si>
  <si>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</si>
  <si>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</si>
  <si>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</si>
  <si>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</si>
  <si>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</si>
  <si>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</si>
  <si>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</si>
  <si>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</si>
  <si>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</si>
  <si>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</si>
  <si>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</si>
  <si>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</si>
  <si>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</si>
  <si>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</si>
  <si>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</si>
  <si>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</si>
  <si>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</si>
  <si>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</si>
  <si>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</si>
  <si>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</si>
  <si>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</si>
  <si>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</si>
  <si>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</si>
  <si>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</si>
  <si>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</si>
  <si>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</si>
  <si>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</si>
  <si>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</si>
  <si>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</si>
  <si>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</si>
  <si>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</si>
  <si>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</si>
  <si>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</si>
  <si>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</si>
  <si>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</si>
  <si>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</si>
  <si>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</si>
  <si>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</si>
  <si>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</si>
  <si>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</si>
  <si>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</si>
  <si>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</si>
  <si>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</si>
  <si>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</si>
  <si>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</si>
  <si>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</si>
  <si>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</si>
  <si>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</si>
  <si>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</si>
  <si>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</si>
  <si>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</si>
  <si>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</si>
  <si>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</si>
  <si>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</si>
  <si>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</si>
  <si>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</si>
  <si>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</si>
  <si>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</si>
  <si>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</si>
  <si>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</si>
  <si>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</si>
  <si>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</si>
  <si>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</si>
  <si>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</si>
  <si>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</si>
  <si>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</si>
  <si>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</si>
  <si>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</si>
  <si>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</si>
  <si>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</si>
  <si>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</si>
  <si>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</si>
  <si>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</si>
  <si>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</si>
  <si>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</si>
  <si>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</si>
  <si>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</si>
  <si>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</si>
  <si>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</si>
  <si>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</si>
  <si>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</si>
  <si>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</si>
  <si>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</si>
  <si>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</si>
  <si>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</si>
  <si>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</si>
  <si>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</si>
  <si>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</si>
  <si>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</si>
  <si>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</si>
  <si>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</si>
  <si>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</si>
  <si>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</si>
  <si>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</si>
  <si>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</si>
  <si>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</si>
  <si>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</si>
  <si>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</si>
  <si>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</si>
  <si>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</si>
  <si>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</si>
  <si>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</si>
  <si>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</si>
  <si>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</si>
  <si>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</si>
  <si>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</si>
  <si>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</si>
  <si>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</si>
  <si>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</si>
  <si>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</si>
  <si>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</si>
  <si>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</si>
  <si>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</si>
  <si>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</si>
  <si>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</si>
  <si>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</si>
  <si>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</si>
  <si>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</si>
  <si>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</si>
  <si>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</si>
  <si>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</si>
  <si>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</si>
  <si>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</si>
  <si>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</si>
  <si>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</si>
  <si>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</si>
  <si>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</si>
  <si>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</si>
  <si>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</si>
  <si>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</si>
  <si>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</si>
  <si>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</si>
  <si>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</si>
  <si>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</si>
  <si>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</si>
  <si>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</si>
  <si>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</si>
  <si>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</si>
  <si>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</si>
  <si>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</si>
  <si>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</si>
  <si>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</si>
  <si>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</si>
  <si>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</si>
  <si>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</si>
  <si>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</si>
  <si>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</si>
  <si>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</si>
  <si>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</si>
  <si>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</si>
  <si>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</si>
  <si>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</si>
  <si>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</si>
  <si>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</si>
  <si>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</si>
  <si>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</si>
  <si>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</si>
  <si>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</si>
  <si>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</si>
  <si>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</si>
  <si>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</si>
  <si>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</si>
  <si>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</si>
  <si>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</si>
  <si>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</si>
  <si>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</si>
  <si>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</si>
  <si>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</si>
  <si>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</si>
  <si>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</si>
  <si>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</si>
  <si>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</si>
  <si>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</si>
  <si>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</si>
  <si>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</si>
  <si>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</si>
  <si>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</si>
  <si>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</si>
  <si>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</si>
  <si>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</si>
  <si>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</si>
  <si>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</si>
  <si>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</si>
  <si>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</si>
  <si>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</si>
  <si>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</si>
  <si>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</si>
  <si>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</si>
  <si>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</si>
  <si>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</si>
  <si>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</si>
  <si>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</si>
  <si>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</si>
  <si>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</si>
  <si>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</si>
  <si>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</si>
  <si>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</si>
  <si>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</si>
  <si>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</si>
  <si>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</si>
  <si>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</si>
  <si>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</si>
  <si>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</si>
  <si>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</si>
  <si>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</si>
  <si>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</si>
  <si>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</si>
  <si>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</si>
  <si>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</si>
  <si>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</si>
  <si>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</si>
  <si>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</si>
  <si>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</si>
  <si>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</si>
  <si>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</si>
  <si>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</si>
  <si>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</si>
  <si>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</si>
  <si>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</si>
  <si>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</si>
  <si>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</si>
  <si>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</si>
  <si>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</si>
  <si>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</si>
  <si>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</si>
  <si>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</si>
  <si>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</si>
  <si>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</si>
  <si>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</si>
  <si>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</si>
  <si>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</si>
  <si>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</si>
  <si>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</si>
  <si>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</si>
  <si>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</si>
  <si>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</si>
  <si>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</si>
  <si>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</si>
  <si>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</si>
  <si>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</si>
  <si>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</si>
  <si>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</si>
  <si>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</si>
  <si>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</si>
  <si>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</si>
  <si>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</si>
  <si>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</si>
  <si>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</si>
  <si>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</si>
  <si>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</si>
  <si>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</si>
  <si>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</si>
  <si>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</si>
  <si>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</si>
  <si>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</si>
  <si>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</si>
  <si>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</si>
  <si>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</si>
  <si>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</si>
  <si>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</si>
  <si>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</si>
  <si>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</si>
  <si>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</si>
  <si>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</si>
  <si>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</si>
  <si>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</si>
  <si>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</si>
  <si>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</si>
  <si>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</si>
  <si>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</si>
  <si>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</si>
  <si>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</si>
  <si>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</si>
  <si>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</si>
  <si>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</si>
  <si>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</si>
  <si>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</si>
  <si>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</si>
  <si>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</si>
  <si>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</si>
  <si>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</si>
  <si>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</si>
  <si>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</si>
  <si>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</si>
  <si>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</si>
  <si>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</si>
  <si>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</si>
  <si>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</si>
  <si>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</si>
  <si>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</si>
  <si>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</si>
  <si>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</si>
  <si>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</si>
  <si>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</si>
  <si>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</si>
  <si>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</si>
  <si>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</si>
  <si>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</si>
  <si>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</si>
  <si>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</si>
  <si>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</si>
  <si>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</si>
  <si>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</si>
  <si>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</si>
  <si>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</si>
  <si>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</si>
  <si>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</si>
  <si>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</si>
  <si>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</si>
  <si>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</si>
  <si>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</si>
  <si>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</si>
  <si>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</si>
  <si>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</si>
  <si>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</si>
  <si>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</si>
  <si>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</si>
  <si>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</si>
  <si>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</si>
  <si>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</si>
  <si>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</si>
  <si>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</si>
  <si>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</si>
  <si>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</si>
  <si>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</si>
  <si>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</si>
  <si>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</si>
  <si>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</si>
  <si>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</si>
  <si>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</si>
  <si>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</si>
  <si>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</si>
  <si>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</si>
  <si>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</si>
  <si>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</si>
  <si>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</si>
  <si>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</si>
  <si>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</si>
  <si>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</si>
  <si>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</si>
  <si>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</si>
  <si>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</si>
  <si>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</si>
  <si>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</si>
  <si>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</si>
  <si>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</si>
  <si>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</si>
  <si>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</si>
  <si>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</si>
  <si>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</si>
  <si>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</si>
  <si>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</si>
  <si>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</si>
  <si>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</si>
  <si>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</si>
  <si>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</si>
  <si>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</si>
  <si>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</si>
  <si>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</si>
  <si>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</si>
  <si>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</si>
  <si>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</si>
  <si>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</si>
  <si>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</si>
  <si>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</si>
  <si>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</si>
  <si>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</si>
  <si>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</si>
  <si>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</si>
  <si>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</si>
  <si>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</si>
  <si>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</si>
  <si>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</si>
  <si>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</si>
  <si>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</si>
  <si>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</si>
  <si>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</si>
  <si>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</si>
  <si>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</si>
  <si>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</si>
  <si>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</si>
  <si>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</si>
  <si>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</si>
  <si>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</si>
  <si>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</si>
  <si>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</si>
  <si>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</si>
  <si>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</si>
  <si>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</si>
  <si>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</si>
  <si>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</si>
  <si>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</si>
  <si>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</si>
  <si>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</si>
  <si>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</si>
  <si>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</si>
  <si>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</si>
  <si>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</si>
  <si>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</si>
  <si>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</si>
  <si>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</si>
  <si>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</si>
  <si>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</si>
  <si>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</si>
  <si>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</si>
  <si>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</si>
  <si>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</si>
  <si>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</si>
  <si>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</si>
  <si>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</si>
  <si>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</si>
  <si>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</si>
  <si>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</si>
  <si>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</si>
  <si>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</si>
  <si>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</si>
  <si>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</si>
  <si>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</si>
  <si>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</si>
  <si>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</si>
  <si>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</si>
  <si>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</si>
  <si>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</si>
  <si>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</si>
  <si>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</si>
  <si>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</si>
  <si>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</si>
  <si>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</si>
  <si>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</si>
  <si>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</si>
  <si>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</si>
  <si>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</si>
  <si>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</si>
  <si>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</si>
  <si>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</si>
  <si>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</si>
  <si>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</si>
  <si>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</si>
  <si>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</si>
  <si>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</si>
  <si>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</si>
  <si>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</si>
  <si>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</si>
  <si>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</si>
  <si>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</si>
  <si>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</si>
  <si>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</si>
  <si>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</si>
  <si>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</si>
  <si>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</si>
  <si>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</si>
  <si>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</si>
  <si>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</si>
  <si>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</si>
  <si>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</si>
  <si>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</si>
  <si>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</si>
  <si>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</si>
  <si>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</si>
  <si>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</si>
  <si>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</si>
  <si>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</si>
  <si>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</si>
  <si>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</si>
  <si>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</si>
  <si>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</si>
  <si>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</si>
  <si>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</si>
  <si>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</si>
  <si>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</si>
  <si>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</si>
  <si>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</si>
  <si>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</si>
  <si>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</si>
  <si>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</si>
  <si>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</si>
  <si>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</si>
  <si>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</si>
  <si>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</si>
  <si>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</si>
  <si>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</si>
  <si>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</si>
  <si>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</si>
  <si>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</si>
  <si>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</si>
  <si>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</si>
  <si>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</si>
  <si>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</si>
  <si>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</si>
  <si>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</si>
  <si>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</si>
  <si>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</si>
  <si>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</si>
  <si>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</si>
  <si>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</si>
  <si>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</si>
  <si>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</si>
  <si>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</si>
  <si>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</si>
  <si>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</si>
  <si>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</si>
  <si>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</si>
  <si>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</si>
  <si>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</si>
  <si>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</si>
  <si>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</si>
  <si>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</si>
  <si>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</si>
  <si>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</si>
  <si>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</si>
  <si>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</si>
  <si>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</si>
  <si>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</si>
  <si>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</si>
  <si>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</si>
  <si>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</si>
  <si>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</si>
  <si>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</si>
  <si>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</si>
  <si>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</si>
  <si>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</si>
  <si>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</si>
  <si>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</si>
  <si>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</si>
  <si>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</si>
  <si>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</si>
  <si>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</si>
  <si>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</si>
  <si>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</si>
  <si>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</si>
  <si>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</si>
  <si>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</si>
  <si>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</si>
  <si>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</si>
  <si>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</si>
  <si>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</si>
  <si>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</si>
  <si>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</si>
  <si>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</si>
  <si>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</si>
  <si>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</si>
  <si>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</si>
  <si>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</si>
  <si>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</si>
  <si>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</si>
  <si>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</si>
  <si>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</si>
  <si>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</si>
  <si>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</si>
  <si>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</si>
  <si>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</si>
  <si>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</si>
  <si>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</si>
  <si>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</si>
  <si>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</si>
  <si>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</si>
  <si>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</si>
  <si>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</si>
  <si>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</si>
  <si>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</si>
  <si>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</si>
  <si>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</si>
  <si>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</si>
  <si>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</si>
  <si>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</si>
  <si>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</si>
  <si>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</si>
  <si>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</si>
  <si>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</si>
  <si>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</si>
  <si>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</si>
  <si>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</si>
  <si>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</si>
  <si>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</si>
  <si>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</si>
  <si>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</si>
  <si>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</si>
  <si>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</si>
  <si>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</si>
  <si>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</si>
  <si>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</si>
  <si>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</si>
  <si>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</si>
  <si>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</si>
  <si>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</si>
  <si>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</si>
  <si>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</si>
  <si>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</si>
  <si>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</si>
  <si>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</si>
  <si>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</si>
  <si>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</si>
  <si>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</si>
  <si>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</si>
  <si>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</si>
  <si>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</si>
  <si>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</si>
  <si>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</si>
  <si>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</si>
  <si>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</si>
  <si>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</si>
  <si>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</si>
  <si>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</si>
  <si>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</si>
  <si>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</si>
  <si>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</si>
  <si>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</si>
  <si>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</si>
  <si>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</si>
  <si>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</si>
  <si>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</si>
  <si>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</si>
  <si>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</si>
  <si>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</si>
  <si>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</si>
  <si>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</si>
  <si>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</si>
  <si>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</si>
  <si>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</si>
  <si>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</si>
  <si>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</si>
  <si>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</si>
  <si>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</si>
  <si>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</si>
  <si>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</si>
  <si>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</si>
  <si>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</si>
  <si>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</si>
  <si>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</si>
  <si>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</si>
  <si>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</si>
  <si>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</si>
  <si>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</si>
  <si>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</si>
  <si>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</si>
  <si>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</si>
  <si>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</si>
  <si>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</si>
  <si>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</si>
  <si>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</si>
  <si>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</si>
  <si>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</si>
  <si>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</si>
  <si>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</si>
  <si>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</si>
  <si>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</si>
  <si>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</si>
  <si>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</si>
  <si>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</si>
  <si>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</si>
  <si>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</si>
  <si>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</si>
  <si>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</si>
  <si>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</si>
  <si>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</si>
  <si>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</si>
  <si>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</si>
  <si>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</si>
  <si>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</si>
  <si>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</si>
  <si>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</si>
  <si>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</si>
  <si>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</si>
  <si>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</si>
  <si>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</si>
  <si>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</si>
  <si>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</si>
  <si>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</si>
  <si>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</si>
  <si>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</si>
  <si>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</si>
  <si>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</si>
  <si>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</si>
  <si>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</si>
  <si>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</si>
  <si>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</si>
  <si>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</si>
  <si>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</si>
  <si>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</si>
  <si>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</si>
  <si>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</si>
  <si>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</si>
  <si>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</si>
  <si>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</si>
  <si>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</si>
  <si>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</si>
  <si>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</si>
  <si>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</si>
  <si>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</si>
  <si>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</si>
  <si>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</si>
  <si>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</si>
  <si>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</si>
  <si>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</si>
  <si>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</si>
  <si>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</si>
  <si>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</si>
  <si>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</si>
  <si>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</si>
  <si>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</si>
  <si>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</si>
  <si>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</si>
  <si>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</si>
  <si>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</si>
  <si>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</si>
  <si>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</si>
  <si>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</si>
  <si>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</si>
  <si>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</si>
  <si>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</si>
  <si>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</si>
  <si>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</si>
  <si>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</si>
  <si>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</si>
  <si>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</si>
  <si>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</si>
  <si>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</si>
  <si>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</si>
  <si>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</si>
  <si>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</si>
  <si>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</si>
  <si>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</si>
  <si>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</si>
  <si>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</si>
  <si>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</si>
  <si>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</si>
  <si>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</si>
  <si>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</si>
  <si>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</si>
  <si>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</si>
  <si>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</si>
  <si>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</si>
  <si>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</si>
  <si>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</si>
  <si>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</si>
  <si>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</si>
  <si>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</si>
  <si>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</si>
  <si>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</si>
  <si>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</si>
  <si>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</si>
  <si>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</si>
  <si>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</si>
  <si>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</si>
  <si>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</si>
  <si>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</si>
  <si>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</si>
  <si>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</si>
  <si>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</si>
  <si>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</si>
  <si>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</si>
  <si>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</si>
  <si>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</si>
  <si>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</si>
  <si>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</si>
  <si>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</si>
  <si>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</si>
  <si>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</si>
  <si>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</si>
  <si>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</si>
  <si>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</si>
  <si>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</si>
  <si>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</si>
  <si>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</si>
  <si>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</si>
  <si>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</si>
  <si>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</si>
  <si>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</si>
  <si>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</si>
  <si>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</si>
  <si>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</si>
  <si>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</si>
  <si>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</si>
  <si>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</si>
  <si>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</si>
  <si>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</si>
  <si>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</si>
  <si>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</si>
  <si>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</si>
  <si>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</si>
  <si>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</si>
  <si>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</si>
  <si>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</si>
  <si>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</si>
  <si>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</si>
  <si>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</si>
  <si>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</si>
  <si>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</si>
  <si>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</si>
  <si>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</si>
  <si>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</si>
  <si>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</si>
  <si>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</si>
  <si>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</si>
  <si>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</si>
  <si>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</si>
  <si>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</si>
  <si>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</si>
  <si>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</si>
  <si>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</si>
  <si>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</si>
  <si>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</si>
  <si>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</si>
  <si>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</si>
  <si>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</si>
  <si>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</si>
  <si>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</si>
  <si>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</si>
  <si>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</si>
  <si>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</si>
  <si>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</si>
  <si>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</si>
  <si>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</si>
  <si>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</si>
  <si>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</si>
  <si>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</si>
  <si>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</si>
  <si>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</si>
  <si>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</si>
  <si>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</si>
  <si>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</si>
  <si>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</si>
  <si>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</si>
  <si>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</si>
  <si>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</si>
  <si>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</si>
  <si>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</si>
  <si>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</si>
  <si>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</si>
  <si>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</si>
  <si>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</si>
  <si>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</si>
  <si>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</si>
  <si>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</si>
  <si>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</si>
  <si>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</si>
  <si>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</si>
  <si>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</si>
  <si>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</si>
  <si>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</si>
  <si>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</si>
  <si>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</si>
  <si>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</si>
  <si>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</si>
  <si>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</si>
  <si>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</si>
  <si>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</si>
  <si>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</si>
  <si>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</si>
  <si>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</si>
  <si>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</si>
  <si>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</si>
  <si>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</si>
  <si>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</si>
  <si>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</si>
  <si>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</si>
  <si>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</si>
  <si>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</si>
  <si>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</si>
  <si>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</si>
  <si>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</si>
  <si>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</si>
  <si>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</si>
  <si>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</si>
  <si>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</si>
  <si>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</si>
  <si>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</si>
  <si>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</si>
  <si>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</si>
  <si>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</si>
  <si>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</si>
  <si>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</si>
  <si>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</si>
  <si>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</si>
  <si>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</si>
  <si>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</si>
  <si>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</si>
  <si>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</si>
  <si>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</si>
  <si>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</si>
  <si>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</si>
  <si>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</si>
  <si>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</si>
  <si>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</si>
  <si>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</si>
  <si>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</si>
  <si>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</si>
  <si>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</si>
  <si>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</si>
  <si>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</si>
  <si>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</si>
  <si>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</si>
  <si>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</si>
  <si>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</si>
  <si>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</si>
  <si>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</si>
  <si>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</si>
  <si>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</si>
  <si>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</si>
  <si>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</si>
  <si>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</si>
  <si>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</si>
  <si>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</si>
  <si>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</si>
  <si>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</si>
  <si>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</si>
  <si>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</si>
  <si>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</si>
  <si>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</si>
  <si>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</si>
  <si>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</si>
  <si>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</si>
  <si>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</si>
  <si>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</si>
  <si>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</si>
  <si>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</si>
  <si>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</si>
  <si>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</si>
  <si>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</si>
  <si>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</si>
  <si>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</si>
  <si>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</si>
  <si>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</si>
  <si>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</si>
  <si>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</si>
  <si>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</si>
  <si>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</si>
  <si>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</si>
  <si>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</si>
  <si>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</si>
  <si>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</si>
  <si>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</si>
  <si>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</si>
  <si>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</si>
  <si>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</si>
  <si>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</si>
  <si>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</si>
  <si>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</si>
  <si>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</si>
  <si>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</si>
  <si>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</si>
  <si>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</si>
  <si>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</si>
  <si>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</si>
  <si>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</si>
  <si>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</si>
  <si>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</si>
  <si>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</si>
  <si>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</si>
  <si>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</si>
  <si>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</si>
  <si>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</si>
  <si>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</si>
  <si>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</si>
  <si>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</si>
  <si>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</si>
  <si>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</si>
  <si>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</si>
  <si>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</si>
  <si>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</si>
  <si>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</si>
  <si>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</si>
  <si>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</si>
  <si>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</si>
  <si>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</si>
  <si>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</si>
  <si>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</si>
  <si>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</si>
  <si>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</si>
  <si>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</si>
  <si>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</si>
  <si>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</si>
  <si>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</si>
  <si>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</si>
  <si>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</si>
  <si>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</si>
  <si>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</si>
  <si>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</si>
  <si>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</si>
  <si>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</si>
  <si>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</si>
  <si>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</si>
  <si>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</si>
  <si>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</si>
  <si>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</si>
  <si>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</si>
  <si>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</si>
  <si>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</si>
  <si>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</si>
  <si>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</si>
  <si>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</si>
  <si>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</si>
  <si>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</si>
  <si>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</si>
  <si>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</si>
  <si>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</si>
  <si>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</si>
  <si>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</si>
  <si>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</si>
  <si>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</si>
  <si>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</si>
  <si>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</si>
  <si>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</si>
  <si>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</si>
  <si>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</si>
  <si>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</si>
  <si>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</si>
  <si>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</si>
  <si>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</si>
  <si>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</si>
  <si>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</si>
  <si>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</si>
  <si>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</si>
  <si>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</si>
  <si>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</si>
  <si>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</si>
  <si>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</si>
  <si>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</si>
  <si>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</si>
  <si>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</si>
  <si>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</si>
  <si>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</si>
  <si>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</si>
  <si>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</si>
  <si>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</si>
  <si>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</si>
  <si>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</si>
  <si>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</si>
  <si>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</si>
  <si>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</si>
  <si>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</si>
  <si>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</si>
  <si>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</si>
  <si>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</si>
  <si>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</si>
  <si>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</si>
  <si>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</si>
  <si>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</si>
  <si>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</si>
  <si>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</si>
  <si>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</si>
  <si>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</si>
  <si>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</si>
  <si>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</si>
  <si>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</si>
  <si>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</si>
  <si>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</si>
  <si>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</si>
  <si>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</si>
  <si>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</si>
  <si>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</si>
  <si>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</si>
  <si>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</si>
  <si>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</si>
  <si>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</si>
  <si>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</si>
  <si>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</si>
  <si>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</si>
  <si>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</si>
  <si>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</si>
  <si>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</si>
  <si>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</si>
  <si>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</si>
  <si>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</si>
  <si>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</si>
  <si>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</si>
  <si>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</si>
  <si>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</si>
  <si>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</si>
  <si>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</si>
  <si>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</si>
  <si>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</si>
  <si>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</si>
  <si>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</si>
  <si>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</si>
  <si>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</si>
  <si>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</si>
  <si>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</si>
  <si>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</si>
  <si>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</si>
  <si>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</si>
  <si>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</si>
  <si>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</si>
  <si>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</si>
  <si>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</si>
  <si>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</si>
  <si>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</si>
  <si>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</si>
  <si>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</si>
  <si>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</si>
  <si>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</si>
  <si>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</si>
  <si>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</si>
  <si>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</si>
  <si>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</si>
  <si>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</si>
  <si>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</si>
  <si>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</si>
  <si>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</si>
  <si>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</si>
  <si>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</si>
  <si>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</si>
  <si>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</si>
  <si>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</si>
  <si>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</si>
  <si>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</si>
  <si>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</si>
  <si>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</si>
  <si>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</si>
  <si>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</si>
  <si>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</si>
  <si>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</si>
  <si>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</si>
  <si>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</si>
  <si>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</si>
  <si>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</si>
  <si>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</si>
  <si>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</si>
  <si>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</si>
  <si>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</si>
  <si>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</si>
  <si>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</si>
  <si>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</si>
  <si>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</si>
  <si>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</si>
  <si>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</si>
  <si>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</si>
  <si>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</si>
  <si>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</si>
  <si>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</si>
  <si>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</si>
  <si>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</si>
  <si>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</si>
  <si>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</si>
  <si>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</si>
  <si>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</si>
  <si>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</si>
  <si>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</si>
  <si>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</si>
  <si>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</si>
  <si>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</si>
  <si>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</si>
  <si>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</si>
  <si>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</si>
  <si>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</si>
  <si>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</si>
  <si>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</si>
  <si>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</si>
  <si>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</si>
  <si>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</si>
  <si>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</si>
  <si>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</si>
  <si>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</si>
  <si>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</si>
  <si>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</si>
  <si>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</si>
  <si>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</si>
  <si>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</si>
  <si>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</si>
  <si>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</si>
  <si>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</si>
  <si>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</si>
  <si>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</si>
  <si>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</si>
  <si>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</si>
  <si>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</si>
  <si>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</si>
  <si>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</si>
  <si>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</si>
  <si>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</si>
  <si>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</si>
  <si>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</si>
  <si>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</si>
  <si>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</si>
  <si>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</si>
  <si>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</si>
  <si>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</si>
  <si>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</si>
  <si>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</si>
  <si>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</si>
  <si>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</si>
  <si>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</si>
  <si>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</si>
  <si>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</si>
  <si>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</si>
  <si>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</si>
  <si>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</si>
  <si>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</si>
  <si>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</si>
  <si>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</si>
  <si>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</si>
  <si>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</si>
  <si>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</si>
  <si>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</si>
  <si>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</si>
  <si>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</si>
  <si>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</si>
  <si>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</si>
  <si>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</si>
  <si>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</si>
  <si>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</si>
  <si>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</si>
  <si>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</si>
  <si>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</si>
  <si>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</si>
  <si>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</si>
  <si>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</si>
  <si>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</si>
  <si>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</si>
  <si>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</si>
  <si>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</si>
  <si>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</si>
  <si>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</si>
  <si>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</si>
  <si>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</si>
  <si>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</si>
  <si>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</si>
  <si>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</si>
  <si>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</si>
  <si>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</si>
  <si>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</si>
  <si>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</si>
  <si>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</si>
  <si>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</si>
  <si>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</si>
  <si>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</si>
  <si>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</si>
  <si>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</si>
  <si>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</si>
  <si>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</si>
  <si>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</si>
  <si>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</si>
  <si>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</si>
  <si>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</si>
  <si>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</si>
  <si>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</si>
  <si>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</si>
  <si>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</si>
  <si>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</si>
  <si>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</si>
  <si>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</si>
  <si>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</si>
  <si>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</si>
  <si>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</si>
  <si>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</si>
  <si>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</si>
  <si>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</si>
  <si>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</si>
  <si>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</si>
  <si>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</si>
  <si>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</si>
  <si>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</si>
  <si>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</si>
  <si>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</si>
  <si>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</si>
  <si>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</si>
  <si>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</si>
  <si>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</si>
  <si>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</si>
  <si>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</si>
  <si>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</si>
  <si>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</si>
  <si>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</si>
  <si>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</si>
  <si>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</si>
  <si>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</si>
  <si>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</si>
  <si>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</si>
  <si>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</si>
  <si>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</si>
  <si>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</si>
  <si>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</si>
  <si>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</si>
  <si>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</si>
  <si>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</si>
  <si>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</si>
  <si>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</si>
  <si>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</si>
  <si>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</si>
  <si>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</si>
  <si>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</si>
  <si>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</si>
  <si>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</si>
  <si>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</si>
  <si>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</si>
  <si>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</si>
  <si>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</si>
  <si>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</si>
  <si>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</si>
  <si>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</si>
  <si>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</si>
  <si>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</si>
  <si>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</si>
  <si>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</si>
  <si>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</si>
  <si>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</si>
  <si>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</si>
  <si>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</si>
  <si>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</si>
  <si>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</si>
  <si>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</si>
  <si>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</si>
  <si>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</si>
  <si>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</si>
  <si>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</si>
  <si>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</si>
  <si>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</si>
  <si>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</si>
  <si>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</si>
  <si>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</si>
  <si>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</si>
  <si>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</si>
  <si>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</si>
  <si>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</si>
  <si>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</si>
  <si>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</si>
  <si>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</si>
  <si>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</si>
  <si>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</si>
  <si>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</si>
  <si>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</si>
  <si>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</si>
  <si>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</si>
  <si>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</si>
  <si>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</si>
  <si>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</si>
  <si>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</si>
  <si>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</si>
  <si>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</si>
  <si>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</si>
  <si>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</si>
  <si>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</si>
  <si>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</si>
  <si>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</si>
  <si>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</si>
  <si>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</si>
  <si>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</si>
  <si>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</si>
  <si>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</si>
  <si>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</si>
  <si>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</si>
  <si>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</si>
  <si>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</si>
  <si>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</si>
  <si>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</si>
  <si>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</si>
  <si>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</si>
  <si>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</si>
  <si>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</si>
  <si>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</si>
  <si>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</si>
  <si>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</si>
  <si>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</si>
  <si>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</si>
  <si>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</si>
  <si>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</si>
  <si>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</si>
  <si>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</si>
  <si>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</si>
  <si>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</si>
  <si>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</si>
  <si>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</si>
  <si>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</si>
  <si>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</si>
  <si>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</si>
  <si>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</si>
  <si>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</si>
  <si>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</si>
  <si>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</si>
  <si>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</si>
  <si>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</si>
  <si>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</si>
  <si>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</si>
  <si>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</si>
  <si>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</si>
  <si>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</si>
  <si>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</si>
  <si>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</si>
  <si>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</si>
  <si>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</si>
  <si>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</si>
  <si>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</si>
  <si>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</si>
  <si>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</si>
  <si>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</si>
  <si>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</si>
  <si>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</si>
  <si>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</si>
  <si>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</si>
  <si>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</si>
  <si>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</si>
  <si>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</si>
  <si>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</si>
  <si>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</si>
  <si>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</si>
  <si>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</si>
  <si>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</si>
  <si>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</si>
  <si>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</si>
  <si>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</si>
  <si>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</si>
  <si>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</si>
  <si>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</si>
  <si>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</si>
  <si>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</si>
  <si>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</si>
  <si>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</si>
  <si>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</si>
  <si>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</si>
  <si>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</si>
  <si>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</si>
  <si>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</si>
  <si>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</si>
  <si>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</si>
  <si>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</si>
  <si>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</si>
  <si>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</si>
  <si>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</si>
  <si>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</si>
  <si>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</si>
  <si>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</si>
  <si>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</si>
  <si>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</si>
  <si>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</si>
  <si>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</si>
  <si>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</si>
  <si>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</si>
  <si>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</si>
  <si>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</si>
  <si>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</si>
  <si>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</si>
  <si>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</si>
  <si>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</si>
  <si>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</si>
  <si>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</si>
  <si>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</si>
  <si>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</si>
  <si>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</si>
  <si>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</si>
  <si>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</si>
  <si>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</si>
  <si>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</si>
  <si>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</si>
  <si>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</si>
  <si>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</si>
  <si>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</si>
  <si>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</si>
  <si>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</si>
  <si>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</si>
  <si>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</si>
  <si>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</si>
  <si>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</si>
  <si>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</si>
  <si>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</si>
  <si>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</si>
  <si>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</si>
  <si>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</si>
  <si>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</si>
  <si>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</si>
  <si>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</si>
  <si>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</si>
  <si>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</si>
  <si>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</si>
  <si>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</si>
  <si>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</si>
  <si>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</si>
  <si>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</si>
  <si>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</si>
  <si>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</si>
  <si>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</si>
  <si>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</si>
  <si>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</si>
  <si>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</si>
  <si>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</si>
  <si>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</si>
  <si>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</si>
  <si>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</si>
  <si>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</si>
  <si>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</si>
  <si>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</si>
  <si>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</si>
  <si>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</si>
  <si>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</si>
  <si>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</si>
  <si>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</si>
  <si>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</si>
  <si>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</si>
  <si>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</si>
  <si>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</si>
  <si>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</si>
  <si>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</si>
  <si>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</si>
  <si>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</si>
  <si>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</si>
  <si>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</si>
  <si>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</si>
  <si>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</si>
  <si>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</si>
  <si>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</si>
  <si>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</si>
  <si>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</si>
  <si>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</si>
  <si>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</si>
  <si>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</si>
  <si>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</si>
  <si>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</si>
  <si>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</si>
  <si>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</si>
  <si>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</si>
  <si>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</si>
  <si>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</si>
  <si>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</si>
  <si>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</si>
  <si>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</si>
  <si>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</si>
  <si>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</si>
  <si>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</si>
  <si>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</si>
  <si>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</si>
  <si>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</si>
  <si>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</si>
  <si>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</si>
  <si>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</si>
  <si>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</si>
  <si>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</si>
  <si>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</si>
  <si>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</si>
  <si>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</si>
  <si>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</si>
  <si>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</si>
  <si>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</si>
  <si>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</si>
  <si>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</si>
  <si>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</si>
  <si>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</si>
  <si>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</si>
  <si>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</si>
  <si>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</si>
  <si>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</si>
  <si>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</si>
  <si>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</si>
  <si>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</si>
  <si>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</si>
  <si>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</si>
  <si>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</si>
  <si>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</si>
  <si>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</si>
  <si>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</si>
  <si>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</si>
  <si>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</si>
  <si>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</si>
  <si>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</si>
  <si>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</si>
  <si>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</si>
  <si>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</si>
  <si>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</si>
  <si>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</si>
  <si>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</si>
  <si>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</si>
  <si>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</si>
  <si>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</si>
  <si>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</si>
  <si>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</si>
  <si>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</si>
  <si>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</si>
  <si>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</si>
  <si>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</si>
  <si>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</si>
  <si>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</si>
  <si>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</si>
  <si>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</si>
  <si>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</si>
  <si>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</si>
  <si>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</si>
  <si>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</si>
  <si>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</si>
  <si>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</si>
  <si>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</si>
  <si>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</si>
  <si>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</si>
  <si>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</si>
  <si>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</si>
  <si>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</si>
  <si>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</si>
  <si>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</si>
  <si>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</si>
  <si>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</si>
  <si>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</si>
  <si>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</si>
  <si>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</si>
  <si>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</si>
  <si>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</si>
  <si>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</si>
  <si>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</si>
  <si>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</si>
  <si>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</si>
  <si>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</si>
  <si>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</si>
  <si>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</si>
  <si>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</si>
  <si>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</si>
  <si>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</si>
  <si>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</si>
  <si>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</si>
  <si>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</si>
  <si>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</si>
  <si>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</si>
  <si>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</si>
  <si>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</si>
  <si>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</si>
  <si>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</si>
  <si>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</si>
  <si>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</si>
  <si>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</si>
  <si>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</si>
  <si>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</si>
  <si>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</si>
  <si>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</si>
  <si>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</si>
  <si>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</si>
  <si>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</si>
  <si>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</si>
  <si>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</si>
  <si>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</si>
  <si>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</si>
  <si>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</si>
  <si>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</si>
  <si>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</si>
  <si>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</si>
  <si>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</si>
  <si>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</si>
  <si>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</si>
  <si>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</si>
  <si>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</si>
  <si>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</si>
  <si>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</si>
  <si>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</si>
  <si>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</si>
  <si>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</si>
  <si>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</si>
  <si>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</si>
  <si>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</si>
  <si>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</si>
  <si>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</si>
  <si>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</si>
  <si>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</si>
  <si>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</si>
  <si>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</si>
  <si>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</si>
  <si>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</si>
  <si>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</si>
  <si>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</si>
  <si>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</si>
  <si>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</si>
  <si>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</si>
  <si>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</si>
  <si>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</si>
  <si>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</si>
  <si>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</si>
  <si>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</si>
  <si>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</si>
  <si>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</si>
  <si>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</si>
  <si>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</si>
  <si>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</si>
  <si>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</si>
  <si>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</si>
  <si>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</si>
  <si>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</si>
  <si>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</si>
  <si>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</si>
  <si>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</si>
  <si>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</si>
  <si>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</si>
  <si>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</si>
  <si>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</si>
  <si>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</si>
  <si>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</si>
  <si>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</si>
  <si>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</si>
  <si>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</si>
  <si>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</si>
  <si>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</si>
  <si>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</si>
  <si>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</si>
  <si>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</si>
  <si>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</si>
  <si>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</si>
  <si>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</si>
  <si>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</si>
  <si>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</si>
  <si>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</si>
  <si>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</si>
  <si>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</si>
  <si>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</si>
  <si>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</si>
  <si>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</si>
  <si>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</si>
  <si>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</si>
  <si>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</si>
  <si>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</si>
  <si>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</si>
  <si>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</si>
  <si>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</si>
  <si>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</si>
  <si>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</si>
  <si>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</si>
  <si>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</si>
  <si>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</si>
  <si>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</si>
  <si>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</si>
  <si>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</si>
  <si>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</si>
  <si>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</si>
  <si>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</si>
  <si>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</si>
  <si>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</si>
  <si>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</si>
  <si>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</si>
  <si>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</si>
  <si>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</si>
  <si>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</si>
  <si>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</si>
  <si>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</si>
  <si>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</si>
  <si>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</si>
  <si>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</si>
  <si>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</si>
  <si>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</si>
  <si>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</si>
  <si>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</si>
  <si>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</si>
  <si>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</si>
  <si>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</si>
  <si>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</si>
  <si>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</si>
  <si>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</si>
  <si>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</si>
  <si>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</si>
  <si>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</si>
  <si>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</si>
  <si>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</si>
  <si>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</si>
  <si>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</si>
  <si>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</si>
  <si>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</si>
  <si>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</si>
  <si>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</si>
  <si>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</si>
  <si>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</si>
  <si>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</si>
  <si>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</si>
  <si>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</si>
  <si>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</si>
  <si>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</si>
  <si>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</si>
  <si>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</si>
  <si>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</si>
  <si>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</si>
  <si>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</si>
  <si>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</si>
  <si>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</si>
  <si>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</si>
  <si>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</si>
  <si>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</si>
  <si>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</si>
  <si>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</si>
  <si>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</si>
  <si>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</si>
  <si>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</si>
  <si>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</si>
  <si>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</si>
  <si>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</si>
  <si>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</si>
  <si>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</si>
  <si>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</si>
  <si>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</si>
  <si>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</si>
  <si>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</si>
  <si>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</si>
  <si>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</si>
  <si>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</si>
  <si>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</si>
  <si>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</si>
  <si>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</si>
  <si>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</si>
  <si>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</si>
  <si>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</si>
  <si>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</si>
  <si>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</si>
  <si>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</si>
  <si>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</si>
  <si>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</si>
  <si>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</si>
  <si>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</si>
  <si>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</si>
  <si>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</si>
  <si>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</si>
  <si>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</si>
  <si>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</si>
  <si>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</si>
  <si>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</si>
  <si>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</si>
  <si>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</si>
  <si>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</si>
  <si>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</si>
  <si>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</si>
  <si>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</si>
  <si>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</si>
  <si>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</si>
  <si>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</si>
  <si>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</si>
  <si>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</si>
  <si>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</si>
  <si>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</si>
  <si>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</si>
  <si>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</si>
  <si>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</si>
  <si>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</si>
  <si>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</si>
  <si>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</si>
  <si>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</si>
  <si>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</si>
  <si>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</si>
  <si>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</si>
  <si>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</si>
  <si>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</si>
  <si>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</si>
  <si>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</si>
  <si>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</si>
  <si>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</si>
  <si>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</si>
  <si>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</si>
  <si>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</si>
  <si>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</si>
  <si>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</si>
  <si>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</si>
  <si>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</si>
  <si>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</si>
  <si>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</si>
  <si>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</si>
  <si>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</si>
  <si>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</si>
  <si>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</si>
  <si>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</si>
  <si>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</si>
  <si>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</si>
  <si>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</si>
  <si>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</si>
  <si>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</si>
  <si>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</si>
  <si>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</si>
  <si>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</si>
  <si>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</si>
  <si>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</si>
  <si>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</si>
  <si>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</si>
  <si>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</si>
  <si>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</si>
  <si>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</si>
  <si>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</si>
  <si>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</si>
  <si>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</si>
  <si>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</si>
  <si>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</si>
  <si>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</si>
  <si>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</si>
  <si>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</si>
  <si>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</si>
  <si>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</si>
  <si>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</si>
  <si>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</si>
  <si>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</si>
  <si>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</si>
  <si>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</si>
  <si>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</si>
  <si>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</si>
  <si>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</si>
  <si>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</si>
  <si>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</si>
  <si>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</si>
  <si>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</si>
  <si>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</si>
  <si>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</si>
  <si>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</si>
  <si>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</si>
  <si>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</si>
  <si>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</si>
  <si>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</si>
  <si>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</si>
  <si>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</si>
  <si>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</si>
  <si>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</si>
  <si>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</si>
  <si>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</si>
  <si>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</si>
  <si>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</si>
  <si>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</si>
  <si>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</si>
  <si>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</si>
  <si>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</si>
  <si>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</si>
  <si>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</si>
  <si>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</si>
  <si>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</si>
  <si>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</si>
  <si>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</si>
  <si>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</si>
  <si>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</si>
  <si>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</si>
  <si>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</si>
  <si>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</si>
  <si>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</si>
  <si>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</si>
  <si>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</si>
  <si>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</si>
  <si>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</si>
  <si>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</si>
  <si>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</si>
  <si>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</si>
  <si>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</si>
  <si>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</si>
  <si>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</si>
  <si>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</si>
  <si>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</si>
  <si>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</si>
  <si>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</si>
  <si>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</si>
  <si>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</si>
  <si>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</si>
  <si>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</si>
  <si>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</si>
  <si>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</si>
  <si>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</si>
  <si>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</si>
  <si>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</si>
  <si>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</si>
  <si>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</si>
  <si>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</si>
  <si>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</si>
  <si>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</si>
  <si>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</si>
  <si>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</si>
  <si>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</si>
  <si>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</si>
  <si>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</si>
  <si>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</si>
  <si>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</si>
  <si>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</si>
  <si>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</si>
  <si>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</si>
  <si>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</si>
  <si>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</si>
  <si>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</si>
  <si>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</si>
  <si>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</si>
  <si>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</si>
  <si>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</si>
  <si>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</si>
  <si>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</si>
  <si>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</si>
  <si>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</si>
  <si>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</si>
  <si>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</si>
  <si>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</si>
  <si>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</si>
  <si>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</si>
  <si>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</si>
  <si>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</si>
  <si>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</si>
  <si>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</si>
  <si>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</si>
  <si>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</si>
  <si>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</si>
  <si>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</si>
  <si>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</si>
  <si>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</si>
  <si>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</si>
  <si>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</si>
  <si>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</si>
  <si>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</si>
  <si>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</si>
  <si>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</si>
  <si>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</si>
  <si>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</si>
  <si>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</si>
  <si>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</si>
  <si>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</si>
  <si>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</si>
  <si>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</si>
  <si>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</si>
  <si>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</si>
  <si>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</si>
  <si>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</si>
  <si>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</si>
  <si>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</si>
  <si>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</si>
  <si>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</si>
  <si>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</si>
  <si>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</si>
  <si>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</si>
  <si>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</si>
  <si>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</si>
  <si>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</si>
  <si>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</si>
  <si>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</si>
  <si>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</si>
  <si>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</si>
  <si>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</si>
  <si>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</si>
  <si>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</si>
  <si>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</si>
  <si>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</si>
  <si>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</si>
  <si>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</si>
  <si>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</si>
  <si>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</si>
  <si>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</si>
  <si>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</si>
  <si>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</si>
  <si>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</si>
  <si>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</si>
  <si>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</si>
  <si>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</si>
  <si>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</si>
  <si>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</si>
  <si>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</si>
  <si>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</si>
  <si>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</si>
  <si>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</si>
  <si>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</si>
  <si>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</si>
  <si>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</si>
  <si>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</si>
  <si>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</si>
  <si>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</si>
  <si>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</si>
  <si>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</si>
  <si>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</si>
  <si>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</si>
  <si>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</si>
  <si>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</si>
  <si>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</si>
  <si>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</si>
  <si>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</si>
  <si>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</si>
  <si>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</si>
  <si>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</si>
  <si>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</si>
  <si>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</si>
  <si>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</si>
  <si>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</si>
  <si>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</si>
  <si>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</si>
  <si>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</si>
  <si>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</si>
  <si>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</si>
  <si>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</si>
  <si>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</si>
  <si>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</si>
  <si>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</si>
  <si>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</si>
  <si>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</si>
  <si>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</si>
  <si>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</si>
  <si>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</si>
  <si>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</si>
  <si>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</si>
  <si>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</si>
  <si>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</si>
  <si>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</si>
  <si>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</si>
  <si>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</si>
  <si>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</si>
  <si>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</si>
  <si>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</si>
  <si>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</si>
  <si>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</si>
  <si>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</si>
  <si>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</si>
  <si>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</si>
  <si>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</si>
  <si>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</si>
  <si>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</si>
  <si>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</si>
  <si>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</si>
  <si>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</si>
  <si>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</si>
  <si>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</si>
  <si>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</si>
  <si>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</si>
  <si>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</si>
  <si>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</si>
  <si>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</si>
  <si>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</si>
  <si>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</si>
  <si>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</si>
  <si>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</si>
  <si>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</si>
  <si>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</si>
  <si>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</si>
  <si>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</si>
  <si>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</si>
  <si>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</si>
  <si>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</si>
  <si>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</si>
  <si>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</si>
  <si>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</si>
  <si>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</si>
  <si>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</si>
  <si>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</si>
  <si>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</si>
  <si>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</si>
  <si>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</si>
  <si>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</si>
  <si>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</si>
  <si>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</si>
  <si>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</si>
  <si>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</si>
  <si>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</si>
  <si>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</si>
  <si>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</si>
  <si>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</si>
  <si>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</si>
  <si>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</si>
  <si>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</si>
  <si>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</si>
  <si>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</si>
  <si>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</si>
  <si>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</si>
  <si>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</si>
  <si>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</si>
  <si>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</si>
  <si>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</si>
  <si>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</si>
  <si>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</si>
  <si>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</si>
  <si>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</si>
  <si>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</si>
  <si>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</si>
  <si>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</si>
  <si>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</si>
  <si>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</si>
  <si>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</si>
  <si>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</si>
  <si>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</si>
  <si>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</si>
  <si>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</si>
  <si>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</si>
  <si>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</si>
  <si>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</si>
  <si>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</si>
  <si>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</si>
  <si>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</si>
  <si>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</si>
  <si>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</si>
  <si>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</si>
  <si>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</si>
  <si>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</si>
  <si>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</si>
  <si>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</si>
  <si>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</si>
  <si>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</si>
  <si>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</si>
  <si>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</si>
  <si>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</si>
  <si>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</si>
  <si>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</si>
  <si>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</si>
  <si>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</si>
  <si>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</si>
  <si>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</si>
  <si>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</si>
  <si>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</si>
  <si>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</si>
  <si>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</si>
  <si>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</si>
  <si>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</si>
  <si>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</si>
  <si>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</si>
  <si>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</si>
  <si>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</si>
  <si>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</si>
  <si>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</si>
  <si>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</si>
  <si>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</si>
  <si>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</si>
  <si>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</si>
  <si>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</si>
  <si>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</si>
  <si>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</si>
  <si>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</si>
  <si>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</si>
  <si>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</si>
  <si>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</si>
  <si>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</si>
  <si>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</si>
  <si>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</si>
  <si>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</si>
  <si>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</si>
  <si>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</si>
  <si>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</si>
  <si>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</si>
  <si>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</si>
  <si>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</si>
  <si>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</si>
  <si>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</si>
  <si>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</si>
  <si>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</si>
  <si>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</si>
  <si>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</si>
  <si>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</si>
  <si>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</si>
  <si>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</si>
  <si>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</si>
  <si>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</si>
  <si>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</si>
  <si>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</si>
  <si>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</si>
  <si>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</si>
  <si>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</si>
  <si>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</si>
  <si>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</si>
  <si>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</si>
  <si>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</si>
  <si>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</si>
  <si>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</si>
  <si>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</si>
  <si>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</si>
  <si>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</si>
  <si>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</si>
  <si>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</si>
  <si>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</si>
  <si>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</si>
  <si>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</si>
  <si>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</si>
  <si>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</si>
  <si>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</si>
  <si>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</si>
  <si>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</si>
  <si>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</si>
  <si>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</si>
  <si>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</si>
  <si>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</si>
  <si>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</si>
  <si>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</si>
  <si>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</si>
  <si>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</si>
  <si>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</si>
  <si>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</si>
  <si>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</si>
  <si>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</si>
  <si>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</si>
  <si>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</si>
  <si>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</si>
  <si>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</si>
  <si>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</si>
  <si>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</si>
  <si>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</si>
  <si>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</si>
  <si>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</si>
  <si>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</si>
  <si>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</si>
  <si>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</si>
  <si>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</si>
  <si>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</si>
  <si>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</si>
  <si>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</si>
  <si>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</si>
  <si>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</si>
  <si>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</si>
  <si>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</si>
  <si>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</si>
  <si>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</si>
  <si>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</si>
  <si>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</si>
  <si>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</si>
  <si>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</si>
  <si>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</si>
  <si>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</si>
  <si>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</si>
  <si>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</si>
  <si>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</si>
  <si>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</si>
  <si>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</si>
  <si>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</si>
  <si>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</si>
  <si>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</si>
  <si>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</si>
  <si>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</si>
  <si>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</si>
  <si>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</si>
  <si>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</si>
  <si>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</si>
  <si>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</si>
  <si>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</si>
  <si>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</si>
  <si>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</si>
  <si>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</si>
  <si>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</si>
  <si>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</si>
  <si>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</si>
  <si>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</si>
  <si>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</si>
  <si>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</si>
  <si>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</si>
  <si>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</si>
  <si>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</si>
  <si>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</si>
  <si>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</si>
  <si>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</si>
  <si>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</si>
  <si>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</si>
  <si>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</si>
  <si>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</si>
  <si>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</si>
  <si>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</si>
  <si>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</si>
  <si>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</si>
  <si>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</si>
  <si>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</si>
  <si>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</si>
  <si>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</si>
  <si>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</si>
  <si>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</si>
  <si>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</si>
  <si>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</si>
  <si>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</si>
  <si>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</si>
  <si>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</si>
  <si>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</si>
  <si>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</si>
  <si>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</si>
  <si>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</si>
  <si>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</si>
  <si>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</si>
  <si>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</si>
  <si>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</si>
  <si>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</si>
  <si>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</si>
  <si>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</si>
  <si>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</si>
  <si>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</si>
  <si>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</si>
  <si>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</si>
  <si>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</si>
  <si>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</si>
  <si>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</si>
  <si>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</si>
  <si>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</si>
  <si>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</si>
  <si>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</si>
  <si>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</si>
  <si>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</si>
  <si>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</si>
  <si>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</si>
  <si>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</si>
  <si>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</si>
  <si>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</si>
  <si>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</si>
  <si>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</si>
  <si>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</si>
  <si>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</si>
  <si>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</si>
  <si>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</si>
  <si>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</si>
  <si>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</si>
  <si>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</si>
  <si>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</si>
  <si>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</si>
  <si>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</si>
  <si>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</si>
  <si>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</si>
  <si>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</si>
  <si>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</si>
  <si>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</si>
  <si>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</si>
  <si>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</si>
  <si>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</si>
  <si>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</si>
  <si>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</si>
  <si>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</si>
  <si>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</si>
  <si>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</si>
  <si>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</si>
  <si>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</si>
  <si>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</si>
  <si>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</si>
  <si>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</si>
  <si>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</si>
  <si>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</si>
  <si>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</si>
  <si>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</si>
  <si>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</si>
  <si>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</si>
  <si>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</si>
  <si>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</si>
  <si>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</si>
  <si>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</si>
  <si>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</si>
  <si>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</si>
  <si>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</si>
  <si>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</si>
  <si>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</si>
  <si>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</si>
  <si>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</si>
  <si>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</si>
  <si>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</si>
  <si>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</si>
  <si>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</si>
  <si>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</si>
  <si>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</si>
  <si>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</si>
  <si>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</si>
  <si>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</si>
  <si>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</si>
  <si>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</si>
  <si>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</si>
  <si>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</si>
  <si>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</si>
  <si>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</si>
  <si>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</si>
  <si>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</si>
  <si>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</si>
  <si>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</si>
  <si>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</si>
  <si>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</si>
  <si>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</si>
  <si>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</si>
  <si>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</si>
  <si>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</si>
  <si>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</si>
  <si>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</si>
  <si>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</si>
  <si>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</si>
  <si>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</si>
  <si>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</si>
  <si>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</si>
  <si>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</si>
  <si>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</si>
  <si>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</si>
  <si>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</si>
  <si>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</si>
  <si>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</si>
  <si>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</si>
  <si>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</si>
  <si>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</si>
  <si>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</si>
  <si>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</si>
  <si>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</si>
  <si>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</si>
  <si>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</si>
  <si>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</si>
  <si>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</si>
  <si>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</si>
  <si>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</si>
  <si>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</si>
  <si>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</si>
  <si>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</si>
  <si>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</si>
  <si>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</si>
  <si>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</si>
  <si>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</si>
  <si>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</si>
  <si>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</si>
  <si>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</si>
  <si>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</si>
  <si>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</si>
  <si>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</si>
  <si>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</si>
  <si>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</si>
  <si>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</si>
  <si>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</si>
  <si>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</si>
  <si>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</si>
  <si>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</si>
  <si>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</si>
  <si>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</si>
  <si>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</si>
  <si>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</si>
  <si>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</si>
  <si>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</si>
  <si>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</si>
  <si>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</si>
  <si>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</si>
  <si>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</si>
  <si>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</si>
  <si>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</si>
  <si>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</si>
  <si>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</si>
  <si>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</si>
  <si>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</si>
  <si>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</si>
  <si>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</si>
  <si>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</si>
  <si>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</si>
  <si>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</si>
  <si>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</si>
  <si>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</si>
  <si>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</si>
  <si>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</si>
  <si>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</si>
  <si>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</si>
  <si>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</si>
  <si>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</si>
  <si>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</si>
  <si>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</si>
  <si>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</si>
  <si>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</si>
  <si>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</si>
  <si>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</si>
  <si>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</si>
  <si>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</si>
  <si>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</si>
  <si>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</si>
  <si>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</si>
  <si>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</si>
  <si>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</si>
  <si>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</si>
  <si>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</si>
  <si>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</si>
  <si>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</si>
  <si>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</si>
  <si>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</si>
  <si>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</si>
  <si>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</si>
  <si>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</si>
  <si>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</si>
  <si>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</si>
  <si>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</si>
  <si>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</si>
  <si>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</si>
  <si>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</si>
  <si>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</si>
  <si>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</si>
  <si>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</si>
  <si>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</si>
  <si>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</si>
  <si>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</si>
  <si>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</si>
  <si>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</si>
  <si>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</si>
  <si>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</si>
  <si>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</si>
  <si>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</si>
  <si>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</si>
  <si>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</si>
  <si>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</si>
  <si>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</si>
  <si>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</si>
  <si>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</si>
  <si>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</si>
  <si>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</si>
  <si>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</si>
  <si>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</si>
  <si>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</si>
  <si>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</si>
  <si>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</si>
  <si>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</si>
  <si>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</si>
  <si>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</si>
  <si>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</si>
  <si>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</si>
  <si>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</si>
  <si>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</si>
  <si>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</si>
  <si>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</si>
  <si>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</si>
  <si>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</si>
  <si>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</si>
  <si>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</si>
  <si>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</si>
  <si>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</si>
  <si>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</si>
  <si>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</si>
  <si>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</si>
  <si>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</si>
  <si>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</si>
  <si>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</si>
  <si>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</si>
  <si>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</si>
  <si>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</si>
  <si>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</si>
  <si>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</si>
  <si>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</si>
  <si>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</si>
  <si>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</si>
  <si>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</si>
  <si>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</si>
  <si>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</si>
  <si>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</si>
  <si>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</si>
  <si>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</si>
  <si>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</si>
  <si>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</si>
  <si>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</si>
  <si>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</si>
  <si>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</si>
  <si>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</si>
  <si>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</si>
  <si>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</si>
  <si>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</si>
  <si>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</si>
  <si>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</si>
  <si>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</si>
  <si>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</si>
  <si>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</si>
  <si>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</si>
  <si>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</si>
  <si>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</si>
  <si>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</si>
  <si>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</si>
  <si>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</si>
  <si>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</si>
  <si>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</si>
  <si>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</si>
  <si>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</si>
  <si>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</si>
  <si>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</si>
  <si>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</si>
  <si>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</si>
  <si>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</si>
  <si>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</si>
  <si>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</si>
  <si>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</si>
  <si>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</si>
  <si>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</si>
  <si>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</si>
  <si>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</si>
  <si>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</si>
  <si>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</si>
  <si>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</si>
  <si>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</si>
  <si>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</si>
  <si>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</si>
  <si>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</si>
  <si>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</si>
  <si>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</si>
  <si>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</si>
  <si>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</si>
  <si>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</si>
  <si>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</si>
  <si>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</si>
  <si>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</si>
  <si>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</si>
  <si>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</si>
  <si>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</si>
  <si>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</si>
  <si>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</si>
  <si>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</si>
  <si>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</si>
  <si>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</si>
  <si>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</si>
  <si>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</si>
  <si>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</si>
  <si>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</si>
  <si>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</si>
  <si>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</si>
  <si>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</si>
  <si>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</si>
  <si>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</si>
  <si>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</si>
  <si>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</si>
  <si>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</si>
  <si>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</si>
  <si>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</si>
  <si>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</si>
  <si>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</si>
  <si>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</si>
  <si>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</si>
  <si>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</si>
  <si>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</si>
  <si>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</si>
  <si>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</si>
  <si>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</si>
  <si>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</si>
  <si>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</si>
  <si>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</si>
  <si>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</si>
  <si>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</si>
  <si>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</si>
  <si>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</si>
  <si>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</si>
  <si>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</si>
  <si>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</si>
  <si>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</si>
  <si>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</si>
  <si>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</si>
  <si>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</si>
  <si>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</si>
  <si>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</si>
  <si>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</si>
  <si>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</si>
  <si>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</si>
  <si>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</si>
  <si>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</si>
  <si>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</si>
  <si>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</si>
  <si>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</si>
  <si>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</si>
  <si>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</si>
  <si>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</si>
  <si>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</si>
  <si>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</si>
  <si>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</si>
  <si>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</si>
  <si>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</si>
  <si>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</si>
  <si>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</si>
  <si>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</si>
  <si>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</si>
  <si>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</si>
  <si>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</si>
  <si>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</si>
  <si>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</si>
  <si>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</si>
  <si>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</si>
  <si>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</si>
  <si>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</si>
  <si>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</si>
  <si>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</si>
  <si>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</si>
  <si>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</si>
  <si>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</si>
  <si>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</si>
  <si>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</si>
  <si>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</si>
  <si>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</si>
  <si>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</si>
  <si>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</si>
  <si>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</si>
  <si>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</si>
  <si>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</si>
  <si>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</si>
  <si>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</si>
  <si>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</si>
  <si>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</si>
  <si>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</si>
  <si>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</si>
  <si>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</si>
  <si>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</si>
  <si>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</si>
  <si>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</si>
  <si>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</si>
  <si>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</si>
  <si>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</si>
  <si>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</si>
  <si>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</si>
  <si>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</si>
  <si>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</si>
  <si>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</si>
  <si>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</si>
  <si>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</si>
  <si>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</si>
  <si>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</si>
  <si>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</si>
  <si>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</si>
  <si>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</si>
  <si>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</si>
  <si>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</si>
  <si>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</si>
  <si>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</si>
  <si>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</si>
  <si>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</si>
  <si>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</si>
  <si>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</si>
  <si>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</si>
  <si>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</si>
  <si>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</si>
  <si>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</si>
  <si>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</si>
  <si>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</si>
  <si>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</si>
  <si>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</si>
  <si>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</si>
  <si>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</si>
  <si>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</si>
  <si>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</si>
  <si>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</si>
  <si>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</si>
  <si>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</si>
  <si>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</si>
  <si>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</si>
  <si>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</si>
  <si>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</si>
  <si>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</si>
  <si>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</si>
  <si>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</si>
  <si>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</si>
  <si>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</si>
  <si>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</si>
  <si>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</si>
  <si>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</si>
  <si>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</si>
  <si>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</si>
  <si>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</si>
  <si>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</si>
  <si>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</si>
  <si>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</si>
  <si>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</si>
  <si>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</si>
  <si>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</si>
  <si>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</si>
  <si>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</si>
  <si>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</si>
  <si>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</si>
  <si>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</si>
  <si>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</si>
  <si>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</si>
  <si>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</si>
  <si>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</si>
  <si>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</si>
  <si>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</si>
  <si>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</si>
  <si>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</si>
  <si>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</si>
  <si>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</si>
  <si>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</si>
  <si>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</si>
  <si>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</si>
  <si>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</si>
  <si>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</si>
  <si>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</si>
  <si>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</si>
  <si>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</si>
  <si>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</si>
  <si>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</si>
  <si>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</si>
  <si>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</si>
  <si>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</si>
  <si>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</si>
  <si>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</si>
  <si>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</si>
  <si>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</si>
  <si>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</si>
  <si>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</si>
  <si>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</si>
  <si>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</si>
  <si>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</si>
  <si>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</si>
  <si>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</si>
  <si>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</si>
  <si>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</si>
  <si>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</si>
  <si>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</si>
  <si>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</si>
  <si>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</si>
  <si>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</si>
  <si>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</si>
  <si>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</si>
  <si>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</si>
  <si>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</si>
  <si>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</si>
  <si>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</si>
  <si>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</si>
  <si>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</si>
  <si>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</si>
  <si>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</si>
  <si>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</si>
  <si>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</si>
  <si>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</si>
  <si>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</si>
  <si>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</si>
  <si>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</si>
  <si>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</si>
  <si>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</si>
  <si>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</si>
  <si>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</si>
  <si>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</si>
  <si>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</si>
  <si>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</si>
  <si>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</si>
  <si>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</si>
  <si>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</si>
  <si>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</si>
  <si>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</si>
  <si>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</si>
  <si>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</si>
  <si>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</si>
  <si>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</si>
  <si>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</si>
  <si>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</si>
  <si>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</si>
  <si>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</si>
  <si>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</si>
  <si>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</si>
  <si>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</si>
  <si>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</si>
  <si>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</si>
  <si>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</si>
  <si>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</si>
  <si>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</si>
  <si>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</si>
  <si>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</si>
  <si>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</si>
  <si>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</si>
  <si>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</si>
  <si>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</si>
  <si>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</si>
  <si>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</si>
  <si>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</si>
  <si>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</si>
  <si>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</si>
  <si>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</si>
  <si>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</si>
  <si>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</si>
  <si>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</si>
  <si>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</si>
  <si>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</si>
  <si>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</si>
  <si>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</si>
  <si>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</si>
  <si>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</si>
  <si>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</si>
  <si>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</si>
  <si>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</si>
  <si>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</si>
  <si>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</si>
  <si>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</si>
  <si>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</si>
  <si>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</si>
  <si>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</si>
  <si>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</si>
  <si>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</si>
  <si>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</si>
  <si>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</si>
  <si>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</si>
  <si>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</si>
  <si>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</si>
  <si>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</si>
  <si>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</si>
  <si>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</si>
  <si>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</si>
  <si>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</si>
  <si>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</si>
  <si>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</si>
  <si>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</si>
  <si>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</si>
  <si>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</si>
  <si>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</si>
  <si>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</si>
  <si>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</si>
  <si>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</si>
  <si>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</si>
  <si>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</si>
  <si>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</si>
  <si>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</si>
  <si>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</si>
  <si>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</si>
  <si>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</si>
  <si>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</si>
  <si>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</si>
  <si>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</si>
  <si>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</si>
  <si>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</si>
  <si>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</si>
  <si>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</si>
  <si>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</si>
  <si>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</si>
  <si>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</si>
  <si>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</si>
  <si>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</si>
  <si>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</si>
  <si>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</si>
  <si>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</si>
  <si>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</si>
  <si>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</si>
  <si>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</si>
  <si>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</si>
  <si>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</si>
  <si>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</si>
  <si>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</si>
  <si>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</si>
  <si>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</si>
  <si>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</si>
  <si>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</si>
  <si>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</si>
  <si>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</si>
  <si>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</si>
  <si>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</si>
  <si>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</si>
  <si>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</si>
  <si>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</si>
  <si>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</si>
  <si>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</si>
  <si>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</si>
  <si>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</si>
  <si>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</si>
  <si>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</si>
  <si>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</si>
  <si>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</si>
  <si>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</si>
  <si>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</si>
  <si>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</si>
  <si>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</si>
  <si>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</si>
  <si>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</si>
  <si>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</si>
  <si>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</si>
  <si>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</si>
  <si>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</si>
  <si>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</si>
  <si>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</si>
  <si>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</si>
  <si>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</si>
  <si>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</si>
  <si>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</si>
  <si>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</si>
  <si>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</si>
  <si>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</si>
  <si>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</si>
  <si>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</si>
  <si>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</si>
  <si>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</si>
  <si>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</si>
  <si>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</si>
  <si>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</si>
  <si>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</si>
  <si>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</si>
  <si>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</si>
  <si>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</si>
  <si>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</si>
  <si>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</si>
  <si>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</si>
  <si>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</si>
  <si>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</si>
  <si>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</si>
  <si>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</si>
  <si>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</si>
  <si>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</si>
  <si>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</si>
  <si>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</si>
  <si>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</si>
  <si>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</si>
  <si>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</si>
  <si>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</si>
  <si>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</si>
  <si>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</si>
  <si>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</si>
  <si>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</si>
  <si>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</si>
  <si>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</si>
  <si>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</si>
  <si>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</si>
  <si>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</si>
  <si>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</si>
  <si>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</si>
  <si>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</si>
  <si>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</si>
  <si>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</si>
  <si>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</si>
  <si>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</si>
  <si>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</si>
  <si>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</si>
  <si>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</si>
  <si>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</si>
  <si>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</si>
  <si>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</si>
  <si>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</si>
  <si>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</si>
  <si>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</si>
  <si>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</si>
  <si>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</si>
  <si>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</si>
  <si>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</si>
  <si>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</si>
  <si>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</si>
  <si>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</si>
  <si>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</si>
  <si>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</si>
  <si>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</si>
  <si>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</si>
  <si>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</si>
  <si>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</si>
  <si>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</si>
  <si>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</si>
  <si>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</si>
  <si>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</si>
  <si>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</si>
  <si>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</si>
  <si>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</si>
  <si>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</si>
  <si>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</si>
  <si>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</si>
  <si>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</si>
  <si>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</si>
  <si>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</si>
  <si>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</si>
  <si>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</si>
  <si>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</si>
  <si>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</si>
  <si>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</si>
  <si>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</si>
  <si>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</si>
  <si>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</si>
  <si>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</si>
  <si>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</si>
  <si>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</si>
  <si>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</si>
  <si>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</si>
  <si>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</si>
  <si>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</si>
  <si>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</si>
  <si>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</si>
  <si>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</si>
  <si>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</si>
  <si>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</si>
  <si>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</si>
  <si>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</si>
  <si>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</si>
  <si>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</si>
  <si>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</si>
  <si>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</si>
  <si>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</si>
  <si>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</si>
  <si>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</si>
  <si>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</si>
  <si>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</si>
  <si>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</si>
  <si>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</si>
  <si>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</si>
  <si>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</si>
  <si>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</si>
  <si>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</si>
  <si>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</si>
  <si>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</si>
  <si>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</si>
  <si>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</si>
  <si>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</si>
  <si>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</si>
  <si>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</si>
  <si>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</si>
  <si>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</si>
  <si>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</si>
  <si>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</si>
  <si>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</si>
  <si>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</si>
  <si>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</si>
  <si>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</si>
  <si>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</si>
  <si>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</si>
  <si>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</si>
  <si>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</si>
  <si>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</si>
  <si>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</si>
  <si>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</si>
  <si>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</si>
  <si>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</si>
  <si>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</si>
  <si>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</si>
  <si>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</si>
  <si>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</si>
  <si>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</si>
  <si>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</si>
  <si>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</si>
  <si>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</si>
  <si>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</si>
  <si>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</si>
  <si>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</si>
  <si>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</si>
  <si>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</si>
  <si>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</si>
  <si>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</si>
  <si>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</si>
  <si>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</si>
  <si>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</si>
  <si>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</si>
  <si>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</si>
  <si>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</si>
  <si>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</si>
  <si>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</si>
  <si>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</si>
  <si>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</si>
  <si>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</si>
  <si>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</si>
  <si>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</si>
  <si>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</si>
  <si>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</si>
  <si>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</si>
  <si>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</si>
  <si>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</si>
  <si>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</si>
  <si>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</si>
  <si>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</si>
  <si>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</si>
  <si>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</si>
  <si>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</si>
  <si>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</si>
  <si>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</si>
  <si>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</si>
  <si>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</si>
  <si>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</si>
  <si>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</si>
  <si>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</si>
  <si>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</si>
  <si>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</si>
  <si>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</si>
  <si>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</si>
  <si>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</si>
  <si>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</si>
  <si>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</si>
  <si>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</si>
  <si>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</si>
  <si>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</si>
  <si>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</si>
  <si>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</si>
  <si>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</si>
  <si>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</si>
  <si>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</si>
  <si>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</si>
  <si>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</si>
  <si>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</si>
  <si>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</si>
  <si>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</si>
  <si>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</si>
  <si>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</si>
  <si>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</si>
  <si>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</si>
  <si>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</si>
  <si>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</si>
  <si>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</si>
  <si>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</si>
  <si>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</si>
  <si>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</si>
  <si>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</si>
  <si>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</si>
  <si>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</si>
  <si>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</si>
  <si>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</si>
  <si>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</si>
  <si>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</si>
  <si>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</si>
  <si>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</si>
  <si>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</si>
  <si>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</si>
  <si>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</si>
  <si>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</si>
  <si>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</si>
  <si>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</si>
  <si>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</si>
  <si>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</si>
  <si>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</si>
  <si>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</si>
  <si>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</si>
  <si>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</si>
  <si>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</si>
  <si>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</si>
  <si>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</si>
  <si>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</si>
  <si>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</si>
  <si>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</si>
  <si>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</si>
  <si>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</si>
  <si>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</si>
  <si>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</si>
  <si>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</si>
  <si>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</si>
  <si>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</si>
  <si>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</si>
  <si>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</si>
  <si>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</si>
  <si>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</si>
  <si>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</si>
  <si>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</si>
  <si>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</si>
  <si>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</si>
  <si>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</si>
  <si>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</si>
  <si>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</si>
  <si>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</si>
  <si>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</si>
  <si>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</si>
  <si>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</si>
  <si>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</si>
  <si>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</si>
  <si>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</si>
  <si>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</si>
  <si>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</si>
  <si>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</si>
  <si>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</si>
  <si>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</si>
  <si>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</si>
  <si>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</si>
  <si>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</si>
  <si>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</si>
  <si>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</si>
  <si>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</si>
  <si>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</si>
  <si>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</si>
  <si>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</si>
  <si>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</si>
  <si>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</si>
  <si>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</si>
  <si>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</si>
  <si>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</si>
  <si>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</si>
  <si>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</si>
  <si>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</si>
  <si>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</si>
  <si>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</si>
  <si>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</si>
  <si>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</si>
  <si>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</si>
  <si>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</si>
  <si>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</si>
  <si>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</si>
  <si>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</si>
  <si>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</si>
  <si>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</si>
  <si>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</si>
  <si>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</si>
  <si>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</si>
  <si>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</si>
  <si>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</si>
  <si>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</si>
  <si>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</si>
  <si>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</si>
  <si>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</si>
  <si>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</si>
  <si>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</si>
  <si>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</si>
  <si>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</si>
  <si>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</si>
  <si>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</si>
  <si>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</si>
  <si>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</si>
  <si>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</si>
  <si>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</si>
  <si>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</si>
  <si>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</si>
  <si>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</si>
  <si>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</si>
  <si>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</si>
  <si>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</si>
  <si>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</si>
  <si>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</si>
  <si>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</si>
  <si>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</si>
  <si>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</si>
  <si>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</si>
  <si>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</si>
  <si>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</si>
  <si>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</si>
  <si>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</si>
  <si>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</si>
  <si>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</si>
  <si>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</si>
  <si>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</si>
  <si>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</si>
  <si>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</si>
  <si>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</si>
  <si>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</si>
  <si>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</si>
  <si>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</si>
  <si>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</si>
  <si>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</si>
  <si>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</si>
  <si>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</si>
  <si>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</si>
  <si>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</si>
  <si>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</si>
  <si>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</si>
  <si>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</si>
  <si>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</si>
  <si>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</si>
  <si>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</si>
  <si>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</si>
  <si>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</si>
  <si>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</si>
  <si>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</si>
  <si>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</si>
  <si>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</si>
  <si>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</si>
  <si>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</si>
  <si>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</si>
  <si>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</si>
  <si>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</si>
  <si>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</si>
  <si>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</si>
  <si>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</si>
  <si>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</si>
  <si>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</si>
  <si>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</si>
  <si>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</si>
  <si>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</si>
  <si>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</si>
  <si>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</si>
  <si>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</si>
  <si>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</si>
  <si>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</si>
  <si>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</si>
  <si>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</si>
  <si>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</si>
  <si>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</si>
  <si>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</si>
  <si>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</si>
  <si>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</si>
  <si>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</si>
  <si>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</si>
  <si>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</si>
  <si>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</si>
  <si>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</si>
  <si>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</si>
  <si>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</si>
  <si>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</si>
  <si>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</si>
  <si>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</si>
  <si>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</si>
  <si>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</si>
  <si>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</si>
  <si>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</si>
  <si>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</si>
  <si>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</si>
  <si>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</si>
  <si>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</si>
  <si>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</si>
  <si>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</si>
  <si>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</si>
  <si>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</si>
  <si>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</si>
  <si>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</si>
  <si>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</si>
  <si>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</si>
  <si>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</si>
  <si>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</si>
  <si>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</si>
  <si>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</si>
  <si>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</si>
  <si>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</si>
  <si>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</si>
  <si>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</si>
  <si>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</si>
  <si>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</si>
  <si>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</si>
  <si>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</si>
  <si>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</si>
  <si>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</si>
  <si>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</si>
  <si>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</si>
  <si>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</si>
  <si>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</si>
  <si>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</si>
  <si>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</si>
  <si>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</si>
  <si>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</si>
  <si>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</si>
  <si>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</si>
  <si>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</si>
  <si>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</si>
  <si>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</si>
  <si>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</si>
  <si>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</si>
  <si>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</si>
  <si>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</si>
  <si>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</si>
  <si>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</si>
  <si>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</si>
  <si>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</si>
  <si>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</si>
  <si>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</si>
  <si>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</si>
  <si>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</si>
  <si>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</si>
  <si>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</si>
  <si>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</si>
  <si>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</si>
  <si>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</si>
  <si>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</si>
  <si>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</si>
  <si>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</si>
  <si>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</si>
  <si>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</si>
  <si>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</si>
  <si>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</si>
  <si>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</si>
  <si>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</si>
  <si>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</si>
  <si>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</si>
  <si>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</si>
  <si>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</si>
  <si>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</si>
  <si>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</si>
  <si>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</si>
  <si>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</si>
  <si>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</si>
  <si>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</si>
  <si>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</si>
  <si>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</si>
  <si>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</si>
  <si>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</si>
  <si>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</si>
  <si>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</si>
  <si>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</si>
  <si>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</si>
  <si>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</si>
  <si>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</si>
  <si>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</si>
  <si>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</si>
  <si>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</si>
  <si>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</si>
  <si>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</si>
  <si>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</si>
  <si>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</si>
  <si>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</si>
  <si>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</si>
  <si>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</si>
  <si>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</si>
  <si>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</si>
  <si>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</si>
  <si>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</si>
  <si>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</si>
  <si>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</si>
  <si>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</si>
  <si>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</si>
  <si>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</si>
  <si>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</si>
  <si>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</si>
  <si>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</si>
  <si>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</si>
  <si>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</si>
  <si>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</si>
  <si>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</si>
  <si>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</si>
  <si>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</si>
  <si>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</si>
  <si>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</si>
  <si>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</si>
  <si>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</si>
  <si>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</si>
  <si>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</si>
  <si>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</si>
  <si>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</si>
  <si>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</si>
  <si>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</si>
  <si>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</si>
  <si>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</si>
  <si>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</si>
  <si>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</si>
  <si>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</si>
  <si>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</si>
  <si>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</si>
  <si>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</si>
  <si>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</si>
  <si>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</si>
  <si>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</si>
  <si>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</si>
  <si>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</si>
  <si>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</si>
  <si>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</si>
  <si>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</si>
  <si>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</si>
  <si>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</si>
  <si>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</si>
  <si>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</si>
  <si>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</si>
  <si>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</si>
  <si>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</si>
  <si>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</si>
  <si>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</si>
  <si>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</si>
  <si>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</si>
  <si>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</si>
  <si>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</si>
  <si>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</si>
  <si>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</si>
  <si>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</si>
  <si>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</si>
  <si>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</si>
  <si>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</si>
  <si>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</si>
  <si>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</si>
  <si>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</si>
  <si>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</si>
  <si>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</si>
  <si>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</si>
  <si>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</si>
  <si>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</si>
  <si>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</si>
  <si>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</si>
  <si>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</si>
  <si>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</si>
  <si>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</si>
  <si>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</si>
  <si>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</si>
  <si>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</si>
  <si>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</si>
  <si>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</si>
  <si>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</si>
  <si>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</si>
  <si>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</si>
  <si>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</si>
  <si>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</si>
  <si>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</si>
  <si>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</si>
  <si>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</si>
  <si>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</si>
  <si>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</si>
  <si>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</si>
  <si>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</si>
  <si>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</si>
  <si>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</si>
  <si>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</si>
  <si>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</si>
  <si>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</si>
  <si>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</si>
  <si>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</si>
  <si>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</si>
  <si>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</si>
  <si>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</si>
  <si>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</si>
  <si>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</si>
  <si>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</si>
  <si>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</si>
  <si>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</si>
  <si>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</si>
  <si>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</si>
  <si>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</si>
  <si>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</si>
  <si>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</si>
  <si>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</si>
  <si>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</si>
  <si>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</si>
  <si>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</si>
  <si>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</si>
  <si>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</si>
  <si>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</si>
  <si>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</si>
  <si>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</si>
  <si>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</si>
  <si>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</si>
  <si>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</si>
  <si>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</si>
  <si>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</si>
  <si>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</si>
  <si>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</si>
  <si>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</si>
  <si>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</si>
  <si>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</si>
  <si>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</si>
  <si>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</si>
  <si>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</si>
  <si>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</si>
  <si>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</si>
  <si>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</si>
  <si>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</si>
  <si>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</si>
  <si>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</si>
  <si>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</si>
  <si>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</si>
  <si>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</si>
  <si>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</si>
  <si>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</si>
  <si>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</si>
  <si>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</si>
  <si>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</si>
  <si>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</si>
  <si>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</si>
  <si>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</si>
  <si>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</si>
  <si>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</si>
  <si>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</si>
  <si>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</si>
  <si>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</si>
  <si>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</si>
  <si>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</si>
  <si>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</si>
  <si>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</si>
  <si>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</si>
  <si>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</si>
  <si>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</si>
  <si>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</si>
  <si>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</si>
  <si>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</si>
  <si>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</si>
  <si>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</si>
  <si>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</si>
  <si>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</si>
  <si>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</si>
  <si>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</si>
  <si>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</si>
  <si>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</si>
  <si>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</si>
  <si>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</si>
  <si>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</si>
  <si>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</si>
  <si>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</si>
  <si>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</si>
  <si>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</si>
  <si>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</si>
  <si>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</si>
  <si>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</si>
  <si>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</si>
  <si>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</si>
  <si>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</si>
  <si>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</si>
  <si>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</si>
  <si>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</si>
  <si>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</si>
  <si>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</si>
  <si>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</si>
  <si>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</si>
  <si>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</si>
  <si>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</si>
  <si>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</si>
  <si>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</si>
  <si>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</si>
  <si>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</si>
  <si>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</si>
  <si>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</si>
  <si>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</si>
  <si>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</si>
  <si>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</si>
  <si>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</si>
  <si>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</si>
  <si>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</si>
  <si>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</si>
  <si>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</si>
  <si>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</si>
  <si>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</si>
  <si>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</si>
  <si>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</si>
  <si>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</si>
  <si>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</si>
  <si>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</si>
  <si>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</si>
  <si>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</si>
  <si>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</si>
  <si>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</si>
  <si>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</si>
  <si>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</si>
  <si>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</si>
  <si>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</si>
  <si>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</si>
  <si>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</si>
  <si>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</si>
  <si>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</si>
  <si>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</si>
  <si>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</si>
  <si>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</si>
  <si>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</si>
  <si>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</si>
  <si>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</si>
  <si>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</si>
  <si>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</si>
  <si>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</si>
  <si>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</si>
  <si>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</si>
  <si>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</si>
  <si>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</si>
  <si>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</si>
  <si>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</si>
  <si>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</si>
  <si>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</si>
  <si>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</si>
  <si>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</si>
  <si>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</si>
  <si>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</si>
  <si>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</si>
  <si>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</si>
  <si>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</si>
  <si>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</si>
  <si>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</si>
  <si>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</si>
  <si>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</si>
  <si>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</si>
  <si>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</si>
  <si>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</si>
  <si>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</si>
  <si>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</si>
  <si>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</si>
  <si>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</si>
  <si>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</si>
  <si>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</si>
  <si>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</si>
  <si>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</si>
  <si>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</si>
  <si>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</si>
  <si>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</si>
  <si>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</si>
  <si>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</si>
  <si>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</si>
  <si>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</si>
  <si>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</si>
  <si>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</si>
  <si>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</si>
  <si>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</si>
  <si>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</si>
  <si>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</si>
  <si>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</si>
  <si>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</si>
  <si>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</si>
  <si>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</si>
  <si>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</si>
  <si>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</si>
  <si>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</si>
  <si>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</si>
  <si>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</si>
  <si>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</si>
  <si>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</si>
  <si>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</si>
  <si>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</si>
  <si>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</si>
  <si>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</si>
  <si>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</si>
  <si>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</si>
  <si>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</si>
  <si>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</si>
  <si>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</si>
  <si>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</si>
  <si>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</si>
  <si>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</si>
  <si>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</si>
  <si>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</si>
  <si>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</si>
  <si>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</si>
  <si>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</si>
  <si>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</si>
  <si>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</si>
  <si>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</si>
  <si>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</si>
  <si>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</si>
  <si>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</si>
  <si>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</si>
  <si>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</si>
  <si>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</si>
  <si>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</si>
  <si>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</si>
  <si>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</si>
  <si>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</si>
  <si>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</si>
  <si>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</si>
  <si>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</si>
  <si>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</si>
  <si>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</si>
  <si>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</si>
  <si>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</si>
  <si>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</si>
  <si>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</si>
  <si>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</si>
  <si>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</si>
  <si>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</si>
  <si>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</si>
  <si>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</si>
  <si>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</si>
  <si>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</si>
  <si>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</si>
  <si>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</si>
  <si>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</si>
  <si>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</si>
  <si>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</si>
  <si>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</si>
  <si>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</si>
  <si>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</si>
  <si>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</si>
  <si>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</si>
  <si>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</si>
  <si>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</si>
  <si>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</si>
  <si>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</si>
  <si>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</si>
  <si>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</si>
  <si>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</si>
  <si>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</si>
  <si>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</si>
  <si>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</si>
  <si>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</si>
  <si>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</si>
  <si>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</si>
  <si>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</si>
  <si>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</si>
  <si>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</si>
  <si>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</si>
  <si>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</si>
  <si>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</si>
  <si>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</si>
  <si>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</si>
  <si>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</si>
  <si>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</si>
  <si>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</si>
  <si>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</si>
  <si>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</si>
  <si>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</si>
  <si>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</si>
  <si>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</si>
  <si>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</si>
  <si>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</si>
  <si>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</si>
  <si>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</si>
  <si>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</si>
  <si>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</si>
  <si>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</si>
  <si>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</si>
  <si>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</si>
  <si>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</si>
  <si>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</si>
  <si>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</si>
  <si>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</si>
  <si>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</si>
  <si>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</si>
  <si>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</si>
  <si>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</si>
  <si>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</si>
  <si>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</si>
  <si>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</si>
  <si>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</si>
  <si>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</si>
  <si>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</si>
  <si>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</si>
  <si>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</si>
  <si>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</si>
  <si>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</si>
  <si>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</si>
  <si>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</si>
  <si>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</si>
  <si>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</si>
  <si>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</si>
  <si>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</si>
  <si>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</si>
  <si>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</si>
  <si>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</si>
  <si>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</si>
  <si>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</si>
  <si>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</si>
  <si>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</si>
  <si>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</si>
  <si>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</si>
  <si>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</si>
  <si>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</si>
  <si>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</si>
  <si>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</si>
  <si>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</si>
  <si>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</si>
  <si>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</si>
  <si>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</si>
  <si>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</si>
  <si>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</si>
  <si>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</si>
  <si>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</si>
  <si>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</si>
  <si>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</si>
  <si>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</si>
  <si>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</si>
  <si>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</si>
  <si>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</si>
  <si>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</si>
  <si>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</si>
  <si>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</si>
  <si>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</si>
  <si>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</si>
  <si>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</si>
  <si>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</si>
  <si>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</si>
  <si>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</si>
  <si>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</si>
  <si>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</si>
  <si>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</si>
  <si>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</si>
  <si>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</si>
  <si>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</si>
  <si>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</si>
  <si>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</si>
  <si>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</si>
  <si>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</si>
  <si>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</si>
  <si>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</si>
  <si>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</si>
  <si>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</si>
  <si>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</si>
  <si>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</si>
  <si>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</si>
  <si>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</si>
  <si>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</si>
  <si>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</si>
  <si>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</si>
  <si>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</si>
  <si>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</si>
  <si>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</si>
  <si>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</si>
  <si>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</si>
  <si>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</si>
  <si>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</si>
  <si>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</si>
  <si>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</si>
  <si>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</si>
  <si>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</si>
  <si>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</si>
  <si>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</si>
  <si>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</si>
  <si>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</si>
  <si>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</si>
  <si>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</si>
  <si>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</si>
  <si>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</si>
  <si>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</si>
  <si>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</si>
  <si>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</si>
  <si>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</si>
  <si>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</si>
  <si>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</si>
  <si>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</si>
  <si>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</si>
  <si>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</si>
  <si>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</si>
  <si>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</si>
  <si>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</si>
  <si>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</si>
  <si>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</si>
  <si>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</si>
  <si>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</si>
  <si>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</si>
  <si>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</si>
  <si>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</si>
  <si>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</si>
  <si>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</si>
  <si>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</si>
  <si>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</si>
  <si>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</si>
  <si>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</si>
  <si>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</si>
  <si>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</si>
  <si>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</si>
  <si>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</si>
  <si>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</si>
  <si>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</si>
  <si>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</si>
  <si>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</si>
  <si>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</si>
  <si>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</si>
  <si>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</si>
  <si>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</si>
  <si>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</si>
  <si>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</si>
  <si>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</si>
  <si>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</si>
  <si>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</si>
  <si>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</si>
  <si>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</si>
  <si>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</si>
  <si>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</si>
  <si>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</si>
  <si>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</si>
  <si>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</si>
  <si>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</si>
  <si>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</si>
  <si>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</si>
  <si>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</si>
  <si>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</si>
  <si>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</si>
  <si>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</si>
  <si>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</si>
  <si>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</si>
  <si>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</si>
  <si>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</si>
  <si>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</si>
  <si>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</si>
  <si>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</si>
  <si>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</si>
  <si>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</si>
  <si>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</si>
  <si>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</si>
  <si>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</si>
  <si>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</si>
  <si>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</si>
  <si>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</si>
  <si>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</si>
  <si>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</si>
  <si>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</si>
  <si>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</si>
  <si>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</si>
  <si>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</si>
  <si>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</si>
  <si>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</si>
  <si>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</si>
  <si>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</si>
  <si>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</si>
  <si>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</si>
  <si>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</si>
  <si>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</si>
  <si>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</si>
  <si>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</si>
  <si>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</si>
  <si>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</si>
  <si>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</si>
  <si>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</si>
  <si>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</si>
  <si>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</si>
  <si>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</si>
  <si>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</si>
  <si>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</si>
  <si>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</si>
  <si>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</si>
  <si>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</si>
  <si>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</si>
  <si>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</si>
  <si>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</si>
  <si>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</si>
  <si>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</si>
  <si>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</si>
  <si>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</si>
  <si>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</si>
  <si>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</si>
  <si>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</si>
  <si>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</si>
  <si>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</si>
  <si>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</si>
  <si>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</si>
  <si>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</si>
  <si>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</si>
  <si>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</si>
  <si>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</si>
  <si>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</si>
  <si>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</si>
  <si>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</si>
  <si>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</si>
  <si>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</si>
  <si>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</si>
  <si>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</si>
  <si>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</si>
  <si>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</si>
  <si>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</si>
  <si>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</si>
  <si>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</si>
  <si>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</si>
  <si>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</si>
  <si>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</si>
  <si>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</si>
  <si>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</si>
  <si>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</si>
  <si>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</si>
  <si>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</si>
  <si>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</si>
  <si>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</si>
  <si>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</si>
  <si>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</si>
  <si>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</si>
  <si>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</si>
  <si>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</si>
  <si>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</si>
  <si>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</si>
  <si>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</si>
  <si>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</si>
  <si>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</si>
  <si>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</si>
  <si>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</si>
  <si>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</si>
  <si>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</si>
  <si>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</si>
  <si>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</si>
  <si>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</si>
  <si>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</si>
  <si>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</si>
  <si>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</si>
  <si>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</si>
  <si>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</si>
  <si>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</si>
  <si>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</si>
  <si>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</si>
  <si>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</si>
  <si>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</si>
  <si>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</si>
  <si>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</si>
  <si>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</si>
  <si>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</si>
  <si>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</si>
  <si>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</si>
  <si>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</si>
  <si>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</si>
  <si>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</si>
  <si>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</si>
  <si>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</si>
  <si>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</si>
  <si>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</si>
  <si>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</si>
  <si>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</si>
  <si>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</si>
  <si>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</si>
  <si>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</si>
  <si>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</si>
  <si>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</si>
  <si>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</si>
  <si>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</si>
  <si>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</si>
  <si>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</si>
  <si>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</si>
  <si>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</si>
  <si>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</si>
  <si>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</si>
  <si>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</si>
  <si>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</si>
  <si>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</si>
  <si>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</si>
  <si>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</si>
  <si>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</si>
  <si>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</si>
  <si>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</si>
  <si>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</si>
  <si>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</si>
  <si>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</si>
  <si>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</si>
  <si>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</si>
  <si>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</si>
  <si>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</si>
  <si>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</si>
  <si>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</si>
  <si>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</si>
  <si>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</si>
  <si>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</si>
  <si>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</si>
  <si>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</si>
  <si>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</si>
  <si>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</si>
  <si>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</si>
  <si>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</si>
  <si>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</si>
  <si>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</si>
  <si>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</si>
  <si>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</si>
  <si>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</si>
  <si>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</si>
  <si>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</si>
  <si>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</si>
  <si>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</si>
  <si>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</si>
  <si>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</si>
  <si>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</si>
  <si>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</si>
  <si>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</si>
  <si>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</si>
  <si>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</si>
  <si>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</si>
  <si>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</si>
  <si>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</si>
  <si>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</si>
  <si>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</si>
  <si>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</si>
  <si>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</si>
  <si>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</si>
  <si>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</si>
  <si>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</si>
  <si>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</si>
  <si>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</si>
  <si>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</si>
  <si>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</si>
  <si>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</si>
  <si>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</si>
  <si>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</si>
  <si>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</si>
  <si>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</si>
  <si>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</si>
  <si>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</si>
  <si>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</si>
  <si>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</si>
  <si>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</si>
  <si>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</si>
  <si>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</si>
  <si>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</si>
  <si>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</si>
  <si>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</si>
  <si>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</si>
  <si>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</si>
  <si>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</si>
  <si>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</si>
  <si>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</si>
  <si>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</si>
  <si>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</si>
  <si>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</si>
  <si>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</si>
  <si>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</si>
  <si>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</si>
  <si>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</si>
  <si>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</si>
  <si>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</si>
  <si>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</si>
  <si>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</si>
  <si>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</si>
  <si>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</si>
  <si>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</si>
  <si>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</si>
  <si>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</si>
  <si>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</si>
  <si>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</si>
  <si>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</si>
  <si>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</si>
  <si>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</si>
  <si>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</si>
  <si>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</si>
  <si>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</si>
  <si>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</si>
  <si>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</si>
  <si>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</si>
  <si>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</si>
  <si>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</si>
  <si>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</si>
  <si>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</si>
  <si>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</si>
  <si>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</si>
  <si>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</si>
  <si>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</si>
  <si>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</si>
  <si>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</si>
  <si>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</si>
  <si>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</si>
  <si>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</si>
  <si>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</si>
  <si>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</si>
  <si>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</si>
  <si>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</si>
  <si>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</si>
  <si>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</si>
  <si>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</si>
  <si>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</si>
  <si>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</si>
  <si>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</si>
  <si>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</si>
  <si>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</si>
  <si>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</si>
  <si>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</si>
  <si>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</si>
  <si>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</si>
  <si>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</si>
  <si>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</si>
  <si>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</si>
  <si>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</si>
  <si>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</si>
  <si>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</si>
  <si>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</si>
  <si>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</si>
  <si>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</si>
  <si>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</si>
  <si>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</si>
  <si>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</si>
  <si>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</si>
  <si>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</si>
  <si>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</si>
  <si>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</si>
  <si>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</si>
  <si>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</si>
  <si>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</si>
  <si>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</si>
  <si>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</si>
  <si>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</si>
  <si>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</si>
  <si>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</si>
  <si>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</si>
  <si>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</si>
  <si>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</si>
  <si>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</si>
  <si>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</si>
  <si>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</si>
  <si>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</si>
  <si>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</si>
  <si>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</si>
  <si>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</si>
  <si>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</si>
  <si>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</si>
  <si>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</si>
  <si>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</si>
  <si>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</si>
  <si>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</si>
  <si>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</si>
  <si>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</si>
  <si>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</si>
  <si>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</si>
  <si>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</si>
  <si>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</si>
  <si>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</si>
  <si>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</si>
  <si>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</si>
  <si>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</si>
  <si>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</si>
  <si>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</si>
  <si>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</si>
  <si>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</si>
  <si>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</si>
  <si>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</si>
  <si>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</si>
  <si>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</si>
  <si>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</si>
  <si>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</si>
  <si>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</si>
  <si>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</si>
  <si>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</si>
  <si>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</si>
  <si>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</si>
  <si>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</si>
  <si>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</si>
  <si>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</si>
  <si>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</si>
  <si>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</si>
  <si>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</si>
  <si>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</si>
  <si>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</si>
  <si>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</si>
  <si>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</si>
  <si>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</si>
  <si>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</si>
  <si>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</si>
  <si>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</si>
  <si>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</si>
  <si>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</si>
  <si>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</si>
  <si>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</si>
  <si>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</si>
  <si>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</si>
  <si>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</si>
  <si>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</si>
  <si>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</si>
  <si>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</si>
  <si>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</si>
  <si>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</si>
  <si>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</si>
  <si>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</si>
  <si>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</si>
  <si>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</si>
  <si>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</si>
  <si>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</si>
  <si>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</si>
  <si>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</si>
  <si>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</si>
  <si>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</si>
  <si>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</si>
  <si>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</si>
  <si>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</si>
  <si>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</si>
  <si>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</si>
  <si>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</si>
  <si>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</si>
  <si>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</si>
  <si>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</si>
  <si>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</si>
  <si>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</si>
  <si>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</si>
  <si>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</si>
  <si>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</si>
  <si>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</si>
  <si>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</si>
  <si>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</si>
  <si>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</si>
  <si>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</si>
  <si>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</si>
  <si>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</si>
  <si>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</si>
  <si>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</si>
  <si>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</si>
  <si>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</si>
  <si>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</si>
  <si>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</si>
  <si>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</si>
  <si>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</si>
  <si>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</si>
  <si>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</si>
  <si>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</si>
  <si>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</si>
  <si>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</si>
  <si>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</si>
  <si>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</si>
  <si>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</si>
  <si>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</si>
  <si>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</si>
  <si>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</si>
  <si>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</si>
  <si>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</si>
  <si>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</si>
  <si>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</si>
  <si>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</si>
  <si>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</si>
  <si>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</si>
  <si>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</si>
  <si>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</si>
  <si>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</si>
  <si>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</si>
  <si>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</si>
  <si>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</si>
  <si>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</si>
  <si>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</si>
  <si>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</si>
  <si>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</si>
  <si>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</si>
  <si>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</si>
  <si>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</si>
  <si>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</si>
  <si>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</si>
  <si>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</si>
  <si>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</si>
  <si>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</si>
  <si>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</si>
  <si>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</si>
  <si>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</si>
  <si>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</si>
  <si>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</si>
  <si>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</si>
  <si>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</si>
  <si>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</si>
  <si>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</si>
  <si>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</si>
  <si>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</si>
  <si>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</si>
  <si>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</si>
  <si>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</si>
  <si>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</si>
  <si>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</si>
  <si>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</si>
  <si>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</si>
  <si>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</si>
  <si>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</si>
  <si>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</si>
  <si>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</si>
  <si>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</si>
  <si>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</si>
  <si>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</si>
  <si>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</si>
  <si>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</si>
  <si>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</si>
  <si>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</si>
  <si>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</si>
  <si>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</si>
  <si>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</si>
  <si>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</si>
  <si>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</si>
  <si>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</si>
  <si>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</si>
  <si>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</si>
  <si>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</si>
  <si>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</si>
  <si>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</si>
  <si>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</si>
  <si>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</si>
  <si>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</si>
  <si>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</si>
  <si>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</si>
  <si>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</si>
  <si>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</si>
  <si>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</si>
  <si>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</si>
  <si>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</si>
  <si>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</si>
  <si>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</si>
  <si>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</si>
  <si>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</si>
  <si>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</si>
  <si>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</si>
  <si>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</si>
  <si>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</si>
  <si>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</si>
  <si>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</si>
  <si>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</si>
  <si>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</si>
  <si>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</si>
  <si>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</si>
  <si>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</si>
  <si>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</si>
  <si>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</si>
  <si>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</si>
  <si>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</si>
  <si>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</si>
  <si>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</si>
  <si>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</si>
  <si>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</si>
  <si>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</si>
  <si>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</si>
  <si>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</si>
  <si>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</si>
  <si>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</si>
  <si>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</si>
  <si>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</si>
  <si>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</si>
  <si>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</si>
  <si>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</si>
  <si>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</si>
  <si>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</si>
  <si>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</si>
  <si>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</si>
  <si>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</si>
  <si>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</si>
  <si>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</si>
  <si>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</si>
  <si>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</si>
  <si>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</si>
  <si>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</si>
  <si>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</si>
  <si>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</si>
  <si>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</si>
  <si>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</si>
  <si>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</si>
  <si>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</si>
  <si>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</si>
  <si>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</si>
  <si>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</si>
  <si>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</si>
  <si>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</si>
  <si>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</si>
  <si>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</si>
  <si>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</si>
  <si>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</si>
  <si>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</si>
  <si>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</si>
  <si>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</si>
  <si>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</si>
  <si>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</si>
  <si>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</si>
  <si>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</si>
  <si>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</si>
  <si>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</si>
  <si>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</si>
  <si>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</si>
  <si>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</si>
  <si>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</si>
  <si>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</si>
  <si>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</si>
  <si>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</si>
  <si>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</si>
  <si>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</si>
  <si>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</si>
  <si>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</si>
  <si>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</si>
  <si>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</si>
  <si>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</si>
  <si>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</si>
  <si>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</si>
  <si>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</si>
  <si>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</si>
  <si>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</si>
  <si>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</si>
  <si>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</si>
  <si>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</si>
  <si>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</si>
  <si>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</si>
  <si>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</si>
  <si>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</si>
  <si>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</si>
  <si>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</si>
  <si>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</si>
  <si>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</si>
  <si>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</si>
  <si>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</si>
  <si>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</si>
  <si>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</si>
  <si>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</si>
  <si>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</si>
  <si>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</si>
  <si>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</si>
  <si>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</si>
  <si>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</si>
  <si>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</si>
  <si>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</si>
  <si>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</si>
  <si>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</si>
  <si>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</si>
  <si>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</si>
  <si>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</si>
  <si>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</si>
  <si>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</si>
  <si>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</si>
  <si>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</si>
  <si>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</si>
  <si>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</si>
  <si>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</si>
  <si>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</si>
  <si>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</si>
  <si>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</si>
  <si>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</si>
  <si>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</si>
  <si>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</si>
  <si>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</si>
  <si>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</si>
  <si>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</si>
  <si>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</si>
  <si>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</si>
  <si>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</si>
  <si>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</si>
  <si>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</si>
  <si>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</si>
  <si>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</si>
  <si>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</si>
  <si>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</si>
  <si>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</si>
  <si>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</si>
  <si>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</si>
  <si>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</si>
  <si>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</si>
  <si>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</si>
  <si>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</si>
  <si>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</si>
  <si>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</si>
  <si>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</si>
  <si>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</si>
  <si>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</si>
  <si>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</si>
  <si>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</si>
  <si>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</si>
  <si>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</si>
  <si>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</si>
  <si>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</si>
  <si>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</si>
  <si>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</si>
  <si>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</si>
  <si>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</si>
  <si>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</si>
  <si>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</si>
  <si>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</si>
  <si>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</si>
  <si>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</si>
  <si>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</si>
  <si>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</si>
  <si>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</si>
  <si>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</si>
  <si>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</si>
  <si>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</si>
  <si>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</si>
  <si>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</si>
  <si>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</si>
  <si>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</si>
  <si>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</si>
  <si>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</si>
  <si>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</si>
  <si>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</si>
  <si>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</si>
  <si>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</si>
  <si>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</si>
  <si>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</si>
  <si>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</si>
  <si>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</si>
  <si>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</si>
  <si>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</si>
  <si>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</si>
  <si>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</si>
  <si>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</si>
  <si>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</si>
  <si>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</si>
  <si>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</si>
  <si>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</si>
  <si>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</si>
  <si>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</si>
  <si>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</si>
  <si>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</si>
  <si>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</si>
  <si>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</si>
  <si>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</si>
  <si>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</si>
  <si>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</si>
  <si>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</si>
  <si>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</si>
  <si>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</si>
  <si>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</si>
  <si>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</si>
  <si>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</si>
  <si>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</si>
  <si>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</si>
  <si>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</si>
  <si>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</si>
  <si>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</si>
  <si>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</si>
  <si>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</si>
  <si>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</si>
  <si>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</si>
  <si>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</si>
  <si>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</si>
  <si>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</si>
  <si>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</si>
  <si>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</si>
  <si>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</si>
  <si>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</si>
  <si>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</si>
  <si>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</si>
  <si>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</si>
  <si>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</si>
  <si>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</si>
  <si>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</si>
  <si>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</si>
  <si>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</si>
  <si>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</si>
  <si>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</si>
  <si>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</si>
  <si>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</si>
  <si>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</si>
  <si>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</si>
  <si>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</si>
  <si>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</si>
  <si>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</si>
  <si>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</si>
  <si>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</si>
  <si>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</si>
  <si>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</si>
  <si>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</si>
  <si>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</si>
  <si>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</si>
  <si>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</si>
  <si>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</si>
  <si>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</si>
  <si>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</si>
  <si>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</si>
  <si>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</si>
  <si>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</si>
  <si>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</si>
  <si>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</si>
  <si>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</si>
  <si>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</si>
  <si>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</si>
  <si>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</si>
  <si>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</si>
  <si>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</si>
  <si>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</si>
  <si>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</si>
  <si>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</si>
  <si>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</si>
  <si>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</si>
  <si>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</si>
  <si>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</si>
  <si>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</si>
  <si>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</si>
  <si>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</si>
  <si>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</si>
  <si>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</si>
  <si>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</si>
  <si>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</si>
  <si>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</si>
  <si>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</si>
  <si>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</si>
  <si>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</si>
  <si>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</si>
  <si>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</si>
  <si>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</si>
  <si>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</si>
  <si>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</si>
  <si>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</si>
  <si>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</si>
  <si>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</si>
  <si>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</si>
  <si>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</si>
  <si>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</si>
  <si>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</si>
  <si>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</si>
  <si>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</si>
  <si>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</si>
  <si>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</si>
  <si>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</si>
  <si>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</si>
  <si>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</si>
  <si>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</si>
  <si>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</si>
  <si>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</si>
  <si>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</si>
  <si>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</si>
  <si>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</si>
  <si>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</si>
  <si>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</si>
  <si>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</si>
  <si>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</si>
  <si>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</si>
  <si>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</si>
  <si>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</si>
  <si>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</si>
  <si>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</si>
  <si>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</si>
  <si>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</si>
  <si>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</si>
  <si>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</si>
  <si>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</si>
  <si>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</si>
  <si>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</si>
  <si>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</si>
  <si>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</si>
  <si>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</si>
  <si>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</si>
  <si>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</si>
  <si>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</si>
  <si>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</si>
  <si>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</si>
  <si>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</si>
  <si>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</si>
  <si>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</si>
  <si>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</si>
  <si>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</si>
  <si>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</si>
  <si>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</si>
  <si>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</si>
  <si>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</si>
  <si>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</si>
  <si>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</si>
  <si>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</si>
  <si>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</si>
  <si>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</si>
  <si>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</si>
  <si>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</si>
  <si>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</si>
  <si>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</si>
  <si>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</si>
  <si>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</si>
  <si>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</si>
  <si>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</si>
  <si>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</si>
  <si>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</si>
  <si>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</si>
  <si>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</si>
  <si>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</si>
  <si>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</si>
  <si>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</si>
  <si>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</si>
  <si>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</si>
  <si>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</si>
  <si>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</si>
  <si>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</si>
  <si>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</si>
  <si>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</si>
  <si>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</si>
  <si>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</si>
  <si>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</si>
  <si>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</si>
  <si>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</si>
  <si>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</si>
  <si>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</si>
  <si>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</si>
  <si>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</si>
  <si>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</si>
  <si>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</si>
  <si>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</si>
  <si>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</si>
  <si>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</si>
  <si>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</si>
  <si>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</si>
  <si>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</si>
  <si>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</si>
  <si>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</si>
  <si>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</si>
  <si>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</si>
  <si>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</si>
  <si>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</si>
  <si>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</si>
  <si>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</si>
  <si>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</si>
  <si>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</si>
  <si>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</si>
  <si>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</si>
  <si>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</si>
  <si>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</si>
  <si>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</si>
  <si>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</si>
  <si>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</si>
  <si>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</si>
  <si>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</si>
  <si>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</si>
  <si>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</si>
  <si>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</si>
  <si>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</si>
  <si>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</si>
  <si>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</si>
  <si>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</si>
  <si>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</si>
  <si>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</si>
  <si>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</si>
  <si>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</si>
  <si>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</si>
  <si>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</si>
  <si>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</si>
  <si>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</si>
  <si>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</si>
  <si>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</si>
  <si>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</si>
  <si>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</si>
  <si>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</si>
  <si>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</si>
  <si>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</si>
  <si>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</si>
  <si>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</si>
  <si>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</si>
  <si>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</si>
  <si>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</si>
  <si>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</si>
  <si>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</si>
  <si>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</si>
  <si>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</si>
  <si>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</si>
  <si>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</si>
  <si>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</si>
  <si>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</si>
  <si>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</si>
  <si>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</si>
  <si>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</si>
  <si>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</si>
  <si>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</si>
  <si>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</si>
  <si>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</si>
  <si>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</si>
  <si>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</si>
  <si>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</si>
  <si>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</si>
  <si>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</si>
  <si>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</si>
  <si>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</si>
  <si>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</si>
  <si>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</si>
  <si>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</si>
  <si>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</si>
  <si>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</si>
  <si>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</si>
  <si>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</si>
  <si>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</si>
  <si>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</si>
  <si>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</si>
  <si>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</si>
  <si>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</si>
  <si>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</si>
  <si>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</si>
  <si>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</si>
  <si>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</si>
  <si>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</si>
  <si>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</si>
  <si>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</si>
  <si>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</si>
  <si>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</si>
  <si>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</si>
  <si>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</si>
  <si>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</si>
  <si>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</si>
  <si>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</si>
  <si>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</si>
  <si>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</si>
  <si>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</si>
  <si>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</si>
  <si>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</si>
  <si>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</si>
  <si>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</si>
  <si>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</si>
  <si>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</si>
  <si>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</si>
  <si>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</si>
  <si>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</si>
  <si>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</si>
  <si>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</si>
  <si>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</si>
  <si>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</si>
  <si>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</si>
  <si>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</si>
  <si>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</si>
  <si>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</si>
  <si>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</si>
  <si>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</si>
  <si>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</si>
  <si>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</si>
  <si>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</si>
  <si>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</si>
  <si>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</si>
  <si>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</si>
  <si>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</si>
  <si>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</si>
  <si>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</si>
  <si>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</si>
  <si>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</si>
  <si>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</si>
  <si>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</si>
  <si>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</si>
  <si>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</si>
  <si>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</si>
  <si>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</si>
  <si>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</si>
  <si>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</si>
  <si>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</si>
  <si>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</si>
  <si>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</si>
  <si>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</si>
  <si>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</si>
  <si>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</si>
  <si>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</si>
  <si>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</si>
  <si>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</si>
  <si>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</si>
  <si>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</si>
  <si>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</si>
  <si>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</si>
  <si>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</si>
  <si>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</si>
  <si>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</si>
  <si>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</si>
  <si>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</si>
  <si>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</si>
  <si>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</si>
  <si>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</si>
  <si>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</si>
  <si>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</si>
  <si>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</si>
  <si>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</si>
  <si>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</si>
  <si>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</si>
  <si>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</si>
  <si>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</si>
  <si>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</si>
  <si>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</si>
  <si>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</si>
  <si>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</si>
  <si>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</si>
  <si>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</si>
  <si>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</si>
  <si>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</si>
  <si>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</si>
  <si>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</si>
  <si>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</si>
  <si>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</si>
  <si>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</si>
  <si>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</si>
  <si>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</si>
  <si>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</si>
  <si>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</si>
  <si>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</si>
  <si>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</si>
  <si>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</si>
  <si>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</si>
  <si>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</si>
  <si>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</si>
  <si>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</si>
  <si>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</si>
  <si>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</si>
  <si>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</si>
  <si>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</si>
  <si>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</si>
  <si>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</si>
  <si>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</si>
  <si>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</si>
  <si>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</si>
  <si>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</si>
  <si>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</si>
  <si>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</si>
  <si>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</si>
  <si>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</si>
  <si>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</si>
  <si>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</si>
  <si>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</si>
  <si>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</si>
  <si>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</si>
  <si>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</si>
  <si>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</si>
  <si>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</si>
  <si>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</si>
  <si>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</si>
  <si>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</si>
  <si>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</si>
  <si>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</si>
  <si>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</si>
  <si>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</si>
  <si>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</si>
  <si>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</si>
  <si>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</si>
  <si>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</si>
  <si>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</si>
  <si>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</si>
  <si>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</si>
  <si>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</si>
  <si>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</si>
  <si>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</si>
  <si>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</si>
  <si>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</si>
  <si>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</si>
  <si>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</si>
  <si>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</si>
  <si>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</si>
  <si>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</si>
  <si>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</si>
  <si>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</si>
  <si>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</si>
  <si>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</si>
  <si>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</si>
  <si>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</si>
  <si>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</si>
  <si>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</si>
  <si>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</si>
  <si>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</si>
  <si>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</si>
  <si>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</si>
  <si>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</si>
  <si>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</si>
  <si>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</si>
  <si>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</si>
  <si>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</si>
  <si>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</si>
  <si>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</si>
  <si>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</si>
  <si>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</si>
  <si>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</si>
  <si>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</si>
  <si>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</si>
  <si>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</si>
  <si>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</si>
  <si>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</si>
  <si>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</si>
  <si>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</si>
  <si>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</si>
  <si>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</si>
  <si>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</si>
  <si>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</si>
  <si>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</si>
  <si>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</si>
  <si>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</si>
  <si>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</si>
  <si>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</si>
  <si>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</si>
  <si>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</si>
  <si>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</si>
  <si>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</si>
  <si>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</si>
  <si>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</si>
  <si>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</si>
  <si>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</si>
  <si>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</si>
  <si>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</si>
  <si>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</si>
  <si>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</si>
  <si>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</si>
  <si>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</si>
  <si>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</si>
  <si>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</si>
  <si>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</si>
  <si>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</si>
  <si>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</si>
  <si>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</si>
  <si>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</si>
  <si>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</si>
  <si>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</si>
  <si>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</si>
  <si>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</si>
  <si>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</si>
  <si>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</si>
  <si>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</si>
  <si>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</si>
  <si>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</si>
  <si>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</si>
  <si>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</si>
  <si>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</si>
  <si>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</si>
  <si>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</si>
  <si>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</si>
  <si>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</si>
  <si>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</si>
  <si>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</si>
  <si>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</si>
  <si>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</si>
  <si>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</si>
  <si>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</si>
  <si>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</si>
  <si>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</si>
  <si>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</si>
  <si>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</si>
  <si>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</si>
  <si>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</si>
  <si>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</si>
  <si>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</si>
  <si>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</si>
  <si>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</si>
  <si>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</si>
  <si>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</si>
  <si>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</si>
  <si>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</si>
  <si>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</si>
  <si>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</si>
  <si>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</si>
  <si>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</si>
  <si>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</si>
  <si>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</si>
  <si>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</si>
  <si>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</si>
  <si>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</si>
  <si>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</si>
  <si>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</si>
  <si>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</si>
  <si>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</si>
  <si>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</si>
  <si>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</si>
  <si>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</si>
  <si>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</si>
  <si>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</si>
  <si>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</si>
  <si>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</si>
  <si>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</si>
  <si>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</si>
  <si>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</si>
  <si>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</si>
  <si>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</si>
  <si>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</si>
  <si>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</si>
  <si>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</si>
  <si>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</si>
  <si>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</si>
  <si>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</si>
  <si>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</si>
  <si>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</si>
  <si>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</si>
  <si>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</si>
  <si>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</si>
  <si>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</si>
  <si>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</si>
  <si>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</si>
  <si>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</si>
  <si>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</si>
  <si>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</si>
  <si>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</si>
  <si>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</si>
  <si>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</si>
  <si>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</si>
  <si>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</si>
  <si>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</si>
  <si>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</si>
  <si>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</si>
  <si>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</si>
  <si>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</si>
  <si>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</si>
  <si>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</si>
  <si>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</si>
  <si>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</si>
  <si>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</si>
  <si>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</si>
  <si>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</si>
  <si>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</si>
  <si>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</si>
  <si>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</si>
  <si>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</si>
  <si>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</si>
  <si>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</si>
  <si>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</si>
  <si>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</si>
  <si>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</si>
  <si>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</si>
  <si>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</si>
  <si>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</si>
  <si>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</si>
  <si>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</si>
  <si>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</si>
  <si>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</si>
  <si>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</si>
  <si>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</si>
  <si>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</si>
  <si>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</si>
  <si>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</si>
  <si>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</si>
  <si>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</si>
  <si>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</si>
  <si>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</si>
  <si>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</si>
  <si>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</si>
  <si>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</si>
  <si>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</si>
  <si>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</si>
  <si>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</si>
  <si>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</si>
  <si>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</si>
  <si>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</si>
  <si>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</si>
  <si>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</si>
  <si>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</si>
  <si>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</si>
  <si>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</si>
  <si>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</si>
  <si>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</si>
  <si>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</si>
  <si>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</si>
  <si>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</si>
  <si>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</si>
  <si>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</si>
  <si>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</si>
  <si>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</si>
  <si>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</si>
  <si>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</si>
  <si>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</si>
  <si>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</si>
  <si>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</si>
  <si>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</si>
  <si>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</si>
  <si>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</si>
  <si>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</si>
  <si>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</si>
  <si>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</si>
  <si>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</si>
  <si>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</si>
  <si>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</si>
  <si>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</si>
  <si>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</si>
  <si>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</si>
  <si>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</si>
  <si>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</si>
  <si>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</si>
  <si>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</si>
  <si>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</si>
  <si>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</si>
  <si>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</si>
  <si>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</si>
  <si>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</si>
  <si>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</si>
  <si>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</si>
  <si>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</si>
  <si>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</si>
  <si>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</si>
  <si>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</si>
  <si>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</si>
  <si>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</si>
  <si>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</si>
  <si>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</si>
  <si>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</si>
  <si>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</si>
  <si>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</si>
  <si>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</si>
  <si>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</si>
  <si>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</si>
  <si>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</si>
  <si>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</si>
  <si>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</si>
  <si>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</si>
  <si>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</si>
  <si>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</si>
  <si>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</si>
  <si>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</si>
  <si>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</si>
  <si>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</si>
  <si>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</si>
  <si>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</si>
  <si>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</si>
  <si>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</si>
  <si>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</si>
  <si>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</si>
  <si>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</si>
  <si>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</si>
  <si>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</si>
  <si>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</si>
  <si>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</si>
  <si>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</si>
  <si>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</si>
  <si>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</si>
  <si>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</si>
  <si>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</si>
  <si>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</si>
  <si>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</si>
  <si>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</si>
  <si>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</si>
  <si>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</si>
  <si>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</si>
  <si>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</si>
  <si>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</si>
  <si>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</si>
  <si>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</si>
  <si>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</si>
  <si>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</si>
  <si>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</si>
  <si>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</si>
  <si>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</si>
  <si>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</si>
  <si>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</si>
  <si>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</si>
  <si>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</si>
  <si>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</si>
  <si>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</si>
  <si>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</si>
  <si>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</si>
  <si>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</si>
  <si>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</si>
  <si>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</si>
  <si>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</si>
  <si>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</si>
  <si>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</si>
  <si>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</si>
  <si>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</si>
  <si>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</si>
  <si>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</si>
  <si>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</si>
  <si>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</si>
  <si>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</si>
  <si>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</si>
  <si>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</si>
  <si>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</si>
  <si>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</si>
  <si>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</si>
  <si>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</si>
  <si>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</si>
  <si>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</si>
  <si>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</si>
  <si>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</si>
  <si>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</si>
  <si>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</si>
  <si>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</si>
  <si>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</si>
  <si>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</si>
  <si>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</si>
  <si>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</si>
  <si>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</si>
  <si>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</si>
  <si>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</si>
  <si>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</si>
  <si>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</si>
  <si>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</si>
  <si>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</si>
  <si>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</si>
  <si>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</si>
  <si>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</si>
  <si>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</si>
  <si>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</si>
  <si>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</si>
  <si>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</si>
  <si>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</si>
  <si>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</si>
  <si>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</si>
  <si>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</si>
  <si>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</si>
  <si>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</si>
  <si>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</si>
  <si>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</si>
  <si>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</si>
  <si>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</si>
  <si>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</si>
  <si>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</si>
  <si>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</si>
  <si>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</si>
  <si>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</si>
  <si>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</si>
  <si>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</si>
  <si>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</si>
  <si>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</si>
  <si>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</si>
  <si>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</si>
  <si>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</si>
  <si>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</si>
  <si>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</si>
  <si>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</si>
  <si>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</si>
  <si>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</si>
  <si>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</si>
  <si>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</si>
  <si>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</si>
  <si>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</si>
  <si>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</si>
  <si>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</si>
  <si>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</si>
  <si>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</si>
  <si>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</si>
  <si>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</si>
  <si>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</si>
  <si>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</si>
  <si>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</si>
  <si>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</si>
  <si>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</si>
  <si>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</si>
  <si>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</si>
  <si>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</si>
  <si>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</si>
  <si>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</si>
  <si>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</si>
  <si>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</si>
  <si>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</si>
  <si>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</si>
  <si>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</si>
  <si>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</si>
  <si>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</si>
  <si>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</si>
  <si>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</si>
  <si>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</si>
  <si>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</si>
  <si>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</si>
  <si>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</si>
  <si>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</si>
  <si>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</si>
  <si>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</si>
  <si>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</si>
  <si>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</si>
  <si>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</si>
  <si>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</si>
  <si>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</si>
  <si>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</si>
  <si>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</si>
  <si>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</si>
  <si>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</si>
  <si>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</si>
  <si>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</si>
  <si>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</si>
  <si>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</si>
  <si>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</si>
  <si>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</si>
  <si>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</si>
  <si>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</si>
  <si>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</si>
  <si>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</si>
  <si>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</si>
  <si>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</si>
  <si>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</si>
  <si>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</si>
  <si>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</si>
  <si>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</si>
  <si>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</si>
  <si>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</si>
  <si>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</si>
  <si>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</si>
  <si>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</si>
  <si>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</si>
  <si>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</si>
  <si>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</si>
  <si>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</si>
  <si>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</si>
  <si>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</si>
  <si>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</si>
  <si>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</si>
  <si>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</si>
  <si>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</si>
  <si>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</si>
  <si>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</si>
  <si>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</si>
  <si>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</si>
  <si>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</si>
  <si>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</si>
  <si>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</si>
  <si>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</si>
  <si>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</si>
  <si>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</si>
  <si>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</si>
  <si>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</si>
  <si>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</si>
  <si>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</si>
  <si>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</si>
  <si>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</si>
  <si>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</si>
  <si>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</si>
  <si>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</si>
  <si>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</si>
  <si>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</si>
  <si>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</si>
  <si>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</si>
  <si>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</si>
  <si>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</si>
  <si>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</si>
  <si>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</si>
  <si>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</si>
  <si>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</si>
  <si>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</si>
  <si>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</si>
  <si>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</si>
  <si>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</si>
  <si>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</si>
  <si>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</si>
  <si>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</si>
  <si>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</si>
  <si>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</si>
  <si>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</si>
  <si>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</si>
  <si>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</si>
  <si>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</si>
  <si>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</si>
  <si>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</si>
  <si>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</si>
  <si>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</si>
  <si>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</si>
  <si>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</si>
  <si>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</si>
  <si>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</si>
  <si>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</si>
  <si>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</si>
  <si>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</si>
  <si>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</si>
  <si>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</si>
  <si>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</si>
  <si>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</si>
  <si>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</si>
  <si>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</si>
  <si>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</si>
  <si>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</si>
  <si>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</si>
  <si>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</si>
  <si>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</si>
  <si>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</si>
  <si>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</si>
  <si>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</si>
  <si>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</si>
  <si>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</si>
  <si>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</si>
  <si>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</si>
  <si>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</si>
  <si>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</si>
  <si>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</si>
  <si>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</si>
  <si>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</si>
  <si>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</si>
  <si>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</si>
  <si>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</si>
  <si>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</si>
  <si>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</si>
  <si>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</si>
  <si>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</si>
  <si>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</si>
  <si>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</si>
  <si>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</si>
  <si>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</si>
  <si>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</si>
  <si>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</si>
  <si>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</si>
  <si>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</si>
  <si>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</si>
  <si>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</si>
  <si>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</si>
  <si>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</si>
  <si>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</si>
  <si>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</si>
  <si>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</si>
  <si>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</si>
  <si>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</si>
  <si>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</si>
  <si>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</si>
  <si>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</si>
  <si>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</si>
  <si>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</si>
  <si>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</si>
  <si>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</si>
  <si>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</si>
  <si>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</si>
  <si>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</si>
  <si>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</si>
  <si>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</si>
  <si>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</si>
  <si>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</si>
  <si>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</si>
  <si>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</si>
  <si>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</si>
  <si>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</si>
  <si>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</si>
  <si>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</si>
  <si>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</si>
  <si>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</si>
  <si>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</si>
  <si>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</si>
  <si>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</si>
  <si>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</si>
  <si>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</si>
  <si>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</si>
  <si>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</si>
  <si>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</si>
  <si>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</si>
  <si>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</si>
  <si>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</si>
  <si>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</si>
  <si>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</si>
  <si>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</si>
  <si>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</si>
  <si>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</si>
  <si>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</si>
  <si>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</si>
  <si>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</si>
  <si>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</si>
  <si>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</si>
  <si>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</si>
  <si>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</si>
  <si>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</si>
  <si>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</si>
  <si>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</si>
  <si>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</si>
  <si>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</si>
  <si>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</si>
  <si>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</si>
  <si>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</si>
  <si>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</si>
  <si>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</si>
  <si>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</si>
  <si>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</si>
  <si>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</si>
  <si>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</si>
  <si>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</si>
  <si>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</si>
  <si>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</si>
  <si>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</si>
  <si>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</si>
  <si>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</si>
  <si>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</si>
  <si>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</si>
  <si>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</si>
  <si>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</si>
  <si>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</si>
  <si>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</si>
  <si>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</si>
  <si>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</si>
  <si>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</si>
  <si>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</si>
  <si>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</si>
  <si>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</si>
  <si>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</si>
  <si>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</si>
  <si>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</si>
  <si>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</si>
  <si>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</si>
  <si>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</si>
  <si>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</si>
  <si>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</si>
  <si>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</si>
  <si>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</si>
  <si>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</si>
  <si>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</si>
  <si>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</si>
  <si>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</si>
  <si>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</si>
  <si>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</si>
  <si>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</si>
  <si>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</si>
  <si>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</si>
  <si>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</si>
  <si>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</si>
  <si>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</si>
  <si>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</si>
  <si>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</si>
  <si>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</si>
  <si>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</si>
  <si>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</si>
  <si>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</si>
  <si>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</si>
  <si>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</si>
  <si>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</si>
  <si>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</si>
  <si>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</si>
  <si>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</si>
  <si>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</si>
  <si>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</si>
  <si>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</si>
  <si>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</si>
  <si>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</si>
  <si>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</si>
  <si>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</si>
  <si>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</si>
  <si>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</si>
  <si>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</si>
  <si>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</si>
  <si>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</si>
  <si>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</si>
  <si>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</si>
  <si>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</si>
  <si>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</si>
  <si>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</si>
  <si>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</si>
  <si>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</si>
  <si>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</si>
  <si>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</si>
  <si>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</si>
  <si>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</si>
  <si>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</si>
  <si>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</si>
  <si>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</si>
  <si>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</si>
  <si>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</si>
  <si>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</si>
  <si>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</si>
  <si>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</si>
  <si>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</si>
  <si>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</si>
  <si>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</si>
  <si>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</si>
  <si>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</si>
  <si>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</si>
  <si>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</si>
  <si>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</si>
  <si>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</si>
  <si>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</si>
  <si>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</si>
  <si>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</si>
  <si>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</si>
  <si>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</si>
  <si>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</si>
  <si>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</si>
  <si>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</si>
  <si>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</si>
  <si>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</si>
  <si>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</si>
  <si>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</si>
  <si>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</si>
  <si>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</si>
  <si>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</si>
  <si>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</si>
  <si>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</si>
  <si>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</si>
  <si>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</si>
  <si>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</si>
  <si>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</si>
  <si>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</si>
  <si>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</si>
  <si>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</si>
  <si>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</si>
  <si>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</si>
  <si>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</si>
  <si>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</si>
  <si>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</si>
  <si>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</si>
  <si>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</si>
  <si>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</si>
  <si>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</si>
  <si>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</si>
  <si>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</si>
  <si>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</si>
  <si>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</si>
  <si>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</si>
  <si>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</si>
  <si>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</si>
  <si>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</si>
  <si>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</si>
  <si>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</si>
  <si>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</si>
  <si>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</si>
  <si>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</si>
  <si>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</si>
  <si>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</si>
  <si>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</si>
  <si>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</si>
  <si>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</si>
  <si>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</si>
  <si>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</si>
  <si>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</si>
  <si>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</si>
  <si>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</si>
  <si>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</si>
  <si>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</si>
  <si>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</si>
  <si>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</si>
  <si>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</si>
  <si>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</si>
  <si>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</si>
  <si>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</si>
  <si>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</si>
  <si>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</si>
  <si>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</si>
  <si>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</si>
  <si>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</si>
  <si>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</si>
  <si>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</si>
  <si>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</si>
  <si>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</si>
  <si>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</si>
  <si>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</si>
  <si>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</si>
  <si>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</si>
  <si>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</si>
  <si>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</si>
  <si>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</si>
  <si>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</si>
  <si>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</si>
  <si>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</si>
  <si>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</si>
  <si>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</si>
  <si>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</si>
  <si>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</si>
  <si>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</si>
  <si>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</si>
  <si>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</si>
  <si>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</si>
  <si>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</si>
  <si>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</si>
  <si>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</si>
  <si>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</si>
  <si>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</si>
  <si>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</si>
  <si>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</si>
  <si>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</si>
  <si>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</si>
  <si>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</si>
  <si>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</si>
  <si>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</si>
  <si>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</si>
  <si>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</si>
  <si>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</si>
  <si>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</si>
  <si>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</si>
  <si>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</si>
  <si>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</si>
  <si>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</si>
  <si>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</si>
  <si>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</si>
  <si>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</si>
  <si>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</si>
  <si>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</si>
  <si>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</si>
  <si>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</si>
  <si>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</si>
  <si>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</si>
  <si>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</si>
  <si>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</si>
  <si>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</si>
  <si>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</si>
  <si>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</si>
  <si>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</si>
  <si>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</si>
  <si>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</si>
  <si>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</si>
  <si>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</si>
  <si>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</si>
  <si>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</si>
  <si>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</si>
  <si>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</si>
  <si>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</si>
  <si>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</si>
  <si>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</si>
  <si>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</si>
  <si>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</si>
  <si>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</si>
  <si>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</si>
  <si>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</si>
  <si>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</si>
  <si>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</si>
  <si>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</si>
  <si>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</si>
  <si>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</si>
  <si>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</si>
  <si>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</si>
  <si>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</si>
  <si>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</si>
  <si>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</si>
  <si>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</si>
  <si>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</si>
  <si>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</si>
  <si>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</si>
  <si>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</si>
  <si>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</si>
  <si>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</si>
  <si>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</si>
  <si>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</si>
  <si>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</si>
  <si>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</si>
  <si>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</si>
  <si>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</si>
  <si>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</si>
  <si>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</si>
  <si>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</si>
  <si>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</si>
  <si>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</si>
  <si>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</si>
  <si>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</si>
  <si>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</si>
  <si>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</si>
  <si>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</si>
  <si>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</si>
  <si>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</si>
  <si>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</si>
  <si>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</si>
  <si>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</si>
  <si>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</si>
  <si>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</si>
  <si>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</si>
  <si>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</si>
  <si>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</si>
  <si>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</si>
  <si>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</si>
  <si>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</si>
  <si>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</si>
  <si>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</si>
  <si>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</si>
  <si>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</si>
  <si>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</si>
  <si>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</si>
  <si>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</si>
  <si>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</si>
  <si>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</si>
  <si>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</si>
  <si>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</si>
  <si>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</si>
  <si>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</si>
  <si>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</si>
  <si>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</si>
  <si>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</si>
  <si>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</si>
  <si>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</si>
  <si>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</si>
  <si>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</si>
  <si>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</si>
  <si>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</si>
  <si>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</si>
  <si>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</si>
  <si>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</si>
  <si>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</si>
  <si>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</si>
  <si>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</si>
  <si>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</si>
  <si>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</si>
  <si>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</si>
  <si>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</si>
  <si>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</si>
  <si>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</si>
  <si>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</si>
  <si>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</si>
  <si>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</si>
  <si>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</si>
  <si>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</si>
  <si>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</si>
  <si>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</si>
  <si>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</si>
  <si>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</si>
  <si>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</si>
  <si>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</si>
  <si>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</si>
  <si>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</si>
  <si>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</si>
  <si>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</si>
  <si>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</si>
  <si>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</si>
  <si>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</si>
  <si>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</si>
  <si>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</si>
  <si>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</si>
  <si>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</si>
  <si>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</si>
  <si>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</si>
  <si>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</si>
  <si>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</si>
  <si>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</si>
  <si>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</si>
  <si>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</si>
  <si>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</si>
  <si>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</si>
  <si>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</si>
  <si>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</si>
  <si>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</si>
  <si>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</si>
  <si>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</si>
  <si>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</si>
  <si>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</si>
  <si>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</si>
  <si>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</si>
  <si>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</si>
  <si>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</si>
  <si>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</si>
  <si>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</si>
  <si>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</si>
  <si>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</si>
  <si>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</si>
  <si>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</si>
  <si>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</si>
  <si>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</si>
  <si>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</si>
  <si>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</si>
  <si>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</si>
  <si>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</si>
  <si>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</si>
  <si>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</si>
  <si>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</si>
  <si>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</si>
  <si>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</si>
  <si>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</si>
  <si>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</si>
  <si>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</si>
  <si>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</si>
  <si>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</si>
  <si>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</si>
  <si>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</si>
  <si>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</si>
  <si>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</si>
  <si>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</si>
  <si>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</si>
  <si>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</si>
  <si>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</si>
  <si>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</si>
  <si>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</si>
  <si>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</si>
  <si>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</si>
  <si>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</si>
  <si>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</si>
  <si>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</si>
  <si>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</si>
  <si>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</si>
  <si>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</si>
  <si>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</si>
  <si>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</si>
  <si>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</si>
  <si>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</si>
  <si>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</si>
  <si>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</si>
  <si>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</si>
  <si>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</si>
  <si>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</si>
  <si>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</si>
  <si>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</si>
  <si>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</si>
  <si>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</si>
  <si>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</si>
  <si>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</si>
  <si>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</si>
  <si>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</si>
  <si>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</si>
  <si>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</si>
  <si>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</si>
  <si>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</si>
  <si>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</si>
  <si>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</si>
  <si>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</si>
  <si>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</si>
  <si>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</si>
  <si>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</si>
  <si>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</si>
  <si>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</si>
  <si>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</si>
  <si>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</si>
  <si>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</si>
  <si>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</si>
  <si>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</si>
  <si>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</si>
  <si>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</si>
  <si>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</si>
  <si>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</si>
  <si>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</si>
  <si>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</si>
  <si>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</si>
  <si>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</si>
  <si>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</si>
  <si>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</si>
  <si>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</si>
  <si>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</si>
  <si>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</si>
  <si>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</si>
  <si>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</si>
  <si>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</si>
  <si>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</si>
  <si>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</si>
  <si>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</si>
  <si>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</si>
  <si>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</si>
  <si>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</si>
  <si>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</si>
  <si>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</si>
  <si>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</si>
  <si>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</si>
  <si>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</si>
  <si>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</si>
  <si>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</si>
  <si>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</si>
  <si>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</si>
  <si>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</si>
  <si>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</si>
  <si>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</si>
  <si>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</si>
  <si>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</si>
  <si>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</si>
  <si>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</si>
  <si>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</si>
  <si>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</si>
  <si>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</si>
  <si>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</si>
  <si>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</si>
  <si>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</si>
  <si>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</si>
  <si>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</si>
  <si>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</si>
  <si>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</si>
  <si>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</si>
  <si>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</si>
  <si>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</si>
  <si>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</si>
  <si>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</si>
  <si>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</si>
  <si>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</si>
  <si>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</si>
  <si>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</si>
  <si>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</si>
  <si>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</si>
  <si>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</si>
  <si>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</si>
  <si>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</si>
  <si>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</si>
  <si>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</si>
  <si>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</si>
  <si>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</si>
  <si>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</si>
  <si>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</si>
  <si>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</si>
  <si>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</si>
  <si>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</si>
  <si>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</si>
  <si>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</si>
  <si>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</si>
  <si>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</si>
  <si>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</si>
  <si>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</si>
  <si>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</si>
  <si>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</si>
  <si>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</si>
  <si>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</si>
  <si>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</si>
  <si>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</si>
  <si>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</si>
  <si>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</si>
  <si>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</si>
  <si>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</si>
  <si>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</si>
  <si>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</si>
  <si>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</si>
  <si>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</si>
  <si>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</si>
  <si>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</si>
  <si>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</si>
  <si>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</si>
  <si>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</si>
  <si>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</si>
  <si>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</si>
  <si>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</si>
  <si>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</si>
  <si>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</si>
  <si>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</si>
  <si>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</si>
  <si>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</si>
  <si>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</si>
  <si>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</si>
  <si>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</si>
  <si>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</si>
  <si>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</si>
  <si>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</si>
  <si>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</si>
  <si>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</si>
  <si>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</si>
  <si>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</si>
  <si>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</si>
  <si>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</si>
  <si>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</si>
  <si>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</si>
  <si>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</si>
  <si>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</si>
  <si>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</si>
  <si>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</si>
  <si>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</si>
  <si>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</si>
  <si>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</si>
  <si>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</si>
  <si>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</si>
  <si>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</si>
  <si>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</si>
  <si>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</si>
  <si>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</si>
  <si>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</si>
  <si>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</si>
  <si>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</si>
  <si>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</si>
  <si>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</si>
  <si>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</si>
  <si>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</si>
  <si>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</si>
  <si>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</si>
  <si>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</si>
  <si>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</si>
  <si>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</si>
  <si>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</si>
  <si>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</si>
  <si>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</si>
  <si>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</si>
  <si>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</si>
  <si>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</si>
  <si>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</si>
  <si>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</si>
  <si>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</si>
  <si>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</si>
  <si>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</si>
  <si>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</si>
  <si>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</si>
  <si>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</si>
  <si>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</si>
  <si>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</si>
  <si>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</si>
  <si>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</si>
  <si>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</si>
  <si>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</si>
  <si>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</si>
  <si>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</si>
  <si>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</si>
  <si>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</si>
  <si>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</si>
  <si>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</si>
  <si>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</si>
  <si>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</si>
  <si>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</si>
  <si>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</si>
  <si>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</si>
  <si>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</si>
  <si>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</si>
  <si>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</si>
  <si>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</si>
  <si>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</si>
  <si>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</si>
  <si>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</si>
  <si>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</si>
  <si>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</si>
  <si>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</si>
  <si>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</si>
  <si>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</si>
  <si>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</si>
  <si>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</si>
  <si>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</si>
  <si>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</si>
  <si>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</si>
  <si>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</si>
  <si>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</si>
  <si>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</si>
  <si>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</si>
  <si>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</si>
  <si>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</si>
  <si>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</si>
  <si>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</si>
  <si>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</si>
  <si>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</si>
  <si>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</si>
  <si>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</si>
  <si>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</si>
  <si>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</si>
  <si>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</si>
  <si>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</si>
  <si>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</si>
  <si>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</si>
  <si>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</si>
  <si>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</si>
  <si>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</si>
  <si>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</si>
  <si>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</si>
  <si>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</si>
  <si>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</si>
  <si>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</si>
  <si>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</si>
  <si>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</si>
  <si>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</si>
  <si>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</si>
  <si>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</si>
  <si>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</si>
  <si>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</si>
  <si>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</si>
  <si>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</si>
  <si>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</si>
  <si>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</si>
  <si>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</si>
  <si>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</si>
  <si>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</si>
  <si>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</si>
  <si>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</si>
  <si>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</si>
  <si>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</si>
  <si>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</si>
  <si>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</si>
  <si>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</si>
  <si>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</si>
  <si>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</si>
  <si>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</si>
  <si>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</si>
  <si>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</si>
  <si>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</si>
  <si>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</si>
  <si>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</si>
  <si>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</si>
  <si>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</si>
  <si>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</si>
  <si>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</si>
  <si>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</si>
  <si>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</si>
  <si>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</si>
  <si>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</si>
  <si>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</si>
  <si>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</si>
  <si>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</si>
  <si>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</si>
  <si>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</si>
  <si>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</si>
  <si>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</si>
  <si>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</si>
  <si>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</si>
  <si>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</si>
  <si>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</si>
  <si>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</si>
  <si>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</si>
  <si>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</si>
  <si>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</si>
  <si>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</si>
  <si>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</si>
  <si>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</si>
  <si>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</si>
  <si>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</si>
  <si>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</si>
  <si>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</si>
  <si>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</si>
  <si>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</si>
  <si>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</si>
  <si>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</si>
  <si>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</si>
  <si>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</si>
  <si>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</si>
  <si>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</si>
  <si>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</si>
  <si>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</si>
  <si>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</si>
  <si>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</si>
  <si>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</si>
  <si>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</si>
  <si>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</si>
  <si>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</si>
  <si>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</si>
  <si>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</si>
  <si>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</si>
  <si>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</si>
  <si>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</si>
  <si>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</si>
  <si>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</si>
  <si>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</si>
  <si>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</si>
  <si>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</si>
  <si>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</si>
  <si>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</si>
  <si>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</si>
  <si>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</si>
  <si>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</si>
  <si>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</si>
  <si>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</si>
  <si>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</si>
  <si>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</si>
  <si>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</si>
  <si>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</si>
  <si>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</si>
  <si>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</si>
  <si>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</si>
  <si>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</si>
  <si>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</si>
  <si>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</si>
  <si>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</si>
  <si>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</si>
  <si>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</si>
  <si>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</si>
  <si>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</si>
  <si>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</si>
  <si>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</si>
  <si>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</si>
  <si>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</si>
  <si>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</si>
  <si>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</si>
  <si>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</si>
  <si>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</si>
  <si>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</si>
  <si>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</si>
  <si>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</si>
  <si>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</si>
  <si>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</si>
  <si>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</si>
  <si>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</si>
  <si>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</si>
  <si>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</si>
  <si>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</si>
  <si>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</si>
  <si>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</si>
  <si>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</si>
  <si>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</si>
  <si>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</si>
  <si>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</si>
  <si>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</si>
  <si>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</si>
  <si>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</si>
  <si>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</si>
  <si>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</si>
  <si>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</si>
  <si>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</si>
  <si>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</si>
  <si>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</si>
  <si>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</si>
  <si>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</si>
  <si>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</si>
  <si>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</si>
  <si>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</si>
  <si>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</si>
  <si>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</si>
  <si>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</si>
  <si>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</si>
  <si>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</si>
  <si>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</si>
  <si>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</si>
  <si>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</si>
  <si>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</si>
  <si>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</si>
  <si>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</si>
  <si>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</si>
  <si>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</si>
  <si>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</si>
  <si>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</si>
  <si>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</si>
  <si>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</si>
  <si>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</si>
  <si>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</si>
  <si>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</si>
  <si>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</si>
  <si>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</si>
  <si>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</si>
  <si>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</si>
  <si>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</si>
  <si>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</si>
  <si>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</si>
  <si>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</si>
  <si>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</si>
  <si>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</si>
  <si>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</si>
  <si>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</si>
  <si>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</si>
  <si>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</si>
  <si>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</si>
  <si>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</si>
  <si>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</si>
  <si>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</si>
  <si>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</si>
  <si>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</si>
  <si>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</si>
  <si>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</si>
  <si>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</si>
  <si>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</si>
  <si>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</si>
  <si>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</si>
  <si>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</si>
  <si>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</si>
  <si>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</si>
  <si>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</si>
  <si>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</si>
  <si>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</si>
  <si>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</si>
  <si>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</si>
  <si>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</si>
  <si>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</si>
  <si>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</si>
  <si>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</si>
  <si>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</si>
  <si>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</si>
  <si>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</si>
  <si>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</si>
  <si>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</si>
  <si>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</si>
  <si>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</si>
  <si>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</si>
  <si>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</si>
  <si>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</si>
  <si>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</si>
  <si>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</si>
  <si>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</si>
  <si>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</si>
  <si>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</si>
  <si>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</si>
  <si>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</si>
  <si>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</si>
  <si>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</si>
  <si>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</si>
  <si>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</si>
  <si>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</si>
  <si>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</si>
  <si>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</si>
  <si>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</si>
  <si>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</si>
  <si>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</si>
  <si>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</si>
  <si>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</si>
  <si>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</si>
  <si>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</si>
  <si>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</si>
  <si>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</si>
  <si>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</si>
  <si>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</si>
  <si>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</si>
  <si>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</si>
  <si>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</si>
  <si>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</si>
  <si>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</si>
  <si>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</si>
  <si>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</si>
  <si>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</si>
  <si>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</si>
  <si>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</si>
  <si>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</si>
  <si>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</si>
  <si>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</si>
  <si>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</si>
  <si>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</si>
  <si>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</si>
  <si>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</si>
  <si>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</si>
  <si>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</si>
  <si>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</si>
  <si>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</si>
  <si>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</si>
  <si>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</si>
  <si>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</si>
  <si>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</si>
  <si>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</si>
  <si>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</si>
  <si>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</si>
  <si>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</si>
  <si>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</si>
  <si>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</si>
  <si>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</si>
  <si>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</si>
  <si>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</si>
  <si>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</si>
  <si>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</si>
  <si>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</si>
  <si>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</si>
  <si>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</si>
  <si>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</si>
  <si>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</si>
  <si>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</si>
  <si>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</si>
  <si>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</si>
  <si>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</si>
  <si>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</si>
  <si>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</si>
  <si>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</si>
  <si>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</si>
  <si>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</si>
  <si>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</si>
  <si>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</si>
  <si>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</si>
  <si>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</si>
  <si>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</si>
  <si>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</si>
  <si>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</si>
  <si>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</si>
  <si>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</si>
  <si>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</si>
  <si>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</si>
  <si>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</si>
  <si>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</si>
  <si>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</si>
  <si>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</si>
  <si>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</si>
  <si>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</si>
  <si>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</si>
  <si>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</si>
  <si>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</si>
  <si>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</si>
  <si>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</si>
  <si>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</si>
  <si>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</si>
  <si>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</si>
  <si>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</si>
  <si>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</si>
  <si>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</si>
  <si>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</si>
  <si>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</si>
  <si>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</si>
  <si>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</si>
  <si>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</si>
  <si>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</si>
  <si>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</si>
  <si>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</si>
  <si>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</si>
  <si>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</si>
  <si>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</si>
  <si>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</si>
  <si>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</si>
  <si>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</si>
  <si>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</si>
  <si>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</si>
  <si>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</si>
  <si>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</si>
  <si>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</si>
  <si>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</si>
  <si>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</si>
  <si>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</si>
  <si>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</si>
  <si>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</si>
  <si>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</si>
  <si>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</si>
  <si>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</si>
  <si>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</si>
  <si>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</si>
  <si>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</si>
  <si>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</si>
  <si>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</si>
  <si>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</si>
  <si>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</si>
  <si>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</si>
  <si>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</si>
  <si>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</si>
  <si>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</si>
  <si>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</si>
  <si>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</si>
  <si>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</si>
  <si>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</si>
  <si>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</si>
  <si>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</si>
  <si>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</si>
  <si>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</si>
  <si>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</si>
  <si>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</si>
  <si>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</si>
  <si>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</si>
  <si>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</si>
  <si>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</si>
  <si>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</si>
  <si>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</si>
  <si>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</si>
  <si>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</si>
  <si>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</si>
  <si>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</si>
  <si>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</si>
  <si>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</si>
  <si>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</si>
  <si>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</si>
  <si>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</si>
  <si>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</si>
  <si>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</si>
  <si>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</si>
  <si>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</si>
  <si>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</si>
  <si>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</si>
  <si>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</si>
  <si>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</si>
  <si>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</si>
  <si>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</si>
  <si>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</si>
  <si>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</si>
  <si>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</si>
  <si>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</si>
  <si>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</si>
  <si>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</si>
  <si>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</si>
  <si>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</si>
  <si>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</si>
  <si>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</si>
  <si>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</si>
  <si>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</si>
  <si>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</si>
  <si>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</si>
  <si>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</si>
  <si>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</si>
  <si>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</si>
  <si>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</si>
  <si>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</si>
  <si>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</si>
  <si>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</si>
  <si>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</si>
  <si>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</si>
  <si>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</si>
  <si>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</si>
  <si>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</si>
  <si>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</si>
  <si>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</si>
  <si>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</si>
  <si>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</si>
  <si>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</si>
  <si>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</si>
  <si>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</si>
  <si>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</si>
  <si>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</si>
  <si>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</si>
  <si>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</si>
  <si>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</si>
  <si>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</si>
  <si>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</si>
  <si>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</si>
  <si>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</si>
  <si>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</si>
  <si>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</si>
  <si>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</si>
  <si>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</si>
  <si>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</si>
  <si>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</si>
  <si>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</si>
  <si>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</si>
  <si>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</si>
  <si>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</si>
  <si>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</si>
  <si>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</si>
  <si>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</si>
  <si>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</si>
  <si>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</si>
  <si>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</si>
  <si>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</si>
  <si>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</si>
  <si>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</si>
  <si>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</si>
  <si>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</si>
  <si>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</si>
  <si>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</si>
  <si>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</si>
  <si>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</si>
  <si>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</si>
  <si>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</si>
  <si>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</si>
  <si>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</si>
  <si>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</si>
  <si>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</si>
  <si>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</si>
  <si>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</si>
  <si>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</si>
  <si>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</si>
  <si>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</si>
  <si>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</si>
  <si>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</si>
  <si>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</si>
  <si>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</si>
  <si>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</si>
  <si>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</si>
  <si>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</si>
  <si>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</si>
  <si>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</si>
  <si>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</si>
  <si>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</si>
  <si>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</si>
  <si>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</si>
  <si>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</si>
  <si>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</si>
  <si>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</si>
  <si>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</si>
  <si>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</si>
  <si>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</si>
  <si>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</si>
  <si>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</si>
  <si>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</si>
  <si>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</si>
  <si>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</si>
  <si>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</si>
  <si>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</si>
  <si>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</si>
  <si>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</si>
  <si>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</si>
  <si>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</si>
  <si>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</si>
  <si>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</si>
  <si>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</si>
  <si>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</si>
  <si>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</si>
  <si>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</si>
  <si>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</si>
  <si>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</si>
  <si>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</si>
  <si>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</si>
  <si>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</si>
  <si>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</si>
  <si>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</si>
  <si>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</si>
  <si>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</si>
  <si>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</si>
  <si>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Percent funded</t>
  </si>
  <si>
    <t>Average donation</t>
  </si>
  <si>
    <t>Category</t>
  </si>
  <si>
    <t>Sub-Category</t>
  </si>
  <si>
    <t>(All)</t>
  </si>
  <si>
    <t>theater plays</t>
  </si>
  <si>
    <t>technology web</t>
  </si>
  <si>
    <t>technology wearables</t>
  </si>
  <si>
    <t>publishing nonfiction</t>
  </si>
  <si>
    <t>publishing fiction</t>
  </si>
  <si>
    <t>music rock</t>
  </si>
  <si>
    <t>music metal</t>
  </si>
  <si>
    <t>music jazz</t>
  </si>
  <si>
    <t>music indie rock</t>
  </si>
  <si>
    <t>music electronic music</t>
  </si>
  <si>
    <t>journalism audio</t>
  </si>
  <si>
    <t>games video games</t>
  </si>
  <si>
    <t>games mobile games</t>
  </si>
  <si>
    <t>food food trucks</t>
  </si>
  <si>
    <t>photography photobooks</t>
  </si>
  <si>
    <t>music world music</t>
  </si>
  <si>
    <t>publishing translations</t>
  </si>
  <si>
    <t>publishing radio &amp; podcasts</t>
  </si>
  <si>
    <t>photography nature</t>
  </si>
  <si>
    <t>publishing art books</t>
  </si>
  <si>
    <t>photography places</t>
  </si>
  <si>
    <t>music pop</t>
  </si>
  <si>
    <t>music faith</t>
  </si>
  <si>
    <t>technology gadgets</t>
  </si>
  <si>
    <t>technology hardware</t>
  </si>
  <si>
    <t>photography people</t>
  </si>
  <si>
    <t>games tabletop games</t>
  </si>
  <si>
    <t>food small batch</t>
  </si>
  <si>
    <t>food restaurants</t>
  </si>
  <si>
    <t>music classical music</t>
  </si>
  <si>
    <t>technology space exploration</t>
  </si>
  <si>
    <t>technology makerspaces</t>
  </si>
  <si>
    <t>theater spaces</t>
  </si>
  <si>
    <t>publishing children's books</t>
  </si>
  <si>
    <t>theater musical</t>
  </si>
  <si>
    <t>Column Labels</t>
  </si>
  <si>
    <t>film</t>
  </si>
  <si>
    <t>food</t>
  </si>
  <si>
    <t>games</t>
  </si>
  <si>
    <t>journalism</t>
  </si>
  <si>
    <t>music</t>
  </si>
  <si>
    <t>photography</t>
  </si>
  <si>
    <t>publishing</t>
  </si>
  <si>
    <t>technology</t>
  </si>
  <si>
    <t>theater</t>
  </si>
  <si>
    <t>Grand Total</t>
  </si>
  <si>
    <t>Row Labels</t>
  </si>
  <si>
    <t>Count of Category</t>
  </si>
  <si>
    <t>fiction</t>
  </si>
  <si>
    <t>video/animation</t>
  </si>
  <si>
    <t>video/documentary</t>
  </si>
  <si>
    <t>video/drama</t>
  </si>
  <si>
    <t>video/shorts</t>
  </si>
  <si>
    <t>video/television</t>
  </si>
  <si>
    <t>batch</t>
  </si>
  <si>
    <t>restaurants</t>
  </si>
  <si>
    <t>trucks</t>
  </si>
  <si>
    <t>audio</t>
  </si>
  <si>
    <t>faith</t>
  </si>
  <si>
    <t>jazz</t>
  </si>
  <si>
    <t>metal</t>
  </si>
  <si>
    <t>pop</t>
  </si>
  <si>
    <t>rock</t>
  </si>
  <si>
    <t>nature</t>
  </si>
  <si>
    <t>people</t>
  </si>
  <si>
    <t>photobooks</t>
  </si>
  <si>
    <t>places</t>
  </si>
  <si>
    <t>books</t>
  </si>
  <si>
    <t>nonfiction</t>
  </si>
  <si>
    <t>podcasts</t>
  </si>
  <si>
    <t>translations</t>
  </si>
  <si>
    <t>exploration</t>
  </si>
  <si>
    <t>gadgets</t>
  </si>
  <si>
    <t>hardware</t>
  </si>
  <si>
    <t>makerspaces</t>
  </si>
  <si>
    <t>wearables</t>
  </si>
  <si>
    <t>web</t>
  </si>
  <si>
    <t>musical</t>
  </si>
  <si>
    <t>plays</t>
  </si>
  <si>
    <t>spaces</t>
  </si>
  <si>
    <t>Count of Sub-Category</t>
  </si>
  <si>
    <t>Date created conversion</t>
  </si>
  <si>
    <t>Date ended conversion</t>
  </si>
  <si>
    <t>Qtr2</t>
  </si>
  <si>
    <t>May</t>
  </si>
  <si>
    <t>Qtr3</t>
  </si>
  <si>
    <t>Jul</t>
  </si>
  <si>
    <t>Aug</t>
  </si>
  <si>
    <t>Sep</t>
  </si>
  <si>
    <t>Qtr4</t>
  </si>
  <si>
    <t>Oct</t>
  </si>
  <si>
    <t>Nov</t>
  </si>
  <si>
    <t>Qtr1</t>
  </si>
  <si>
    <t>Jan</t>
  </si>
  <si>
    <t>Feb</t>
  </si>
  <si>
    <t>Mar</t>
  </si>
  <si>
    <t>Apr</t>
  </si>
  <si>
    <t>Jun</t>
  </si>
  <si>
    <t>Dec</t>
  </si>
  <si>
    <t>Count of state</t>
  </si>
  <si>
    <t>Years</t>
  </si>
  <si>
    <t>Goal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</si>
  <si>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</si>
  <si>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</si>
  <si>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</si>
  <si>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</si>
  <si>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</si>
  <si>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</si>
  <si>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</si>
  <si>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</si>
  <si>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</si>
  <si>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</si>
  <si>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</si>
  <si>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</si>
  <si>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</si>
  <si>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</si>
  <si>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</si>
  <si>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</si>
  <si>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</si>
  <si>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</si>
  <si>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or equal to 50000</t>
  </si>
  <si>
    <t>MEDIAN</t>
  </si>
  <si>
    <t>VAR.P</t>
  </si>
  <si>
    <t>VAR.S</t>
  </si>
  <si>
    <t>STDEV.P</t>
  </si>
  <si>
    <t>STDEV.S</t>
  </si>
  <si>
    <t>MIN</t>
  </si>
  <si>
    <t>MAX</t>
  </si>
  <si>
    <t>AVERAGE</t>
  </si>
  <si>
    <t>MODE</t>
  </si>
  <si>
    <t xml:space="preserve">STATS SUCCESSFUL </t>
  </si>
  <si>
    <t>STATS FAILED</t>
  </si>
  <si>
    <t>STATS BACKERS_COUNT</t>
  </si>
  <si>
    <t>SUCESSFUL</t>
  </si>
  <si>
    <t>FAILED</t>
  </si>
  <si>
    <t>STATS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</si>
</sst>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5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2">
    <xf numFmtId="0" fontId="0" fillId="0" borderId="0"/>
    <xf numFmtId="9" fontId="2" fillId="0" borderId="0" applyFont="0" applyFill="0" applyBorder="0" applyAlignment="0" applyProtection="0"/>
  </cellStyleXfs>
  <cellXfs count="19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164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0" fillId="0" borderId="0" xfId="0" applyNumberFormat="1"/>
    <xf numFmtId="14" fontId="0" fillId="0" borderId="0" xfId="0" applyNumberFormat="1" applyAlignment="1">
      <alignment horizontal="left" indent="1"/>
    </xf>
    <xf numFmtId="0" fontId="1" fillId="0" borderId="0" xfId="0" applyFont="1"/>
    <xf numFmtId="9" fontId="0" fillId="0" borderId="0" xfId="1" applyFont="1"/>
    <xf numFmtId="1" fontId="0" fillId="0" borderId="0" xfId="0" applyNumberFormat="1"/>
    <xf numFmtId="0" fontId="0" fillId="0" borderId="1" xfId="0" applyBorder="1"/>
    <xf numFmtId="1" fontId="0" fillId="0" borderId="1" xfId="0" applyNumberFormat="1" applyBorder="1"/>
    <xf numFmtId="0" fontId="0" fillId="0" borderId="2" xfId="0" applyBorder="1" applyAlignment="1">
      <alignment horizontal="center"/>
    </xf>
    <xf numFmtId="0" fontId="0" fillId="0" borderId="3" xfId="0" applyBorder="1" applyAlignment="1">
      <alignment horizontal="center"/>
    </xf>
    <xf numFmtId="0" fontId="0" fillId="0" borderId="4" xfId="0" applyBorder="1" applyAlignment="1">
      <alignment horizontal="center"/>
    </xf>
  </cellXfs>
  <cellStyles count="2">
    <cellStyle name="Normal" xfId="0" builtinId="0"/>
    <cellStyle name="Percent" xfId="1" builtinId="5"/>
  </cellStyles>
  <dxfs count="4">
    <dxf>
      <font>
        <color auto="1"/>
      </font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1.xml"/><Relationship Id="rId13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2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Status</a:t>
            </a:r>
            <a:r>
              <a:rPr lang="en-US" baseline="0"/>
              <a:t> (Percentage) vs. Goal range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BONUS_DATA!$F$1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BONUS_DATA!$A$2:$A$13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BONUS_DATA!$F$2:$F$13</c:f>
              <c:numCache>
                <c:formatCode>0%</c:formatCode>
                <c:ptCount val="12"/>
                <c:pt idx="0">
                  <c:v>0.71081677704194257</c:v>
                </c:pt>
                <c:pt idx="1">
                  <c:v>0.66005665722379603</c:v>
                </c:pt>
                <c:pt idx="2">
                  <c:v>0.53212290502793291</c:v>
                </c:pt>
                <c:pt idx="3">
                  <c:v>0.47727272727272729</c:v>
                </c:pt>
                <c:pt idx="4">
                  <c:v>0.46766169154228854</c:v>
                </c:pt>
                <c:pt idx="5">
                  <c:v>0.41891891891891891</c:v>
                </c:pt>
                <c:pt idx="6">
                  <c:v>0.40145985401459855</c:v>
                </c:pt>
                <c:pt idx="7">
                  <c:v>0.3902439024390244</c:v>
                </c:pt>
                <c:pt idx="8">
                  <c:v>0.47272727272727272</c:v>
                </c:pt>
                <c:pt idx="9">
                  <c:v>0.48837209302325579</c:v>
                </c:pt>
                <c:pt idx="10">
                  <c:v>0.2857142857142857</c:v>
                </c:pt>
                <c:pt idx="11">
                  <c:v>0.19369369369369369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DF2-485F-8B26-36E275A8C770}"/>
            </c:ext>
          </c:extLst>
        </c:ser>
        <c:ser>
          <c:idx val="1"/>
          <c:order val="1"/>
          <c:tx>
            <c:strRef>
              <c:f>BONUS_DATA!$G$1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BONUS_DATA!$G$2:$G$13</c:f>
              <c:numCache>
                <c:formatCode>0%</c:formatCode>
                <c:ptCount val="12"/>
                <c:pt idx="0">
                  <c:v>0.24944812362030905</c:v>
                </c:pt>
                <c:pt idx="1">
                  <c:v>0.29745042492917845</c:v>
                </c:pt>
                <c:pt idx="2">
                  <c:v>0.39525139664804471</c:v>
                </c:pt>
                <c:pt idx="3">
                  <c:v>0.40909090909090912</c:v>
                </c:pt>
                <c:pt idx="4">
                  <c:v>0.44776119402985076</c:v>
                </c:pt>
                <c:pt idx="5">
                  <c:v>0.48648648648648651</c:v>
                </c:pt>
                <c:pt idx="6">
                  <c:v>0.46715328467153283</c:v>
                </c:pt>
                <c:pt idx="7">
                  <c:v>0.45121951219512196</c:v>
                </c:pt>
                <c:pt idx="8">
                  <c:v>0.4</c:v>
                </c:pt>
                <c:pt idx="9">
                  <c:v>0.37209302325581395</c:v>
                </c:pt>
                <c:pt idx="10">
                  <c:v>0.52380952380952384</c:v>
                </c:pt>
                <c:pt idx="11">
                  <c:v>0.58108108108108103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DF2-485F-8B26-36E275A8C770}"/>
            </c:ext>
          </c:extLst>
        </c:ser>
        <c:ser>
          <c:idx val="2"/>
          <c:order val="2"/>
          <c:tx>
            <c:strRef>
              <c:f>BONUS_DATA!$H$1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BONUS_DATA!$H$2:$H$13</c:f>
              <c:numCache>
                <c:formatCode>0%</c:formatCode>
                <c:ptCount val="12"/>
                <c:pt idx="0">
                  <c:v>3.9735099337748346E-2</c:v>
                </c:pt>
                <c:pt idx="1">
                  <c:v>4.2492917847025496E-2</c:v>
                </c:pt>
                <c:pt idx="2">
                  <c:v>7.2625698324022353E-2</c:v>
                </c:pt>
                <c:pt idx="3">
                  <c:v>0.11363636363636363</c:v>
                </c:pt>
                <c:pt idx="4">
                  <c:v>8.45771144278607E-2</c:v>
                </c:pt>
                <c:pt idx="5">
                  <c:v>9.45945945945946E-2</c:v>
                </c:pt>
                <c:pt idx="6">
                  <c:v>0.13138686131386862</c:v>
                </c:pt>
                <c:pt idx="7">
                  <c:v>0.15853658536585366</c:v>
                </c:pt>
                <c:pt idx="8">
                  <c:v>0.12727272727272726</c:v>
                </c:pt>
                <c:pt idx="9">
                  <c:v>0.13953488372093023</c:v>
                </c:pt>
                <c:pt idx="10">
                  <c:v>0.19047619047619047</c:v>
                </c:pt>
                <c:pt idx="11">
                  <c:v>0.22522522522522523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3DF2-485F-8B26-36E275A8C77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858720032"/>
        <c:axId val="879701232"/>
      </c:lineChart>
      <c:catAx>
        <c:axId val="85872003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79701232"/>
        <c:crosses val="autoZero"/>
        <c:auto val="1"/>
        <c:lblAlgn val="ctr"/>
        <c:lblOffset val="100"/>
        <c:noMultiLvlLbl val="0"/>
      </c:catAx>
      <c:valAx>
        <c:axId val="8797012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587200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[StarterBook.xlsx]PIVOT_COUNTRY!PivotTable6</c:name>
    <c:fmtId val="0"/>
  </c:pivotSource>
  <c:chart>
    <c:autoTitleDeleted val="0"/>
    <c:pivotFmts>
      <c:pivotFmt>
        <c:idx val="0"/>
        <c:spPr>
          <a:solidFill>
            <a:srgbClr val="FFFF0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rgbClr val="FF000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rgbClr val="00B05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PIVOT_COUNTRY!$B$3:$B$4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rgbClr val="FFFF00"/>
            </a:solidFill>
            <a:ln>
              <a:noFill/>
            </a:ln>
            <a:effectLst/>
          </c:spPr>
          <c:invertIfNegative val="0"/>
          <c:cat>
            <c:strRef>
              <c:f>PIVOT_COUNTRY!$A$5:$A$26</c:f>
              <c:strCache>
                <c:ptCount val="21"/>
                <c:pt idx="0">
                  <c:v>AT</c:v>
                </c:pt>
                <c:pt idx="1">
                  <c:v>AU</c:v>
                </c:pt>
                <c:pt idx="2">
                  <c:v>BE</c:v>
                </c:pt>
                <c:pt idx="3">
                  <c:v>CA</c:v>
                </c:pt>
                <c:pt idx="4">
                  <c:v>CH</c:v>
                </c:pt>
                <c:pt idx="5">
                  <c:v>DE</c:v>
                </c:pt>
                <c:pt idx="6">
                  <c:v>DK</c:v>
                </c:pt>
                <c:pt idx="7">
                  <c:v>ES</c:v>
                </c:pt>
                <c:pt idx="8">
                  <c:v>FR</c:v>
                </c:pt>
                <c:pt idx="9">
                  <c:v>GB</c:v>
                </c:pt>
                <c:pt idx="10">
                  <c:v>HK</c:v>
                </c:pt>
                <c:pt idx="11">
                  <c:v>IE</c:v>
                </c:pt>
                <c:pt idx="12">
                  <c:v>IT</c:v>
                </c:pt>
                <c:pt idx="13">
                  <c:v>LU</c:v>
                </c:pt>
                <c:pt idx="14">
                  <c:v>MX</c:v>
                </c:pt>
                <c:pt idx="15">
                  <c:v>NL</c:v>
                </c:pt>
                <c:pt idx="16">
                  <c:v>NO</c:v>
                </c:pt>
                <c:pt idx="17">
                  <c:v>NZ</c:v>
                </c:pt>
                <c:pt idx="18">
                  <c:v>SE</c:v>
                </c:pt>
                <c:pt idx="19">
                  <c:v>SG</c:v>
                </c:pt>
                <c:pt idx="20">
                  <c:v>US</c:v>
                </c:pt>
              </c:strCache>
            </c:strRef>
          </c:cat>
          <c:val>
            <c:numRef>
              <c:f>PIVOT_COUNTRY!$B$5:$B$26</c:f>
              <c:numCache>
                <c:formatCode>General</c:formatCode>
                <c:ptCount val="21"/>
                <c:pt idx="1">
                  <c:v>14</c:v>
                </c:pt>
                <c:pt idx="3">
                  <c:v>17</c:v>
                </c:pt>
                <c:pt idx="4">
                  <c:v>3</c:v>
                </c:pt>
                <c:pt idx="5">
                  <c:v>3</c:v>
                </c:pt>
                <c:pt idx="6">
                  <c:v>4</c:v>
                </c:pt>
                <c:pt idx="7">
                  <c:v>1</c:v>
                </c:pt>
                <c:pt idx="8">
                  <c:v>5</c:v>
                </c:pt>
                <c:pt idx="9">
                  <c:v>25</c:v>
                </c:pt>
                <c:pt idx="10">
                  <c:v>1</c:v>
                </c:pt>
                <c:pt idx="11">
                  <c:v>2</c:v>
                </c:pt>
                <c:pt idx="12">
                  <c:v>3</c:v>
                </c:pt>
                <c:pt idx="14">
                  <c:v>1</c:v>
                </c:pt>
                <c:pt idx="15">
                  <c:v>4</c:v>
                </c:pt>
                <c:pt idx="17">
                  <c:v>4</c:v>
                </c:pt>
                <c:pt idx="18">
                  <c:v>5</c:v>
                </c:pt>
                <c:pt idx="20">
                  <c:v>257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BD3-42C2-BEB6-3DAF9A934DC7}"/>
            </c:ext>
          </c:extLst>
        </c:ser>
        <c:ser>
          <c:idx val="1"/>
          <c:order val="1"/>
          <c:tx>
            <c:strRef>
              <c:f>PIVOT_COUNTRY!$C$3:$C$4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rgbClr val="FF0000"/>
            </a:solidFill>
            <a:ln>
              <a:noFill/>
            </a:ln>
            <a:effectLst/>
          </c:spPr>
          <c:invertIfNegative val="0"/>
          <c:cat>
            <c:strRef>
              <c:f>PIVOT_COUNTRY!$A$5:$A$26</c:f>
              <c:strCache>
                <c:ptCount val="21"/>
                <c:pt idx="0">
                  <c:v>AT</c:v>
                </c:pt>
                <c:pt idx="1">
                  <c:v>AU</c:v>
                </c:pt>
                <c:pt idx="2">
                  <c:v>BE</c:v>
                </c:pt>
                <c:pt idx="3">
                  <c:v>CA</c:v>
                </c:pt>
                <c:pt idx="4">
                  <c:v>CH</c:v>
                </c:pt>
                <c:pt idx="5">
                  <c:v>DE</c:v>
                </c:pt>
                <c:pt idx="6">
                  <c:v>DK</c:v>
                </c:pt>
                <c:pt idx="7">
                  <c:v>ES</c:v>
                </c:pt>
                <c:pt idx="8">
                  <c:v>FR</c:v>
                </c:pt>
                <c:pt idx="9">
                  <c:v>GB</c:v>
                </c:pt>
                <c:pt idx="10">
                  <c:v>HK</c:v>
                </c:pt>
                <c:pt idx="11">
                  <c:v>IE</c:v>
                </c:pt>
                <c:pt idx="12">
                  <c:v>IT</c:v>
                </c:pt>
                <c:pt idx="13">
                  <c:v>LU</c:v>
                </c:pt>
                <c:pt idx="14">
                  <c:v>MX</c:v>
                </c:pt>
                <c:pt idx="15">
                  <c:v>NL</c:v>
                </c:pt>
                <c:pt idx="16">
                  <c:v>NO</c:v>
                </c:pt>
                <c:pt idx="17">
                  <c:v>NZ</c:v>
                </c:pt>
                <c:pt idx="18">
                  <c:v>SE</c:v>
                </c:pt>
                <c:pt idx="19">
                  <c:v>SG</c:v>
                </c:pt>
                <c:pt idx="20">
                  <c:v>US</c:v>
                </c:pt>
              </c:strCache>
            </c:strRef>
          </c:cat>
          <c:val>
            <c:numRef>
              <c:f>PIVOT_COUNTRY!$C$5:$C$26</c:f>
              <c:numCache>
                <c:formatCode>General</c:formatCode>
                <c:ptCount val="21"/>
                <c:pt idx="0">
                  <c:v>2</c:v>
                </c:pt>
                <c:pt idx="1">
                  <c:v>41</c:v>
                </c:pt>
                <c:pt idx="2">
                  <c:v>1</c:v>
                </c:pt>
                <c:pt idx="3">
                  <c:v>64</c:v>
                </c:pt>
                <c:pt idx="4">
                  <c:v>2</c:v>
                </c:pt>
                <c:pt idx="5">
                  <c:v>27</c:v>
                </c:pt>
                <c:pt idx="6">
                  <c:v>6</c:v>
                </c:pt>
                <c:pt idx="7">
                  <c:v>9</c:v>
                </c:pt>
                <c:pt idx="8">
                  <c:v>10</c:v>
                </c:pt>
                <c:pt idx="9">
                  <c:v>205</c:v>
                </c:pt>
                <c:pt idx="10">
                  <c:v>2</c:v>
                </c:pt>
                <c:pt idx="11">
                  <c:v>4</c:v>
                </c:pt>
                <c:pt idx="12">
                  <c:v>19</c:v>
                </c:pt>
                <c:pt idx="14">
                  <c:v>8</c:v>
                </c:pt>
                <c:pt idx="15">
                  <c:v>14</c:v>
                </c:pt>
                <c:pt idx="16">
                  <c:v>5</c:v>
                </c:pt>
                <c:pt idx="17">
                  <c:v>5</c:v>
                </c:pt>
                <c:pt idx="18">
                  <c:v>9</c:v>
                </c:pt>
                <c:pt idx="20">
                  <c:v>1097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1BD3-42C2-BEB6-3DAF9A934DC7}"/>
            </c:ext>
          </c:extLst>
        </c:ser>
        <c:ser>
          <c:idx val="2"/>
          <c:order val="2"/>
          <c:tx>
            <c:strRef>
              <c:f>PIVOT_COUNTRY!$D$3:$D$4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PIVOT_COUNTRY!$A$5:$A$26</c:f>
              <c:strCache>
                <c:ptCount val="21"/>
                <c:pt idx="0">
                  <c:v>AT</c:v>
                </c:pt>
                <c:pt idx="1">
                  <c:v>AU</c:v>
                </c:pt>
                <c:pt idx="2">
                  <c:v>BE</c:v>
                </c:pt>
                <c:pt idx="3">
                  <c:v>CA</c:v>
                </c:pt>
                <c:pt idx="4">
                  <c:v>CH</c:v>
                </c:pt>
                <c:pt idx="5">
                  <c:v>DE</c:v>
                </c:pt>
                <c:pt idx="6">
                  <c:v>DK</c:v>
                </c:pt>
                <c:pt idx="7">
                  <c:v>ES</c:v>
                </c:pt>
                <c:pt idx="8">
                  <c:v>FR</c:v>
                </c:pt>
                <c:pt idx="9">
                  <c:v>GB</c:v>
                </c:pt>
                <c:pt idx="10">
                  <c:v>HK</c:v>
                </c:pt>
                <c:pt idx="11">
                  <c:v>IE</c:v>
                </c:pt>
                <c:pt idx="12">
                  <c:v>IT</c:v>
                </c:pt>
                <c:pt idx="13">
                  <c:v>LU</c:v>
                </c:pt>
                <c:pt idx="14">
                  <c:v>MX</c:v>
                </c:pt>
                <c:pt idx="15">
                  <c:v>NL</c:v>
                </c:pt>
                <c:pt idx="16">
                  <c:v>NO</c:v>
                </c:pt>
                <c:pt idx="17">
                  <c:v>NZ</c:v>
                </c:pt>
                <c:pt idx="18">
                  <c:v>SE</c:v>
                </c:pt>
                <c:pt idx="19">
                  <c:v>SG</c:v>
                </c:pt>
                <c:pt idx="20">
                  <c:v>US</c:v>
                </c:pt>
              </c:strCache>
            </c:strRef>
          </c:cat>
          <c:val>
            <c:numRef>
              <c:f>PIVOT_COUNTRY!$D$5:$D$26</c:f>
              <c:numCache>
                <c:formatCode>General</c:formatCode>
                <c:ptCount val="21"/>
                <c:pt idx="0">
                  <c:v>1</c:v>
                </c:pt>
                <c:pt idx="3">
                  <c:v>1</c:v>
                </c:pt>
                <c:pt idx="8">
                  <c:v>2</c:v>
                </c:pt>
                <c:pt idx="9">
                  <c:v>8</c:v>
                </c:pt>
                <c:pt idx="11">
                  <c:v>1</c:v>
                </c:pt>
                <c:pt idx="14">
                  <c:v>3</c:v>
                </c:pt>
                <c:pt idx="15">
                  <c:v>1</c:v>
                </c:pt>
                <c:pt idx="20">
                  <c:v>33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1BD3-42C2-BEB6-3DAF9A934DC7}"/>
            </c:ext>
          </c:extLst>
        </c:ser>
        <c:ser>
          <c:idx val="3"/>
          <c:order val="3"/>
          <c:tx>
            <c:strRef>
              <c:f>PIVOT_COUNTRY!$E$3:$E$4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rgbClr val="00B050"/>
            </a:solidFill>
            <a:ln>
              <a:noFill/>
            </a:ln>
            <a:effectLst/>
          </c:spPr>
          <c:invertIfNegative val="0"/>
          <c:cat>
            <c:strRef>
              <c:f>PIVOT_COUNTRY!$A$5:$A$26</c:f>
              <c:strCache>
                <c:ptCount val="21"/>
                <c:pt idx="0">
                  <c:v>AT</c:v>
                </c:pt>
                <c:pt idx="1">
                  <c:v>AU</c:v>
                </c:pt>
                <c:pt idx="2">
                  <c:v>BE</c:v>
                </c:pt>
                <c:pt idx="3">
                  <c:v>CA</c:v>
                </c:pt>
                <c:pt idx="4">
                  <c:v>CH</c:v>
                </c:pt>
                <c:pt idx="5">
                  <c:v>DE</c:v>
                </c:pt>
                <c:pt idx="6">
                  <c:v>DK</c:v>
                </c:pt>
                <c:pt idx="7">
                  <c:v>ES</c:v>
                </c:pt>
                <c:pt idx="8">
                  <c:v>FR</c:v>
                </c:pt>
                <c:pt idx="9">
                  <c:v>GB</c:v>
                </c:pt>
                <c:pt idx="10">
                  <c:v>HK</c:v>
                </c:pt>
                <c:pt idx="11">
                  <c:v>IE</c:v>
                </c:pt>
                <c:pt idx="12">
                  <c:v>IT</c:v>
                </c:pt>
                <c:pt idx="13">
                  <c:v>LU</c:v>
                </c:pt>
                <c:pt idx="14">
                  <c:v>MX</c:v>
                </c:pt>
                <c:pt idx="15">
                  <c:v>NL</c:v>
                </c:pt>
                <c:pt idx="16">
                  <c:v>NO</c:v>
                </c:pt>
                <c:pt idx="17">
                  <c:v>NZ</c:v>
                </c:pt>
                <c:pt idx="18">
                  <c:v>SE</c:v>
                </c:pt>
                <c:pt idx="19">
                  <c:v>SG</c:v>
                </c:pt>
                <c:pt idx="20">
                  <c:v>US</c:v>
                </c:pt>
              </c:strCache>
            </c:strRef>
          </c:cat>
          <c:val>
            <c:numRef>
              <c:f>PIVOT_COUNTRY!$E$5:$E$26</c:f>
              <c:numCache>
                <c:formatCode>General</c:formatCode>
                <c:ptCount val="21"/>
                <c:pt idx="0">
                  <c:v>3</c:v>
                </c:pt>
                <c:pt idx="1">
                  <c:v>19</c:v>
                </c:pt>
                <c:pt idx="2">
                  <c:v>1</c:v>
                </c:pt>
                <c:pt idx="3">
                  <c:v>64</c:v>
                </c:pt>
                <c:pt idx="4">
                  <c:v>1</c:v>
                </c:pt>
                <c:pt idx="5">
                  <c:v>23</c:v>
                </c:pt>
                <c:pt idx="6">
                  <c:v>4</c:v>
                </c:pt>
                <c:pt idx="7">
                  <c:v>11</c:v>
                </c:pt>
                <c:pt idx="8">
                  <c:v>10</c:v>
                </c:pt>
                <c:pt idx="9">
                  <c:v>366</c:v>
                </c:pt>
                <c:pt idx="11">
                  <c:v>8</c:v>
                </c:pt>
                <c:pt idx="12">
                  <c:v>7</c:v>
                </c:pt>
                <c:pt idx="13">
                  <c:v>2</c:v>
                </c:pt>
                <c:pt idx="15">
                  <c:v>2</c:v>
                </c:pt>
                <c:pt idx="16">
                  <c:v>2</c:v>
                </c:pt>
                <c:pt idx="17">
                  <c:v>3</c:v>
                </c:pt>
                <c:pt idx="18">
                  <c:v>7</c:v>
                </c:pt>
                <c:pt idx="19">
                  <c:v>1</c:v>
                </c:pt>
                <c:pt idx="20">
                  <c:v>1651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1BD3-42C2-BEB6-3DAF9A934DC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725094768"/>
        <c:axId val="1687395504"/>
      </c:barChart>
      <c:catAx>
        <c:axId val="172509476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87395504"/>
        <c:crosses val="autoZero"/>
        <c:auto val="1"/>
        <c:lblAlgn val="ctr"/>
        <c:lblOffset val="100"/>
        <c:noMultiLvlLbl val="0"/>
      </c:catAx>
      <c:valAx>
        <c:axId val="16873955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2509476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[StarterBook.xlsx]PIVOT_CATEGORY!PivotTable2</c:name>
    <c:fmtId val="0"/>
  </c:pivotSource>
  <c:chart>
    <c:autoTitleDeleted val="0"/>
    <c:pivotFmts>
      <c:pivotFmt>
        <c:idx val="0"/>
        <c:spPr>
          <a:solidFill>
            <a:srgbClr val="FFFF0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rgbClr val="FF000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rgbClr val="00B0F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rgbClr val="00B05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PIVOT_CATEGORY!$B$3:$B$4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rgbClr val="FFFF00"/>
            </a:solidFill>
            <a:ln>
              <a:noFill/>
            </a:ln>
            <a:effectLst/>
          </c:spPr>
          <c:invertIfNegative val="0"/>
          <c:cat>
            <c:strRef>
              <c:f>PIVOT_CATEGORY!$A$5:$A$14</c:f>
              <c:strCache>
                <c:ptCount val="9"/>
                <c:pt idx="0">
                  <c:v>film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PIVOT_CATEGORY!$B$5:$B$14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869-484A-B45A-A852AAB6CC9B}"/>
            </c:ext>
          </c:extLst>
        </c:ser>
        <c:ser>
          <c:idx val="1"/>
          <c:order val="1"/>
          <c:tx>
            <c:strRef>
              <c:f>PIVOT_CATEGORY!$C$3:$C$4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rgbClr val="FF0000"/>
            </a:solidFill>
            <a:ln>
              <a:noFill/>
            </a:ln>
            <a:effectLst/>
          </c:spPr>
          <c:invertIfNegative val="0"/>
          <c:cat>
            <c:strRef>
              <c:f>PIVOT_CATEGORY!$A$5:$A$14</c:f>
              <c:strCache>
                <c:ptCount val="9"/>
                <c:pt idx="0">
                  <c:v>film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PIVOT_CATEGORY!$C$5:$C$14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A70-4123-B4B6-7B2FC399EBE4}"/>
            </c:ext>
          </c:extLst>
        </c:ser>
        <c:ser>
          <c:idx val="2"/>
          <c:order val="2"/>
          <c:tx>
            <c:strRef>
              <c:f>PIVOT_CATEGORY!$D$3:$D$4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rgbClr val="00B050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PIVOT_CATEGORY!$A$5:$A$14</c:f>
              <c:strCache>
                <c:ptCount val="9"/>
                <c:pt idx="0">
                  <c:v>film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PIVOT_CATEGORY!$D$5:$D$14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CA70-4123-B4B6-7B2FC399EBE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440560704"/>
        <c:axId val="1691650864"/>
      </c:barChart>
      <c:catAx>
        <c:axId val="144056070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91650864"/>
        <c:crosses val="autoZero"/>
        <c:auto val="1"/>
        <c:lblAlgn val="ctr"/>
        <c:lblOffset val="100"/>
        <c:noMultiLvlLbl val="0"/>
      </c:catAx>
      <c:valAx>
        <c:axId val="16916508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4056070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[StarterBook.xlsx]PIVOT_CATEGORY!PivotTable2</c:name>
    <c:fmtId val="3"/>
  </c:pivotSource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pieChart>
        <c:varyColors val="1"/>
        <c:ser>
          <c:idx val="0"/>
          <c:order val="0"/>
          <c:tx>
            <c:strRef>
              <c:f>PIVOT_CATEGORY!$B$3:$B$4</c:f>
              <c:strCache>
                <c:ptCount val="1"/>
                <c:pt idx="0">
                  <c:v>canceled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"/>
            <c:bubble3D val="0"/>
            <c:spPr>
              <a:solidFill>
                <a:schemeClr val="accent4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"/>
            <c:bubble3D val="0"/>
            <c:spPr>
              <a:solidFill>
                <a:schemeClr val="accent5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5"/>
            <c:bubble3D val="0"/>
            <c:spPr>
              <a:solidFill>
                <a:schemeClr val="accent6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6"/>
            <c:bubble3D val="0"/>
            <c:spPr>
              <a:solidFill>
                <a:schemeClr val="accent1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7"/>
            <c:bubble3D val="0"/>
            <c:spPr>
              <a:solidFill>
                <a:schemeClr val="accent2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8"/>
            <c:bubble3D val="0"/>
            <c:spPr>
              <a:solidFill>
                <a:schemeClr val="accent3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cat>
            <c:strRef>
              <c:f>PIVOT_CATEGORY!$A$5:$A$14</c:f>
              <c:strCache>
                <c:ptCount val="9"/>
                <c:pt idx="0">
                  <c:v>film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PIVOT_CATEGORY!$B$5:$B$14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C08-47A3-980D-93EC5BDE7FFB}"/>
            </c:ext>
          </c:extLst>
        </c:ser>
        <c:ser>
          <c:idx val="1"/>
          <c:order val="1"/>
          <c:tx>
            <c:strRef>
              <c:f>PIVOT_CATEGORY!$C$3:$C$4</c:f>
              <c:strCache>
                <c:ptCount val="1"/>
                <c:pt idx="0">
                  <c:v>failed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"/>
            <c:bubble3D val="0"/>
            <c:spPr>
              <a:solidFill>
                <a:schemeClr val="accent4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"/>
            <c:bubble3D val="0"/>
            <c:spPr>
              <a:solidFill>
                <a:schemeClr val="accent5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5"/>
            <c:bubble3D val="0"/>
            <c:spPr>
              <a:solidFill>
                <a:schemeClr val="accent6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6"/>
            <c:bubble3D val="0"/>
            <c:spPr>
              <a:solidFill>
                <a:schemeClr val="accent1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7"/>
            <c:bubble3D val="0"/>
            <c:spPr>
              <a:solidFill>
                <a:schemeClr val="accent2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8"/>
            <c:bubble3D val="0"/>
            <c:spPr>
              <a:solidFill>
                <a:schemeClr val="accent3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cat>
            <c:strRef>
              <c:f>PIVOT_CATEGORY!$A$5:$A$14</c:f>
              <c:strCache>
                <c:ptCount val="9"/>
                <c:pt idx="0">
                  <c:v>film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PIVOT_CATEGORY!$C$5:$C$14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9C08-47A3-980D-93EC5BDE7FFB}"/>
            </c:ext>
          </c:extLst>
        </c:ser>
        <c:ser>
          <c:idx val="2"/>
          <c:order val="2"/>
          <c:tx>
            <c:strRef>
              <c:f>PIVOT_CATEGORY!$D$3:$D$4</c:f>
              <c:strCache>
                <c:ptCount val="1"/>
                <c:pt idx="0">
                  <c:v>successful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"/>
            <c:bubble3D val="0"/>
            <c:spPr>
              <a:solidFill>
                <a:schemeClr val="accent4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"/>
            <c:bubble3D val="0"/>
            <c:spPr>
              <a:solidFill>
                <a:schemeClr val="accent5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5"/>
            <c:bubble3D val="0"/>
            <c:spPr>
              <a:solidFill>
                <a:schemeClr val="accent6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6"/>
            <c:bubble3D val="0"/>
            <c:spPr>
              <a:solidFill>
                <a:schemeClr val="accent1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7"/>
            <c:bubble3D val="0"/>
            <c:spPr>
              <a:solidFill>
                <a:schemeClr val="accent2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8"/>
            <c:bubble3D val="0"/>
            <c:spPr>
              <a:solidFill>
                <a:schemeClr val="accent3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cat>
            <c:strRef>
              <c:f>PIVOT_CATEGORY!$A$5:$A$14</c:f>
              <c:strCache>
                <c:ptCount val="9"/>
                <c:pt idx="0">
                  <c:v>film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PIVOT_CATEGORY!$D$5:$D$14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9C08-47A3-980D-93EC5BDE7FF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[StarterBook.xlsx]PIVOT_SUB-CATEGORY!PivotTable3</c:name>
    <c:fmtId val="0"/>
  </c:pivotSource>
  <c:chart>
    <c:autoTitleDeleted val="0"/>
    <c:pivotFmts>
      <c:pivotFmt>
        <c:idx val="0"/>
        <c:spPr>
          <a:solidFill>
            <a:srgbClr val="FFFF0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rgbClr val="FF000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rgbClr val="00B0F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rgbClr val="00B05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'PIVOT_SUB-CATEGORY'!$B$3:$B$4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rgbClr val="FFFF00"/>
            </a:solidFill>
            <a:ln>
              <a:noFill/>
            </a:ln>
            <a:effectLst/>
          </c:spPr>
          <c:invertIfNegative val="0"/>
          <c:cat>
            <c:strRef>
              <c:f>'PIVOT_SUB-CATEGORY'!$A$5:$A$39</c:f>
              <c:strCache>
                <c:ptCount val="34"/>
                <c:pt idx="0">
                  <c:v>audio</c:v>
                </c:pt>
                <c:pt idx="1">
                  <c:v>batch</c:v>
                </c:pt>
                <c:pt idx="2">
                  <c:v>books</c:v>
                </c:pt>
                <c:pt idx="3">
                  <c:v>exploration</c:v>
                </c:pt>
                <c:pt idx="4">
                  <c:v>faith</c:v>
                </c:pt>
                <c:pt idx="5">
                  <c:v>fiction</c:v>
                </c:pt>
                <c:pt idx="6">
                  <c:v>gadgets</c:v>
                </c:pt>
                <c:pt idx="7">
                  <c:v>games</c:v>
                </c:pt>
                <c:pt idx="8">
                  <c:v>hardware</c:v>
                </c:pt>
                <c:pt idx="9">
                  <c:v>jazz</c:v>
                </c:pt>
                <c:pt idx="10">
                  <c:v>makerspaces</c:v>
                </c:pt>
                <c:pt idx="11">
                  <c:v>metal</c:v>
                </c:pt>
                <c:pt idx="12">
                  <c:v>music</c:v>
                </c:pt>
                <c:pt idx="13">
                  <c:v>musical</c:v>
                </c:pt>
                <c:pt idx="14">
                  <c:v>nature</c:v>
                </c:pt>
                <c:pt idx="15">
                  <c:v>nonfiction</c:v>
                </c:pt>
                <c:pt idx="16">
                  <c:v>people</c:v>
                </c:pt>
                <c:pt idx="17">
                  <c:v>photobooks</c:v>
                </c:pt>
                <c:pt idx="18">
                  <c:v>places</c:v>
                </c:pt>
                <c:pt idx="19">
                  <c:v>plays</c:v>
                </c:pt>
                <c:pt idx="20">
                  <c:v>podcasts</c:v>
                </c:pt>
                <c:pt idx="21">
                  <c:v>pop</c:v>
                </c:pt>
                <c:pt idx="22">
                  <c:v>restaurants</c:v>
                </c:pt>
                <c:pt idx="23">
                  <c:v>rock</c:v>
                </c:pt>
                <c:pt idx="24">
                  <c:v>spaces</c:v>
                </c:pt>
                <c:pt idx="25">
                  <c:v>translations</c:v>
                </c:pt>
                <c:pt idx="26">
                  <c:v>trucks</c:v>
                </c:pt>
                <c:pt idx="27">
                  <c:v>video/animation</c:v>
                </c:pt>
                <c:pt idx="28">
                  <c:v>video/documentary</c:v>
                </c:pt>
                <c:pt idx="29">
                  <c:v>video/drama</c:v>
                </c:pt>
                <c:pt idx="30">
                  <c:v>video/shorts</c:v>
                </c:pt>
                <c:pt idx="31">
                  <c:v>video/television</c:v>
                </c:pt>
                <c:pt idx="32">
                  <c:v>wearables</c:v>
                </c:pt>
                <c:pt idx="33">
                  <c:v>web</c:v>
                </c:pt>
              </c:strCache>
            </c:strRef>
          </c:cat>
          <c:val>
            <c:numRef>
              <c:f>'PIVOT_SUB-CATEGORY'!$B$5:$B$39</c:f>
              <c:numCache>
                <c:formatCode>General</c:formatCode>
                <c:ptCount val="34"/>
                <c:pt idx="0">
                  <c:v>24</c:v>
                </c:pt>
                <c:pt idx="2">
                  <c:v>20</c:v>
                </c:pt>
                <c:pt idx="3">
                  <c:v>18</c:v>
                </c:pt>
                <c:pt idx="5">
                  <c:v>40</c:v>
                </c:pt>
                <c:pt idx="12">
                  <c:v>20</c:v>
                </c:pt>
                <c:pt idx="13">
                  <c:v>20</c:v>
                </c:pt>
                <c:pt idx="24">
                  <c:v>17</c:v>
                </c:pt>
                <c:pt idx="25">
                  <c:v>10</c:v>
                </c:pt>
                <c:pt idx="26">
                  <c:v>20</c:v>
                </c:pt>
                <c:pt idx="32">
                  <c:v>60</c:v>
                </c:pt>
                <c:pt idx="33">
                  <c:v>100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006-4D52-B927-6513AE308DB4}"/>
            </c:ext>
          </c:extLst>
        </c:ser>
        <c:ser>
          <c:idx val="1"/>
          <c:order val="1"/>
          <c:tx>
            <c:strRef>
              <c:f>'PIVOT_SUB-CATEGORY'!$C$3:$C$4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rgbClr val="FF0000"/>
            </a:solidFill>
            <a:ln>
              <a:noFill/>
            </a:ln>
            <a:effectLst/>
          </c:spPr>
          <c:invertIfNegative val="0"/>
          <c:cat>
            <c:strRef>
              <c:f>'PIVOT_SUB-CATEGORY'!$A$5:$A$39</c:f>
              <c:strCache>
                <c:ptCount val="34"/>
                <c:pt idx="0">
                  <c:v>audio</c:v>
                </c:pt>
                <c:pt idx="1">
                  <c:v>batch</c:v>
                </c:pt>
                <c:pt idx="2">
                  <c:v>books</c:v>
                </c:pt>
                <c:pt idx="3">
                  <c:v>exploration</c:v>
                </c:pt>
                <c:pt idx="4">
                  <c:v>faith</c:v>
                </c:pt>
                <c:pt idx="5">
                  <c:v>fiction</c:v>
                </c:pt>
                <c:pt idx="6">
                  <c:v>gadgets</c:v>
                </c:pt>
                <c:pt idx="7">
                  <c:v>games</c:v>
                </c:pt>
                <c:pt idx="8">
                  <c:v>hardware</c:v>
                </c:pt>
                <c:pt idx="9">
                  <c:v>jazz</c:v>
                </c:pt>
                <c:pt idx="10">
                  <c:v>makerspaces</c:v>
                </c:pt>
                <c:pt idx="11">
                  <c:v>metal</c:v>
                </c:pt>
                <c:pt idx="12">
                  <c:v>music</c:v>
                </c:pt>
                <c:pt idx="13">
                  <c:v>musical</c:v>
                </c:pt>
                <c:pt idx="14">
                  <c:v>nature</c:v>
                </c:pt>
                <c:pt idx="15">
                  <c:v>nonfiction</c:v>
                </c:pt>
                <c:pt idx="16">
                  <c:v>people</c:v>
                </c:pt>
                <c:pt idx="17">
                  <c:v>photobooks</c:v>
                </c:pt>
                <c:pt idx="18">
                  <c:v>places</c:v>
                </c:pt>
                <c:pt idx="19">
                  <c:v>plays</c:v>
                </c:pt>
                <c:pt idx="20">
                  <c:v>podcasts</c:v>
                </c:pt>
                <c:pt idx="21">
                  <c:v>pop</c:v>
                </c:pt>
                <c:pt idx="22">
                  <c:v>restaurants</c:v>
                </c:pt>
                <c:pt idx="23">
                  <c:v>rock</c:v>
                </c:pt>
                <c:pt idx="24">
                  <c:v>spaces</c:v>
                </c:pt>
                <c:pt idx="25">
                  <c:v>translations</c:v>
                </c:pt>
                <c:pt idx="26">
                  <c:v>trucks</c:v>
                </c:pt>
                <c:pt idx="27">
                  <c:v>video/animation</c:v>
                </c:pt>
                <c:pt idx="28">
                  <c:v>video/documentary</c:v>
                </c:pt>
                <c:pt idx="29">
                  <c:v>video/drama</c:v>
                </c:pt>
                <c:pt idx="30">
                  <c:v>video/shorts</c:v>
                </c:pt>
                <c:pt idx="31">
                  <c:v>video/television</c:v>
                </c:pt>
                <c:pt idx="32">
                  <c:v>wearables</c:v>
                </c:pt>
                <c:pt idx="33">
                  <c:v>web</c:v>
                </c:pt>
              </c:strCache>
            </c:strRef>
          </c:cat>
          <c:val>
            <c:numRef>
              <c:f>'PIVOT_SUB-CATEGORY'!$C$5:$C$39</c:f>
              <c:numCache>
                <c:formatCode>General</c:formatCode>
                <c:ptCount val="34"/>
                <c:pt idx="2">
                  <c:v>40</c:v>
                </c:pt>
                <c:pt idx="3">
                  <c:v>2</c:v>
                </c:pt>
                <c:pt idx="4">
                  <c:v>40</c:v>
                </c:pt>
                <c:pt idx="5">
                  <c:v>40</c:v>
                </c:pt>
                <c:pt idx="6">
                  <c:v>20</c:v>
                </c:pt>
                <c:pt idx="7">
                  <c:v>140</c:v>
                </c:pt>
                <c:pt idx="9">
                  <c:v>60</c:v>
                </c:pt>
                <c:pt idx="10">
                  <c:v>11</c:v>
                </c:pt>
                <c:pt idx="13">
                  <c:v>60</c:v>
                </c:pt>
                <c:pt idx="14">
                  <c:v>20</c:v>
                </c:pt>
                <c:pt idx="16">
                  <c:v>20</c:v>
                </c:pt>
                <c:pt idx="17">
                  <c:v>57</c:v>
                </c:pt>
                <c:pt idx="18">
                  <c:v>20</c:v>
                </c:pt>
                <c:pt idx="19">
                  <c:v>353</c:v>
                </c:pt>
                <c:pt idx="22">
                  <c:v>20</c:v>
                </c:pt>
                <c:pt idx="23">
                  <c:v>20</c:v>
                </c:pt>
                <c:pt idx="24">
                  <c:v>80</c:v>
                </c:pt>
                <c:pt idx="25">
                  <c:v>47</c:v>
                </c:pt>
                <c:pt idx="26">
                  <c:v>120</c:v>
                </c:pt>
                <c:pt idx="27">
                  <c:v>100</c:v>
                </c:pt>
                <c:pt idx="29">
                  <c:v>80</c:v>
                </c:pt>
                <c:pt idx="32">
                  <c:v>120</c:v>
                </c:pt>
                <c:pt idx="33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A006-4D52-B927-6513AE308DB4}"/>
            </c:ext>
          </c:extLst>
        </c:ser>
        <c:ser>
          <c:idx val="2"/>
          <c:order val="2"/>
          <c:tx>
            <c:strRef>
              <c:f>'PIVOT_SUB-CATEGORY'!$D$3:$D$4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rgbClr val="00B0F0"/>
            </a:solidFill>
            <a:ln>
              <a:noFill/>
            </a:ln>
            <a:effectLst/>
          </c:spPr>
          <c:invertIfNegative val="0"/>
          <c:cat>
            <c:strRef>
              <c:f>'PIVOT_SUB-CATEGORY'!$A$5:$A$39</c:f>
              <c:strCache>
                <c:ptCount val="34"/>
                <c:pt idx="0">
                  <c:v>audio</c:v>
                </c:pt>
                <c:pt idx="1">
                  <c:v>batch</c:v>
                </c:pt>
                <c:pt idx="2">
                  <c:v>books</c:v>
                </c:pt>
                <c:pt idx="3">
                  <c:v>exploration</c:v>
                </c:pt>
                <c:pt idx="4">
                  <c:v>faith</c:v>
                </c:pt>
                <c:pt idx="5">
                  <c:v>fiction</c:v>
                </c:pt>
                <c:pt idx="6">
                  <c:v>gadgets</c:v>
                </c:pt>
                <c:pt idx="7">
                  <c:v>games</c:v>
                </c:pt>
                <c:pt idx="8">
                  <c:v>hardware</c:v>
                </c:pt>
                <c:pt idx="9">
                  <c:v>jazz</c:v>
                </c:pt>
                <c:pt idx="10">
                  <c:v>makerspaces</c:v>
                </c:pt>
                <c:pt idx="11">
                  <c:v>metal</c:v>
                </c:pt>
                <c:pt idx="12">
                  <c:v>music</c:v>
                </c:pt>
                <c:pt idx="13">
                  <c:v>musical</c:v>
                </c:pt>
                <c:pt idx="14">
                  <c:v>nature</c:v>
                </c:pt>
                <c:pt idx="15">
                  <c:v>nonfiction</c:v>
                </c:pt>
                <c:pt idx="16">
                  <c:v>people</c:v>
                </c:pt>
                <c:pt idx="17">
                  <c:v>photobooks</c:v>
                </c:pt>
                <c:pt idx="18">
                  <c:v>places</c:v>
                </c:pt>
                <c:pt idx="19">
                  <c:v>plays</c:v>
                </c:pt>
                <c:pt idx="20">
                  <c:v>podcasts</c:v>
                </c:pt>
                <c:pt idx="21">
                  <c:v>pop</c:v>
                </c:pt>
                <c:pt idx="22">
                  <c:v>restaurants</c:v>
                </c:pt>
                <c:pt idx="23">
                  <c:v>rock</c:v>
                </c:pt>
                <c:pt idx="24">
                  <c:v>spaces</c:v>
                </c:pt>
                <c:pt idx="25">
                  <c:v>translations</c:v>
                </c:pt>
                <c:pt idx="26">
                  <c:v>trucks</c:v>
                </c:pt>
                <c:pt idx="27">
                  <c:v>video/animation</c:v>
                </c:pt>
                <c:pt idx="28">
                  <c:v>video/documentary</c:v>
                </c:pt>
                <c:pt idx="29">
                  <c:v>video/drama</c:v>
                </c:pt>
                <c:pt idx="30">
                  <c:v>video/shorts</c:v>
                </c:pt>
                <c:pt idx="31">
                  <c:v>video/television</c:v>
                </c:pt>
                <c:pt idx="32">
                  <c:v>wearables</c:v>
                </c:pt>
                <c:pt idx="33">
                  <c:v>web</c:v>
                </c:pt>
              </c:strCache>
            </c:strRef>
          </c:cat>
          <c:val>
            <c:numRef>
              <c:f>'PIVOT_SUB-CATEGORY'!$D$5:$D$39</c:f>
              <c:numCache>
                <c:formatCode>General</c:formatCode>
                <c:ptCount val="34"/>
                <c:pt idx="1">
                  <c:v>6</c:v>
                </c:pt>
                <c:pt idx="4">
                  <c:v>20</c:v>
                </c:pt>
                <c:pt idx="19">
                  <c:v>19</c:v>
                </c:pt>
                <c:pt idx="24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A006-4D52-B927-6513AE308DB4}"/>
            </c:ext>
          </c:extLst>
        </c:ser>
        <c:ser>
          <c:idx val="3"/>
          <c:order val="3"/>
          <c:tx>
            <c:strRef>
              <c:f>'PIVOT_SUB-CATEGORY'!$E$3:$E$4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rgbClr val="00B050"/>
            </a:solidFill>
            <a:ln>
              <a:noFill/>
            </a:ln>
            <a:effectLst/>
          </c:spPr>
          <c:invertIfNegative val="0"/>
          <c:cat>
            <c:strRef>
              <c:f>'PIVOT_SUB-CATEGORY'!$A$5:$A$39</c:f>
              <c:strCache>
                <c:ptCount val="34"/>
                <c:pt idx="0">
                  <c:v>audio</c:v>
                </c:pt>
                <c:pt idx="1">
                  <c:v>batch</c:v>
                </c:pt>
                <c:pt idx="2">
                  <c:v>books</c:v>
                </c:pt>
                <c:pt idx="3">
                  <c:v>exploration</c:v>
                </c:pt>
                <c:pt idx="4">
                  <c:v>faith</c:v>
                </c:pt>
                <c:pt idx="5">
                  <c:v>fiction</c:v>
                </c:pt>
                <c:pt idx="6">
                  <c:v>gadgets</c:v>
                </c:pt>
                <c:pt idx="7">
                  <c:v>games</c:v>
                </c:pt>
                <c:pt idx="8">
                  <c:v>hardware</c:v>
                </c:pt>
                <c:pt idx="9">
                  <c:v>jazz</c:v>
                </c:pt>
                <c:pt idx="10">
                  <c:v>makerspaces</c:v>
                </c:pt>
                <c:pt idx="11">
                  <c:v>metal</c:v>
                </c:pt>
                <c:pt idx="12">
                  <c:v>music</c:v>
                </c:pt>
                <c:pt idx="13">
                  <c:v>musical</c:v>
                </c:pt>
                <c:pt idx="14">
                  <c:v>nature</c:v>
                </c:pt>
                <c:pt idx="15">
                  <c:v>nonfiction</c:v>
                </c:pt>
                <c:pt idx="16">
                  <c:v>people</c:v>
                </c:pt>
                <c:pt idx="17">
                  <c:v>photobooks</c:v>
                </c:pt>
                <c:pt idx="18">
                  <c:v>places</c:v>
                </c:pt>
                <c:pt idx="19">
                  <c:v>plays</c:v>
                </c:pt>
                <c:pt idx="20">
                  <c:v>podcasts</c:v>
                </c:pt>
                <c:pt idx="21">
                  <c:v>pop</c:v>
                </c:pt>
                <c:pt idx="22">
                  <c:v>restaurants</c:v>
                </c:pt>
                <c:pt idx="23">
                  <c:v>rock</c:v>
                </c:pt>
                <c:pt idx="24">
                  <c:v>spaces</c:v>
                </c:pt>
                <c:pt idx="25">
                  <c:v>translations</c:v>
                </c:pt>
                <c:pt idx="26">
                  <c:v>trucks</c:v>
                </c:pt>
                <c:pt idx="27">
                  <c:v>video/animation</c:v>
                </c:pt>
                <c:pt idx="28">
                  <c:v>video/documentary</c:v>
                </c:pt>
                <c:pt idx="29">
                  <c:v>video/drama</c:v>
                </c:pt>
                <c:pt idx="30">
                  <c:v>video/shorts</c:v>
                </c:pt>
                <c:pt idx="31">
                  <c:v>video/television</c:v>
                </c:pt>
                <c:pt idx="32">
                  <c:v>wearables</c:v>
                </c:pt>
                <c:pt idx="33">
                  <c:v>web</c:v>
                </c:pt>
              </c:strCache>
            </c:strRef>
          </c:cat>
          <c:val>
            <c:numRef>
              <c:f>'PIVOT_SUB-CATEGORY'!$E$5:$E$39</c:f>
              <c:numCache>
                <c:formatCode>General</c:formatCode>
                <c:ptCount val="34"/>
                <c:pt idx="1">
                  <c:v>34</c:v>
                </c:pt>
                <c:pt idx="3">
                  <c:v>40</c:v>
                </c:pt>
                <c:pt idx="7">
                  <c:v>80</c:v>
                </c:pt>
                <c:pt idx="8">
                  <c:v>140</c:v>
                </c:pt>
                <c:pt idx="10">
                  <c:v>9</c:v>
                </c:pt>
                <c:pt idx="11">
                  <c:v>20</c:v>
                </c:pt>
                <c:pt idx="12">
                  <c:v>80</c:v>
                </c:pt>
                <c:pt idx="13">
                  <c:v>60</c:v>
                </c:pt>
                <c:pt idx="15">
                  <c:v>60</c:v>
                </c:pt>
                <c:pt idx="17">
                  <c:v>103</c:v>
                </c:pt>
                <c:pt idx="19">
                  <c:v>694</c:v>
                </c:pt>
                <c:pt idx="20">
                  <c:v>20</c:v>
                </c:pt>
                <c:pt idx="21">
                  <c:v>40</c:v>
                </c:pt>
                <c:pt idx="23">
                  <c:v>400</c:v>
                </c:pt>
                <c:pt idx="24">
                  <c:v>85</c:v>
                </c:pt>
                <c:pt idx="28">
                  <c:v>180</c:v>
                </c:pt>
                <c:pt idx="30">
                  <c:v>60</c:v>
                </c:pt>
                <c:pt idx="31">
                  <c:v>60</c:v>
                </c:pt>
                <c:pt idx="32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A006-4D52-B927-6513AE308DB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725223888"/>
        <c:axId val="1273401136"/>
      </c:barChart>
      <c:catAx>
        <c:axId val="172522388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73401136"/>
        <c:crosses val="autoZero"/>
        <c:auto val="1"/>
        <c:lblAlgn val="ctr"/>
        <c:lblOffset val="100"/>
        <c:noMultiLvlLbl val="0"/>
      </c:catAx>
      <c:valAx>
        <c:axId val="12734011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2522388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[StarterBook.xlsx]PIVOT_DATE_CREATED_CONVERSION!PivotTable5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PIVOT_DATE_CREATED_CONVERSION!$B$4:$B$5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multiLvlStrRef>
              <c:f>PIVOT_DATE_CREATED_CONVERSION!$A$6:$A$22</c:f>
              <c:multiLvlStrCache>
                <c:ptCount val="12"/>
                <c:lvl>
                  <c:pt idx="0">
                    <c:v>Jan</c:v>
                  </c:pt>
                  <c:pt idx="1">
                    <c:v>Feb</c:v>
                  </c:pt>
                  <c:pt idx="2">
                    <c:v>Mar</c:v>
                  </c:pt>
                  <c:pt idx="3">
                    <c:v>Apr</c:v>
                  </c:pt>
                  <c:pt idx="4">
                    <c:v>May</c:v>
                  </c:pt>
                  <c:pt idx="5">
                    <c:v>Jun</c:v>
                  </c:pt>
                  <c:pt idx="6">
                    <c:v>Jul</c:v>
                  </c:pt>
                  <c:pt idx="7">
                    <c:v>Aug</c:v>
                  </c:pt>
                  <c:pt idx="8">
                    <c:v>Sep</c:v>
                  </c:pt>
                  <c:pt idx="9">
                    <c:v>Oct</c:v>
                  </c:pt>
                  <c:pt idx="10">
                    <c:v>Nov</c:v>
                  </c:pt>
                  <c:pt idx="11">
                    <c:v>Dec</c:v>
                  </c:pt>
                </c:lvl>
                <c:lvl>
                  <c:pt idx="0">
                    <c:v>Qtr1</c:v>
                  </c:pt>
                  <c:pt idx="3">
                    <c:v>Qtr2</c:v>
                  </c:pt>
                  <c:pt idx="6">
                    <c:v>Qtr3</c:v>
                  </c:pt>
                  <c:pt idx="9">
                    <c:v>Qtr4</c:v>
                  </c:pt>
                </c:lvl>
              </c:multiLvlStrCache>
            </c:multiLvlStrRef>
          </c:cat>
          <c:val>
            <c:numRef>
              <c:f>PIVOT_DATE_CREATED_CONVERSION!$B$6:$B$22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753-459C-A9B3-C6676C761CCE}"/>
            </c:ext>
          </c:extLst>
        </c:ser>
        <c:ser>
          <c:idx val="1"/>
          <c:order val="1"/>
          <c:tx>
            <c:strRef>
              <c:f>PIVOT_DATE_CREATED_CONVERSION!$C$4:$C$5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multiLvlStrRef>
              <c:f>PIVOT_DATE_CREATED_CONVERSION!$A$6:$A$22</c:f>
              <c:multiLvlStrCache>
                <c:ptCount val="12"/>
                <c:lvl>
                  <c:pt idx="0">
                    <c:v>Jan</c:v>
                  </c:pt>
                  <c:pt idx="1">
                    <c:v>Feb</c:v>
                  </c:pt>
                  <c:pt idx="2">
                    <c:v>Mar</c:v>
                  </c:pt>
                  <c:pt idx="3">
                    <c:v>Apr</c:v>
                  </c:pt>
                  <c:pt idx="4">
                    <c:v>May</c:v>
                  </c:pt>
                  <c:pt idx="5">
                    <c:v>Jun</c:v>
                  </c:pt>
                  <c:pt idx="6">
                    <c:v>Jul</c:v>
                  </c:pt>
                  <c:pt idx="7">
                    <c:v>Aug</c:v>
                  </c:pt>
                  <c:pt idx="8">
                    <c:v>Sep</c:v>
                  </c:pt>
                  <c:pt idx="9">
                    <c:v>Oct</c:v>
                  </c:pt>
                  <c:pt idx="10">
                    <c:v>Nov</c:v>
                  </c:pt>
                  <c:pt idx="11">
                    <c:v>Dec</c:v>
                  </c:pt>
                </c:lvl>
                <c:lvl>
                  <c:pt idx="0">
                    <c:v>Qtr1</c:v>
                  </c:pt>
                  <c:pt idx="3">
                    <c:v>Qtr2</c:v>
                  </c:pt>
                  <c:pt idx="6">
                    <c:v>Qtr3</c:v>
                  </c:pt>
                  <c:pt idx="9">
                    <c:v>Qtr4</c:v>
                  </c:pt>
                </c:lvl>
              </c:multiLvlStrCache>
            </c:multiLvlStrRef>
          </c:cat>
          <c:val>
            <c:numRef>
              <c:f>PIVOT_DATE_CREATED_CONVERSION!$C$6:$C$22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753-459C-A9B3-C6676C761CCE}"/>
            </c:ext>
          </c:extLst>
        </c:ser>
        <c:ser>
          <c:idx val="2"/>
          <c:order val="2"/>
          <c:tx>
            <c:strRef>
              <c:f>PIVOT_DATE_CREATED_CONVERSION!$D$4:$D$5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multiLvlStrRef>
              <c:f>PIVOT_DATE_CREATED_CONVERSION!$A$6:$A$22</c:f>
              <c:multiLvlStrCache>
                <c:ptCount val="12"/>
                <c:lvl>
                  <c:pt idx="0">
                    <c:v>Jan</c:v>
                  </c:pt>
                  <c:pt idx="1">
                    <c:v>Feb</c:v>
                  </c:pt>
                  <c:pt idx="2">
                    <c:v>Mar</c:v>
                  </c:pt>
                  <c:pt idx="3">
                    <c:v>Apr</c:v>
                  </c:pt>
                  <c:pt idx="4">
                    <c:v>May</c:v>
                  </c:pt>
                  <c:pt idx="5">
                    <c:v>Jun</c:v>
                  </c:pt>
                  <c:pt idx="6">
                    <c:v>Jul</c:v>
                  </c:pt>
                  <c:pt idx="7">
                    <c:v>Aug</c:v>
                  </c:pt>
                  <c:pt idx="8">
                    <c:v>Sep</c:v>
                  </c:pt>
                  <c:pt idx="9">
                    <c:v>Oct</c:v>
                  </c:pt>
                  <c:pt idx="10">
                    <c:v>Nov</c:v>
                  </c:pt>
                  <c:pt idx="11">
                    <c:v>Dec</c:v>
                  </c:pt>
                </c:lvl>
                <c:lvl>
                  <c:pt idx="0">
                    <c:v>Qtr1</c:v>
                  </c:pt>
                  <c:pt idx="3">
                    <c:v>Qtr2</c:v>
                  </c:pt>
                  <c:pt idx="6">
                    <c:v>Qtr3</c:v>
                  </c:pt>
                  <c:pt idx="9">
                    <c:v>Qtr4</c:v>
                  </c:pt>
                </c:lvl>
              </c:multiLvlStrCache>
            </c:multiLvlStrRef>
          </c:cat>
          <c:val>
            <c:numRef>
              <c:f>PIVOT_DATE_CREATED_CONVERSION!$D$6:$D$22</c:f>
              <c:numCache>
                <c:formatCode>General</c:formatCode>
                <c:ptCount val="12"/>
                <c:pt idx="0">
                  <c:v>2</c:v>
                </c:pt>
                <c:pt idx="1">
                  <c:v>18</c:v>
                </c:pt>
                <c:pt idx="2">
                  <c:v>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7753-459C-A9B3-C6676C761CCE}"/>
            </c:ext>
          </c:extLst>
        </c:ser>
        <c:ser>
          <c:idx val="3"/>
          <c:order val="3"/>
          <c:tx>
            <c:strRef>
              <c:f>PIVOT_DATE_CREATED_CONVERSION!$E$4:$E$5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multiLvlStrRef>
              <c:f>PIVOT_DATE_CREATED_CONVERSION!$A$6:$A$22</c:f>
              <c:multiLvlStrCache>
                <c:ptCount val="12"/>
                <c:lvl>
                  <c:pt idx="0">
                    <c:v>Jan</c:v>
                  </c:pt>
                  <c:pt idx="1">
                    <c:v>Feb</c:v>
                  </c:pt>
                  <c:pt idx="2">
                    <c:v>Mar</c:v>
                  </c:pt>
                  <c:pt idx="3">
                    <c:v>Apr</c:v>
                  </c:pt>
                  <c:pt idx="4">
                    <c:v>May</c:v>
                  </c:pt>
                  <c:pt idx="5">
                    <c:v>Jun</c:v>
                  </c:pt>
                  <c:pt idx="6">
                    <c:v>Jul</c:v>
                  </c:pt>
                  <c:pt idx="7">
                    <c:v>Aug</c:v>
                  </c:pt>
                  <c:pt idx="8">
                    <c:v>Sep</c:v>
                  </c:pt>
                  <c:pt idx="9">
                    <c:v>Oct</c:v>
                  </c:pt>
                  <c:pt idx="10">
                    <c:v>Nov</c:v>
                  </c:pt>
                  <c:pt idx="11">
                    <c:v>Dec</c:v>
                  </c:pt>
                </c:lvl>
                <c:lvl>
                  <c:pt idx="0">
                    <c:v>Qtr1</c:v>
                  </c:pt>
                  <c:pt idx="3">
                    <c:v>Qtr2</c:v>
                  </c:pt>
                  <c:pt idx="6">
                    <c:v>Qtr3</c:v>
                  </c:pt>
                  <c:pt idx="9">
                    <c:v>Qtr4</c:v>
                  </c:pt>
                </c:lvl>
              </c:multiLvlStrCache>
            </c:multiLvlStrRef>
          </c:cat>
          <c:val>
            <c:numRef>
              <c:f>PIVOT_DATE_CREATED_CONVERSION!$E$6:$E$22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7753-459C-A9B3-C6676C761CC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725231888"/>
        <c:axId val="1726860720"/>
      </c:lineChart>
      <c:catAx>
        <c:axId val="172523188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26860720"/>
        <c:crosses val="autoZero"/>
        <c:auto val="1"/>
        <c:lblAlgn val="ctr"/>
        <c:lblOffset val="100"/>
        <c:noMultiLvlLbl val="0"/>
      </c:catAx>
      <c:valAx>
        <c:axId val="17268607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2523188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chart" Target="../charts/chart4.xml"/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1052512</xdr:colOff>
      <xdr:row>7</xdr:row>
      <xdr:rowOff>61912</xdr:rowOff>
    </xdr:from>
    <xdr:to>
      <xdr:col>4</xdr:col>
      <xdr:colOff>638175</xdr:colOff>
      <xdr:row>24</xdr:row>
      <xdr:rowOff>171450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A9BF22B1-84B3-4DBB-91B2-42222B9506E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190500</xdr:colOff>
      <xdr:row>2</xdr:row>
      <xdr:rowOff>42862</xdr:rowOff>
    </xdr:from>
    <xdr:to>
      <xdr:col>13</xdr:col>
      <xdr:colOff>495300</xdr:colOff>
      <xdr:row>16</xdr:row>
      <xdr:rowOff>119062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FA2784F-B741-42FC-919A-FBC3D84BC48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95250</xdr:colOff>
      <xdr:row>1</xdr:row>
      <xdr:rowOff>14287</xdr:rowOff>
    </xdr:from>
    <xdr:to>
      <xdr:col>12</xdr:col>
      <xdr:colOff>85725</xdr:colOff>
      <xdr:row>19</xdr:row>
      <xdr:rowOff>85725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538BF2D-DD33-4A1B-9AA4-1C487F92B4C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6</xdr:col>
      <xdr:colOff>95250</xdr:colOff>
      <xdr:row>19</xdr:row>
      <xdr:rowOff>147637</xdr:rowOff>
    </xdr:from>
    <xdr:to>
      <xdr:col>11</xdr:col>
      <xdr:colOff>466725</xdr:colOff>
      <xdr:row>37</xdr:row>
      <xdr:rowOff>161925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61A4304E-615C-40E8-819D-6804B3BB4DA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638173</xdr:colOff>
      <xdr:row>0</xdr:row>
      <xdr:rowOff>0</xdr:rowOff>
    </xdr:from>
    <xdr:to>
      <xdr:col>17</xdr:col>
      <xdr:colOff>400049</xdr:colOff>
      <xdr:row>19</xdr:row>
      <xdr:rowOff>147638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1239BDA-B1D8-49E5-808D-50A5B435C65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114300</xdr:colOff>
      <xdr:row>2</xdr:row>
      <xdr:rowOff>138112</xdr:rowOff>
    </xdr:from>
    <xdr:to>
      <xdr:col>13</xdr:col>
      <xdr:colOff>419100</xdr:colOff>
      <xdr:row>17</xdr:row>
      <xdr:rowOff>23812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CC134F8-CBA5-4D45-B935-1E52C553DB8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Nicolas Gomez Bustamante" refreshedDate="43624.351903935189" createdVersion="6" refreshedVersion="6" minRefreshableVersion="3" recordCount="4114" xr:uid="{081AF8A6-FD4D-462D-B2B0-D604E88386C3}">
  <cacheSource type="worksheet">
    <worksheetSource ref="A1:R4115" sheet="DATA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164">
      <sharedItems containsSemiMixedTypes="0" containsString="0" containsNumber="1" minValue="0" maxValue="2260300"/>
    </cacheField>
    <cacheField name="Average donation" numFmtId="164">
      <sharedItems containsMixedTypes="1" containsNumber="1" minValue="1" maxValue="3304"/>
    </cacheField>
    <cacheField name="Category" numFmtId="0">
      <sharedItems count="9">
        <s v="film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 count="34">
        <s v="video/television"/>
        <s v="video/shorts"/>
        <s v="fiction"/>
        <s v="video/drama"/>
        <s v="video/documentary"/>
        <s v="video/animation"/>
        <s v="plays"/>
        <s v="web"/>
        <s v="wearables"/>
        <s v="nonfiction"/>
        <s v="rock"/>
        <s v="metal"/>
        <s v="jazz"/>
        <s v="music"/>
        <s v="audio"/>
        <s v="games"/>
        <s v="trucks"/>
        <s v="photobooks"/>
        <s v="translations"/>
        <s v="podcasts"/>
        <s v="nature"/>
        <s v="books"/>
        <s v="places"/>
        <s v="pop"/>
        <s v="faith"/>
        <s v="gadgets"/>
        <s v="hardware"/>
        <s v="people"/>
        <s v="batch"/>
        <s v="restaurants"/>
        <s v="exploration"/>
        <s v="makerspaces"/>
        <s v="space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Nicolas Gomez Bustamante" refreshedDate="43624.376176620368" createdVersion="6" refreshedVersion="6" minRefreshableVersion="3" recordCount="4114" xr:uid="{3826A78E-C16B-4EA9-BFDE-E3739BE20FCF}">
  <cacheSource type="worksheet">
    <worksheetSource ref="A1:T4115" sheet="DATA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164">
      <sharedItems containsSemiMixedTypes="0" containsString="0" containsNumber="1" minValue="0" maxValue="2260300"/>
    </cacheField>
    <cacheField name="Average donation" numFmtId="164">
      <sharedItems containsMixedTypes="1" containsNumber="1" minValue="1" maxValue="3304"/>
    </cacheField>
    <cacheField name="Category" numFmtId="0">
      <sharedItems count="9">
        <s v="film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 count="34">
        <s v="video/television"/>
        <s v="video/shorts"/>
        <s v="fiction"/>
        <s v="video/drama"/>
        <s v="video/documentary"/>
        <s v="video/animation"/>
        <s v="plays"/>
        <s v="web"/>
        <s v="wearables"/>
        <s v="nonfiction"/>
        <s v="rock"/>
        <s v="metal"/>
        <s v="jazz"/>
        <s v="music"/>
        <s v="audio"/>
        <s v="games"/>
        <s v="trucks"/>
        <s v="photobooks"/>
        <s v="translations"/>
        <s v="podcasts"/>
        <s v="nature"/>
        <s v="books"/>
        <s v="places"/>
        <s v="pop"/>
        <s v="faith"/>
        <s v="gadgets"/>
        <s v="hardware"/>
        <s v="people"/>
        <s v="batch"/>
        <s v="restaurants"/>
        <s v="exploration"/>
        <s v="makerspaces"/>
        <s v="spaces"/>
        <s v="musical"/>
      </sharedItems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6.85882352941175"/>
    <n v="63.917582417582416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2.60827250608273"/>
    <n v="185.48101265822785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3.9"/>
    <n v="69.266666666666666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2.99154545454546"/>
    <n v="190.5502816901408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09.77744436109028"/>
    <n v="93.40425531914893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.4875"/>
    <n v="146.87931034482759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.22222222222223"/>
    <n v="159.82456140350877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.04342857142858"/>
    <n v="291.79333333333335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5.998"/>
    <n v="31.499500000000001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0.5"/>
    <n v="158.6842105263157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0.5"/>
    <n v="80.333333333333329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.29333333333332"/>
    <n v="59.961305925030231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59.97142857142856"/>
    <n v="109.78431372549019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0.93333333333334"/>
    <n v="147.70731707317074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6.6"/>
    <n v="21.755102040816325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.24166666666666"/>
    <n v="171.84285714285716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0.66666666666667"/>
    <n v="41.944444444444443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.3211"/>
    <n v="93.264122807017543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.29411764705881"/>
    <n v="56.136363636363633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.2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.13513513513513"/>
    <n v="199.900990099009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.14285714285714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8.5"/>
    <n v="103.04347826086956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8.80768571428571"/>
    <n v="66.346149825783982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.33333333333334"/>
    <n v="57.142857142857146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.19999999999999"/>
    <n v="102.10526315789474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1.72499999999999"/>
    <n v="148.9666666666666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.35"/>
    <n v="169.6056338028169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.33333333333333"/>
    <n v="31.623931623931625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.29975"/>
    <n v="76.45264150943396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.24604569420035"/>
    <n v="320.44943820224717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.0952380952381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.46153846153845"/>
    <n v="49.882352941176471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6.5"/>
    <n v="59.464285714285715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.15"/>
    <n v="193.84090909090909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.44090909090909"/>
    <n v="159.51383399209487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.04"/>
    <n v="41.6818181818181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0.97999999999999"/>
    <n v="150.89861751152074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.35"/>
    <n v="126.6875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315789473684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1.85714285714286"/>
    <n v="117.51479289940828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8.66000000000003"/>
    <n v="117.36121673003802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333333333334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0655737704917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.16666666666667"/>
    <n v="194.44444444444446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7.611"/>
    <n v="76.865000000000009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7.95"/>
    <n v="56.81578947368421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10344827586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2727272727273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.01818181818183"/>
    <n v="118.33613445378151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.21"/>
    <n v="223.48076923076923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09.63333333333334"/>
    <n v="28.1111111111111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0769230769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8.95348837209303"/>
    <n v="128.95348837209303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.2625"/>
    <n v="49.316091954022987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1.9"/>
    <n v="221.52173913043478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2.91"/>
    <n v="137.21333333333334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.12569999999999"/>
    <n v="606.82242424242418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.29622222222223"/>
    <n v="43.040092592592593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.30000000000001"/>
    <n v="322.39130434782606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4.73333333333332"/>
    <n v="96.708333333333329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3.5185"/>
    <n v="35.474531249999998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.33333333333334"/>
    <n v="86.666666666666671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7.52857142857142"/>
    <n v="132.05263157894737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8.6"/>
    <n v="91.230769230769226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.25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.16666666666667"/>
    <n v="21.194444444444443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0.9423"/>
    <n v="62.327134831460668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.2"/>
    <n v="37.411764705882355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3.94444444444444"/>
    <n v="69.71875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.40909090909091"/>
    <n v="58.170731707317074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2.932"/>
    <n v="19.471034482758618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.42857142857143"/>
    <n v="85.957446808510639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.33333333333334"/>
    <n v="30.666666666666668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2.5"/>
    <n v="60.384615384615387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68292682926827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.25"/>
    <n v="273.82978723404256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35714285714285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.0125"/>
    <n v="40.005000000000003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2.5"/>
    <n v="15.769230769230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28571428571431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5.5"/>
    <n v="71.714285714285708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.46666666666667"/>
    <n v="375.76470588235293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4.6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2.85714285714286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.06666666666666"/>
    <n v="123.285714285714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.4"/>
    <n v="31.375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869565217391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.2"/>
    <n v="122.3255813953488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0.6"/>
    <n v="73.733333333333334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66666666666668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.42857142857142"/>
    <n v="21.904761904761905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4.66666666666667"/>
    <n v="50.588235294117645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.25"/>
    <n v="53.125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.25"/>
    <n v="56.666666666666664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.01933333333334"/>
    <n v="40.776666666666664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0769230769232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7.75"/>
    <n v="117.923076923076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.15384615384616"/>
    <n v="27.897959183673468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.40909090909091"/>
    <n v="39.38333333333333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0.5"/>
    <n v="186.111111111111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.46666666666667"/>
    <n v="111.37681159420291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6.66666666666666"/>
    <n v="78.723404255319153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19.5"/>
    <n v="46.702127659574465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0.76923076923077"/>
    <n v="65.384615384615387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4.57142857142858"/>
    <n v="102.0754716981132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19753086419753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4615384615387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.33333333333333"/>
    <n v="88.571428571428569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.44444444444446"/>
    <n v="28.727272727272727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3.65714285714286"/>
    <n v="69.78947368421052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.49377777777778"/>
    <n v="167.48962962962963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.0316"/>
    <n v="144.91230769230768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4.55692307692307"/>
    <n v="91.840540540540545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.4285714285714285E-2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33333E-2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e v="#DIV/0!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.27454545454545454"/>
    <n v="25.166666666666668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e v="#DIV/0!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"/>
    <n v="11.666666666666666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8"/>
    <n v="106.692307692307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7"/>
    <n v="311.16666666666669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e v="#DIV/0!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e v="#DIV/0!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e v="#DIV/0!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499999999996"/>
    <n v="94.506172839506178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e v="#DIV/0!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e v="#DIV/0!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.433333333333334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e v="#DIV/0!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e v="#DIV/0!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333"/>
    <n v="81.241379310344826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e v="#DIV/0!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0.775"/>
    <n v="46.178571428571431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.33333333333333331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e v="#DIV/0!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7.6"/>
    <n v="55.945945945945944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111"/>
    <n v="37.555555555555557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0.57499999999999996"/>
    <n v="38.333333333333336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e v="#DIV/0!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.08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0.92"/>
    <n v="15.333333333333334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.163076923076922"/>
    <n v="449.43283582089555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5.6000000000000001E-2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52634E-3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0.71799999999999997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665"/>
    <n v="13.333333333333334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6.0000000000000001E-3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.0999999999999996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.26711185308848079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e v="#DIV/0!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2E-3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e v="#DIV/0!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.01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5.53571428571428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e v="#DIV/0!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0.53333333333333333"/>
    <n v="91.428571428571431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e v="#DIV/0!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.01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.0625"/>
    <n v="108.333333333333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.4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.25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2E-3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e v="#DIV/0!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e v="#DIV/0!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e v="#DIV/0!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4850000000000003"/>
    <n v="49.884615384615387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e v="#DIV/0!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4285714285715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e v="#DIV/0!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.416666666666664"/>
    <n v="30.846153846153847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.092608822670172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e v="#DIV/0!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5.856000000000002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.4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5.5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e v="#DIV/0!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e v="#DIV/0!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6.9000000000000006E-2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.41666666666666669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3333333333329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1.6999999999999999E-3"/>
    <n v="5.6666666666666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e v="#DIV/0!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.12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e v="#DIV/0!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1.857142857142854"/>
    <n v="77.10526315789474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.48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.1160000000000001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e v="#DIV/0!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.192499999999999"/>
    <n v="87.308333333333337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.46153846153846"/>
    <n v="54.285714285714285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e v="#DIV/0!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29.84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0.721666666666664"/>
    <n v="117.68368136117556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.25"/>
    <n v="76.470588235294116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e v="#DIV/0!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.214285714285714"/>
    <n v="163.84615384615384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e v="#DIV/0!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e v="#DIV/0!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.25"/>
    <n v="91.818181818181813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4.6"/>
    <n v="185.83333333333334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.5873015873015872E-2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.04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8.0000000000000002E-3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.22727272727272727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5.698439999999998"/>
    <n v="331.53833333333336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1.943"/>
    <n v="314.2894736842105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7.63"/>
    <n v="115.98684210526316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0.72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e v="#DIV/0!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e v="#DIV/0!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e v="#DIV/0!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e v="#DIV/0!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0.86206896551724133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e v="#DIV/0!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e v="#DIV/0!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e v="#DIV/0!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.4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e v="#DIV/0!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2.75"/>
    <n v="15.714285714285714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e v="#DIV/0!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.1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e v="#DIV/0!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e v="#DIV/0!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.33333333333333331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e v="#DIV/0!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7.63413333333334"/>
    <n v="117.84759124087591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2.63736263736264"/>
    <n v="109.04255319148936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.46153846153847"/>
    <n v="73.019801980198025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2.592"/>
    <n v="78.195121951219505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3.75714285714285"/>
    <n v="47.398809523809526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3.72"/>
    <n v="54.020833333333336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.45999999999998"/>
    <n v="68.488789237668158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.1"/>
    <n v="108.14516129032258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.33294117647058"/>
    <n v="589.95205479452056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2.92"/>
    <n v="48.051063829787232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5.58333333333333"/>
    <n v="72.482837528604122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5.57142857142857"/>
    <n v="57.077922077922075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4.56"/>
    <n v="85.444444444444443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0.73333333333333"/>
    <n v="215.857142857142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6.94725"/>
    <n v="89.38643312101911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6.73325"/>
    <n v="45.418404255319146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.1"/>
    <n v="65.756363636363631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6.7264857142857"/>
    <n v="66.70405357142856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.14"/>
    <n v="83.345930232558146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1.93789333333334"/>
    <n v="105.04609341825902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.4"/>
    <n v="120.909090909090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.4"/>
    <n v="97.636363636363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79310344827587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.08108"/>
    <n v="30.654485981308412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.2"/>
    <n v="64.945054945054949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.1"/>
    <n v="95.775862068965523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5.5"/>
    <n v="40.416666666666664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1.62883248730964"/>
    <n v="78.57842424242424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.4"/>
    <n v="50.180180180180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.23376999999999"/>
    <n v="92.251735588972423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2.60869565217391"/>
    <n v="57.540983606557376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4.68"/>
    <n v="109.42160278745645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.43366666666665"/>
    <n v="81.892461538461546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7.7758"/>
    <n v="45.667711864406776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1238938053098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.395"/>
    <n v="65.298192771084331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7.6"/>
    <n v="95.225806451612897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.38153846153845"/>
    <n v="75.444794952681391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.34814814814814"/>
    <n v="97.81686746987951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.31829411764707"/>
    <n v="87.685606557377056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.14400000000001"/>
    <n v="54.748948106591868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0.58763636363636"/>
    <n v="83.953417721518989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.18888888888888"/>
    <n v="254.3854748603351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.27249999999999"/>
    <n v="101.8269801980198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4.62615"/>
    <n v="55.066394736842106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8.82507142857142"/>
    <n v="56.901438721136763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.15333333333334"/>
    <n v="121.2814814814814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.3"/>
    <n v="91.189655172413794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.21062000000001"/>
    <n v="115.44812080536913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4.82"/>
    <n v="67.771551724137936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6.68444444444444"/>
    <n v="28.576190476190476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.02"/>
    <n v="46.8828125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1.50693333333334"/>
    <n v="154.42231237322514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.38461538461539"/>
    <n v="201.22137404580153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.10911999999999"/>
    <n v="100.08204511278196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8.72620000000001"/>
    <n v="230.08953488372092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0.64"/>
    <n v="141.74647887323943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8.9324126984127"/>
    <n v="56.344351395730705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8.95249999999999"/>
    <n v="73.341188524590166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1.72264"/>
    <n v="85.337785234899329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8.735"/>
    <n v="61.496215139442228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.46"/>
    <n v="93.018518518518519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.46666666666667"/>
    <n v="50.292682926829265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1.64705882352942"/>
    <n v="106.43243243243244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.33333333333334"/>
    <n v="51.71957671957672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2.89999999999998"/>
    <n v="36.612499999999997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.31818181818181"/>
    <n v="42.517361111111114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5.56666666666666"/>
    <n v="62.712871287128714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8.94444444444444"/>
    <n v="89.957983193277315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.129"/>
    <n v="28.92472222222222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.10165000000001"/>
    <n v="138.8022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1.875"/>
    <n v="61.301369863013697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4.73529411764706"/>
    <n v="80.202702702702709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.15"/>
    <n v="32.09583333333333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.248"/>
    <n v="200.888888888888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3.77333333333333"/>
    <n v="108.0126582278481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0.80333333333333"/>
    <n v="95.699367088607602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.32"/>
    <n v="49.88028169014084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2.68"/>
    <n v="110.47058823529412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6.58"/>
    <n v="134.91139240506328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2.66285714285715"/>
    <n v="106.62314540059347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7.91200000000001"/>
    <n v="145.04301075268816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.07407407407408"/>
    <n v="114.58620689655173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1.6"/>
    <n v="105.3170731707317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.396"/>
    <n v="70.921195652173907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2.92973333333333"/>
    <n v="147.17167680278018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.4"/>
    <n v="160.47058823529412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3.6144"/>
    <n v="156.04578313253012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5.5"/>
    <n v="63.17365269461078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1.82857142857142"/>
    <n v="104.82352941176471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6.605"/>
    <n v="97.356164383561648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.015"/>
    <n v="203.630630630630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.22750000000001"/>
    <n v="188.31203007518798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.19"/>
    <n v="146.65217391304347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2.76470588235294"/>
    <n v="109.1875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6.83911999999999"/>
    <n v="59.249046653144013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.16833333333334"/>
    <n v="97.904838709677421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.1336"/>
    <n v="70.000169491525426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.08333333333333"/>
    <n v="72.865168539325836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.02285714285715"/>
    <n v="146.34782608695653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6.71428571428571"/>
    <n v="67.909090909090907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.3664"/>
    <n v="169.8508307692307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.02863333333333"/>
    <n v="58.413339694656486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.08358208955224"/>
    <n v="119.99298245614035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.27586206896552"/>
    <n v="99.860335195530723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.28880000000001"/>
    <n v="90.579148936170213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1.59050000000001"/>
    <n v="117.77361477572559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4621848739501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6.63570159857905"/>
    <n v="71.899281437125751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4.76"/>
    <n v="129.81900452488688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.34117647058824"/>
    <n v="44.912863070539416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6.56"/>
    <n v="40.755244755244753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8.61819426615318"/>
    <n v="103.52394779771615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3.94285714285714"/>
    <n v="125.44827586206897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.25714285714285"/>
    <n v="246.60606060606059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2.69240000000001"/>
    <n v="79.40134020618556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38613861386133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.08799999999999"/>
    <n v="193.04868913857678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4.85537190082644"/>
    <n v="84.023178807947019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.375"/>
    <n v="139.82758620689654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.07699999999998"/>
    <n v="109.8218926553672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.15933781686498"/>
    <n v="139.53488372093022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.33333333333333"/>
    <n v="347.84615384615387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.16142857142857"/>
    <n v="68.24159292035398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3.97333333333333"/>
    <n v="239.93846153846152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.31578947368421"/>
    <n v="287.31343283582089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.3501"/>
    <n v="86.84882352941176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.11199999999999"/>
    <n v="81.84905660377359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.15569230769231"/>
    <n v="42.874970059880241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.02"/>
    <n v="709.41860465116281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.16866666666667"/>
    <n v="161.25517890772127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.33333333333333"/>
    <n v="41.777777777777779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6.66666666666667"/>
    <n v="89.88764044943820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0.65"/>
    <n v="45.051724137931032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57142857142854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5.95918367346938"/>
    <n v="54.083333333333336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.4"/>
    <n v="103.21804511278195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1.76666666666667"/>
    <n v="40.397590361445786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.08"/>
    <n v="116.8590604026845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1.5"/>
    <n v="115.51020408163265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4.73"/>
    <n v="104.31274900398407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5.83333333333334"/>
    <n v="69.772727272727266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6.70670670670671"/>
    <n v="43.020833333333336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.105"/>
    <n v="58.540469973890339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5.982"/>
    <n v="111.79535864978902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.16666666666667"/>
    <n v="46.230769230769234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3.98947368421054"/>
    <n v="144.69039145907473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.16"/>
    <n v="88.84507042253521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1.53547058823528"/>
    <n v="81.75107284768211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28571428571431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0.61"/>
    <n v="104.25906735751295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0.9027027027027"/>
    <n v="90.616504854368927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.446"/>
    <n v="157.33048433048432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1.8936170212766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.0445"/>
    <n v="58.719836956521746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6.66666666666667"/>
    <n v="81.632653061224488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3.90027322404372"/>
    <n v="56.460043668122275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.16"/>
    <n v="140.1044776119403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6.80500000000001"/>
    <n v="224.85263157894738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.30249999999999"/>
    <n v="181.13306451612902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3.812"/>
    <n v="711.04109589041093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1.65"/>
    <n v="65.883720930232556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.26"/>
    <n v="75.185714285714283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.09142857142857"/>
    <n v="133.1439114391143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7.65957446808511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7.70464285714286"/>
    <n v="86.163714285714292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1.55"/>
    <n v="92.318181818181813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.43766666666667"/>
    <n v="160.16473684210527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6.80000000000001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.30000000000001"/>
    <n v="183.28571428571428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.05"/>
    <n v="125.7883817427385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6.84"/>
    <n v="57.654545454545456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.0859375"/>
    <n v="78.660818713450297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2.85405405405406"/>
    <n v="91.480769230769226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.14714285714285"/>
    <n v="68.0980952380952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.217"/>
    <n v="48.086800000000004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.24761904761905"/>
    <n v="202.42307692307693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0.63392857142857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.4375"/>
    <n v="110.06849315068493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.43939393939393939"/>
    <n v="4.83333333333333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.0066666666666668"/>
    <n v="50.166666666666664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.075"/>
    <n v="35.833333333333336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0.76500000000000001"/>
    <n v="11.769230769230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.7966666666666669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1.2E-2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.33"/>
    <n v="16.625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e v="#DIV/0!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.6333333333333337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e v="#DIV/0!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.4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3.833333333333334"/>
    <n v="51.875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9.5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e v="#DIV/0!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2.7272727272727275E-3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e v="#DIV/0!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e v="#DIV/0!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.3800000000000008"/>
    <n v="170.54545454545453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e v="#DIV/0!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.1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e v="#DIV/0!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.358823529411765"/>
    <n v="393.58823529411762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.1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3.3333333333333335E-3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2952380952380951"/>
    <n v="47.875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1.6666666666666666E-2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.2804000000000002"/>
    <n v="20.502500000000001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.25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0.79200000000000004"/>
    <n v="56.571428571428569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e v="#DIV/0!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2.7404479578392621E-2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0.82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6.9230769230769235E-2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0.68631863186318631"/>
    <n v="20.333333333333332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e v="#DIV/0!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.2100000000000009"/>
    <n v="16.755102040816325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6.4102564102564097E-2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.29411764705882354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e v="#DIV/0!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e v="#DIV/0!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.2727272727272729"/>
    <n v="113.636363636363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9.9009900990099015E-2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6.953125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0.76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1.574999999999999"/>
    <n v="110.641025641025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e v="#DIV/0!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e v="#DIV/0!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.02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1.892727272727273"/>
    <n v="38.476470588235294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7.625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.87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3.0303030303030304E-2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e v="#DIV/0!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.230268181818182"/>
    <n v="39.569274193548388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e v="#DIV/0!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e v="#DIV/0!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2.56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.41"/>
    <n v="55.45714285714285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1"/>
    <n v="87.142857142857139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.1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.2"/>
    <n v="51.224489795918366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.18625"/>
    <n v="13.54545454545454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1.906971229845084"/>
    <n v="66.520080000000007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9.0909090909090905E-3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e v="#DIV/0!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e v="#DIV/0!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.28667813379201834"/>
    <n v="71.666666666666671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e v="#DIV/0!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e v="#DIV/0!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e v="#DIV/0!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e v="#DIV/0!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.155"/>
    <n v="10.333333333333334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e v="#DIV/0!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.6666666666666668E-3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0.669642857142857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4.5985132395404555"/>
    <n v="136.090909090909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9.5500000000000007"/>
    <n v="73.461538461538467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.3076923076923075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e v="#DIV/0!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.1499999999999999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.7538461538461538"/>
    <n v="12.666666666666666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.3673469387755102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.43333333333333335"/>
    <n v="3.7142857142857144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.125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.2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0.8"/>
    <n v="133.33333333333334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.2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e v="#DIV/0!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.13750000000000001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3.923999999999999"/>
    <n v="102.38235294117646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.3333333333333335"/>
    <n v="16.666666666666668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.41340206185567"/>
    <n v="725.02941176470586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e v="#DIV/0!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.3666666666666667"/>
    <n v="68.333333333333329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e v="#DIV/0!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2.881426547787683"/>
    <n v="39.228571428571428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 plays"/>
    <n v="102.1"/>
    <n v="150.14705882352942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 plays"/>
    <n v="104.64"/>
    <n v="93.428571428571431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 plays"/>
    <n v="114.66666666666667"/>
    <n v="110.9677419354838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 plays"/>
    <n v="120.6"/>
    <n v="71.785714285714292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 plays"/>
    <n v="108.67285714285714"/>
    <n v="29.258076923076924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 plays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 plays"/>
    <n v="114"/>
    <n v="74.347826086956516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 plays"/>
    <n v="100.85"/>
    <n v="63.829113924050631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 plays"/>
    <n v="115.65217391304348"/>
    <n v="44.333333333333336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 plays"/>
    <n v="130.41666666666666"/>
    <n v="86.944444444444443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 plays"/>
    <n v="107.7826725403818"/>
    <n v="126.55172413793103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 plays"/>
    <n v="100"/>
    <n v="129.0322580645161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 plays"/>
    <n v="123.25"/>
    <n v="71.242774566473983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 plays"/>
    <n v="100.2"/>
    <n v="117.88235294117646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 plays"/>
    <n v="104.66666666666667"/>
    <n v="327.08333333333331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 plays"/>
    <n v="102.5"/>
    <n v="34.745762711864408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 plays"/>
    <n v="118.25757575757575"/>
    <n v="100.06410256410257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 plays"/>
    <n v="120.5"/>
    <n v="40.847457627118644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 plays"/>
    <n v="302.42"/>
    <n v="252.01666666666668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 plays"/>
    <n v="100.64400000000001"/>
    <n v="25.161000000000001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 web"/>
    <n v="6.6666666666666671E-3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 web"/>
    <n v="0.55555555555555558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 web"/>
    <n v="4.0000000000000002E-4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 web"/>
    <n v="0.31818181818181818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 web"/>
    <n v="1.2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 web"/>
    <n v="27.384"/>
    <n v="402.70588235294116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 web"/>
    <n v="8.666666666666667E-2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 web"/>
    <n v="0"/>
    <e v="#DIV/0!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 web"/>
    <n v="0.09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 web"/>
    <n v="2.72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 web"/>
    <n v="0.7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 web"/>
    <n v="5.0413333333333332"/>
    <n v="135.03571428571428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 web"/>
    <n v="0"/>
    <e v="#DIV/0!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 web"/>
    <n v="0.49199999999999999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 web"/>
    <n v="36.589147286821706"/>
    <n v="64.363636363636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 web"/>
    <n v="0"/>
    <e v="#DIV/0!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 web"/>
    <n v="2.5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 web"/>
    <n v="0.91066666666666662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 web"/>
    <n v="0"/>
    <e v="#DIV/0!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 web"/>
    <n v="2.0833333333333332E-2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 web"/>
    <n v="1.2E-2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 web"/>
    <n v="0.36666666666666664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 web"/>
    <n v="0"/>
    <e v="#DIV/0!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 web"/>
    <n v="9.0666666666666673E-2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 web"/>
    <n v="5.5555555555555558E-3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 web"/>
    <n v="0"/>
    <e v="#DIV/0!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 web"/>
    <n v="0.02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 web"/>
    <n v="0"/>
    <e v="#DIV/0!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 web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 web"/>
    <n v="0.8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 web"/>
    <n v="0.16705882352941176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 web"/>
    <n v="0.42399999999999999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 web"/>
    <n v="0"/>
    <e v="#DIV/0!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 web"/>
    <n v="0.38925389253892539"/>
    <n v="38.444444444444443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 web"/>
    <n v="0.7155635062611807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 web"/>
    <n v="0.43166666666666664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 web"/>
    <n v="1.25E-3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 web"/>
    <n v="0.2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 web"/>
    <n v="1.12E-2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 web"/>
    <n v="1.4583333333333333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 web"/>
    <n v="3.3333333333333333E-2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 web"/>
    <n v="0"/>
    <e v="#DIV/0!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 web"/>
    <n v="0"/>
    <e v="#DIV/0!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 web"/>
    <n v="1.1111111111111112E-2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 web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 web"/>
    <n v="0"/>
    <e v="#DIV/0!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 web"/>
    <n v="0.56000000000000005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 web"/>
    <n v="9.0833333333333339"/>
    <n v="389.28571428571428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 web"/>
    <n v="3.3444444444444446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 web"/>
    <n v="1.3333333333333334E-2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 web"/>
    <n v="4.46"/>
    <n v="24.777777777777779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 web"/>
    <n v="6.0999999999999999E-2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 web"/>
    <n v="3.3333333333333335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 web"/>
    <n v="23"/>
    <n v="16.428571428571427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 web"/>
    <n v="0.104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 web"/>
    <n v="0.42599999999999999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 web"/>
    <n v="0.03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 web"/>
    <n v="0.26666666666666666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 web"/>
    <n v="34"/>
    <n v="121.428571428571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 web"/>
    <n v="6.2E-2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 web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 web"/>
    <n v="1.4"/>
    <n v="23.333333333333332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 web"/>
    <n v="0"/>
    <e v="#DIV/0!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 web"/>
    <n v="3.9334666666666664"/>
    <n v="45.386153846153846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 web"/>
    <n v="0"/>
    <e v="#DIV/0!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 web"/>
    <n v="2.62"/>
    <n v="16.375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 web"/>
    <n v="0.2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 web"/>
    <n v="0"/>
    <e v="#DIV/0!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 web"/>
    <n v="0.97399999999999998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 web"/>
    <n v="0.64102564102564108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 web"/>
    <n v="0"/>
    <e v="#DIV/0!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 web"/>
    <n v="0"/>
    <e v="#DIV/0!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 web"/>
    <n v="0"/>
    <e v="#DIV/0!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 web"/>
    <n v="21.363333333333333"/>
    <n v="105.93388429752066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 web"/>
    <n v="0"/>
    <e v="#DIV/0!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 web"/>
    <n v="0"/>
    <e v="#DIV/0!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 web"/>
    <n v="0"/>
    <e v="#DIV/0!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 web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 web"/>
    <n v="0"/>
    <e v="#DIV/0!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 web"/>
    <n v="4.0000000000000003E-5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 web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 web"/>
    <n v="1.044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 web"/>
    <n v="5.6833333333333336"/>
    <n v="37.888888888888886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 web"/>
    <n v="0"/>
    <e v="#DIV/0!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 web"/>
    <n v="0"/>
    <e v="#DIV/0!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 web"/>
    <n v="0"/>
    <e v="#DIV/0!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 web"/>
    <n v="17.38"/>
    <n v="111.410256410256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 web"/>
    <n v="0.02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 web"/>
    <n v="0"/>
    <e v="#DIV/0!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 web"/>
    <n v="0.17499999999999999"/>
    <n v="116.666666666666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 web"/>
    <n v="8.3340278356529712E-2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 web"/>
    <n v="1.38"/>
    <n v="76.666666666666671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 web"/>
    <n v="0"/>
    <e v="#DIV/0!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 web"/>
    <n v="12.45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 web"/>
    <n v="0.02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 web"/>
    <n v="8.0000000000000002E-3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 web"/>
    <n v="0.2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 web"/>
    <n v="0"/>
    <e v="#DIV/0!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 web"/>
    <n v="8.9999999999999993E-3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 web"/>
    <n v="1E-4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 wearables"/>
    <n v="144.28571428571428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 wearables"/>
    <n v="119.16249999999999"/>
    <n v="151.31746031746033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 wearables"/>
    <n v="1460.4849999999999"/>
    <n v="134.3592456301748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 wearables"/>
    <n v="105.80800000000001"/>
    <n v="174.02631578947367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 wearables"/>
    <n v="300.11792000000003"/>
    <n v="73.48626836434867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 wearables"/>
    <n v="278.7"/>
    <n v="23.518987341772153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 wearables"/>
    <n v="131.87625"/>
    <n v="39.074444444444445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 wearables"/>
    <n v="107.05"/>
    <n v="125.94117647058823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 wearables"/>
    <n v="126.82285714285715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 wearables"/>
    <n v="139.96"/>
    <n v="42.670731707317074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 wearables"/>
    <n v="112.4"/>
    <n v="35.125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 wearables"/>
    <n v="100.52800000000001"/>
    <n v="239.35238095238094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 wearables"/>
    <n v="100.46666666666667"/>
    <n v="107.6428571428571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 wearables"/>
    <n v="141.446"/>
    <n v="95.830623306233065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 wearables"/>
    <n v="267.29166666666669"/>
    <n v="31.663376110562684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 wearables"/>
    <n v="146.88749999999999"/>
    <n v="42.886861313868614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 wearables"/>
    <n v="213.56"/>
    <n v="122.73563218390805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 wearables"/>
    <n v="125.7"/>
    <n v="190.45454545454547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 wearables"/>
    <n v="104.46206037108834"/>
    <n v="109.33695652173913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 wearables"/>
    <n v="100.56666666666666"/>
    <n v="143.66666666666666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 wearables"/>
    <n v="3.0579999999999998"/>
    <n v="84.944444444444443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 wearables"/>
    <n v="0.95"/>
    <n v="10.555555555555555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 wearables"/>
    <n v="0.4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 wearables"/>
    <n v="0.35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 wearables"/>
    <n v="7.5333333333333332"/>
    <n v="31.172413793103448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 wearables"/>
    <n v="18.64"/>
    <n v="155.33333333333334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 wearables"/>
    <n v="4.0000000000000001E-3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 wearables"/>
    <n v="10.02"/>
    <n v="178.92857142857142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 wearables"/>
    <n v="4.5599999999999996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 wearables"/>
    <n v="21.5075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 wearables"/>
    <n v="29.276666666666667"/>
    <n v="84.99677419354839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 wearables"/>
    <n v="39.426666666666669"/>
    <n v="788.533333333333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 wearables"/>
    <n v="21.628"/>
    <n v="50.29767441860465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 wearables"/>
    <n v="0.20499999999999999"/>
    <n v="68.333333333333329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 wearables"/>
    <n v="0.03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 wearables"/>
    <n v="14.85"/>
    <n v="34.269230769230766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 wearables"/>
    <n v="1.4710000000000001"/>
    <n v="61.291666666666664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 wearables"/>
    <n v="25.584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 wearables"/>
    <n v="3.8206896551724139"/>
    <n v="65.17647058823529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 wearables"/>
    <n v="15.485964912280702"/>
    <n v="93.90425531914893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 wearables"/>
    <n v="25.911999999999999"/>
    <n v="150.65116279069767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 wearables"/>
    <n v="0.04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 wearables"/>
    <n v="0.106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 wearables"/>
    <n v="0.85142857142857142"/>
    <n v="99.333333333333329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 wearables"/>
    <n v="7.4837499999999997"/>
    <n v="177.3925925925925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 wearables"/>
    <n v="27.65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 wearables"/>
    <n v="0"/>
    <e v="#DIV/0!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 wearables"/>
    <n v="3.55"/>
    <n v="591.66666666666663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 wearables"/>
    <n v="72.989999999999995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 wearables"/>
    <n v="57.64875"/>
    <n v="343.14732142857144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 wearables"/>
    <n v="12.34"/>
    <n v="72.588235294117652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 wearables"/>
    <n v="0.52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 wearables"/>
    <n v="6.53"/>
    <n v="6.4975124378109452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 wearables"/>
    <n v="35.338000000000001"/>
    <n v="119.38513513513513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 wearables"/>
    <n v="0.39333333333333331"/>
    <n v="84.285714285714292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 wearables"/>
    <n v="1.06"/>
    <n v="90.857142857142861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 wearables"/>
    <n v="5.7142857142857147E-4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 wearables"/>
    <n v="46.38"/>
    <n v="20.34210526315789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 wearables"/>
    <n v="15.39"/>
    <n v="530.68965517241384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 wearables"/>
    <n v="82.422107692307691"/>
    <n v="120.39184269662923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 wearables"/>
    <n v="2.6866666666666665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 wearables"/>
    <n v="26.6"/>
    <n v="291.33333333333331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 wearables"/>
    <n v="30.813400000000001"/>
    <n v="124.91918918918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 wearables"/>
    <n v="5.58"/>
    <n v="119.571428571428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 wearables"/>
    <n v="0.87454545454545451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 wearables"/>
    <n v="0.97699999999999998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 wearables"/>
    <n v="0"/>
    <e v="#DIV/0!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 wearables"/>
    <n v="78.927352941176466"/>
    <n v="117.69868421052631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 wearables"/>
    <n v="22.092500000000001"/>
    <n v="23.948509485094849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 wearables"/>
    <n v="0.40666666666666668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 wearables"/>
    <n v="0"/>
    <e v="#DIV/0!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 wearables"/>
    <n v="33.790999999999997"/>
    <n v="99.973372781065095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 wearables"/>
    <n v="0.21649484536082475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 wearables"/>
    <n v="0.79600000000000004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 wearables"/>
    <n v="14.993333333333334"/>
    <n v="80.321428571428569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 wearables"/>
    <n v="5.0509090909090908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 wearables"/>
    <n v="10.214285714285714"/>
    <n v="44.6875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 wearables"/>
    <n v="0.30499999999999999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 wearables"/>
    <n v="0.75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 wearables"/>
    <n v="1.2933333333333332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 nonfiction"/>
    <n v="143.94736842105263"/>
    <n v="66.707317073170728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 nonfiction"/>
    <n v="122.10975609756098"/>
    <n v="84.142857142857139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 nonfiction"/>
    <n v="132.024"/>
    <n v="215.7254901960784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 nonfiction"/>
    <n v="109.38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 nonfiction"/>
    <n v="105.47157142857142"/>
    <n v="51.62944055944056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 nonfiction"/>
    <n v="100.35"/>
    <n v="143.35714285714286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 nonfiction"/>
    <n v="101.4"/>
    <n v="72.428571428571431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 nonfiction"/>
    <n v="155.51428571428571"/>
    <n v="36.530201342281877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 nonfiction"/>
    <n v="105.566"/>
    <n v="60.903461538461535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 nonfiction"/>
    <n v="130.65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 nonfiction"/>
    <n v="132.19"/>
    <n v="99.766037735849054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 nonfiction"/>
    <n v="126"/>
    <n v="88.732394366197184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 nonfiction"/>
    <n v="160"/>
    <n v="4.9230769230769234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 nonfiction"/>
    <n v="120.48"/>
    <n v="17.822485207100591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 nonfiction"/>
    <n v="125.52941176470588"/>
    <n v="187.19298245614036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 nonfiction"/>
    <n v="114.4063829787234"/>
    <n v="234.80786026200875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 nonfiction"/>
    <n v="315.13888888888891"/>
    <n v="105.04629629629629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 nonfiction"/>
    <n v="122.4"/>
    <n v="56.666666666666664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 nonfiction"/>
    <n v="106.73333333333333"/>
    <n v="39.048780487804876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 nonfiction"/>
    <n v="158.33333333333334"/>
    <n v="68.345323741007192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 nonfiction"/>
    <n v="107.4"/>
    <n v="169.57894736842104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 nonfiction"/>
    <n v="102.26"/>
    <n v="141.42340425531913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 nonfiction"/>
    <n v="110.71428571428571"/>
    <n v="67.391304347826093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 nonfiction"/>
    <n v="148"/>
    <n v="54.266666666666666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 nonfiction"/>
    <n v="102.32"/>
    <n v="82.516129032258064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 nonfiction"/>
    <n v="179.09909909909911"/>
    <n v="53.729729729729726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 nonfiction"/>
    <n v="111.08135252761969"/>
    <n v="34.206185567010309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 nonfiction"/>
    <n v="100.04285714285714"/>
    <n v="127.3272727272727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 nonfiction"/>
    <n v="100.25"/>
    <n v="45.56818181818182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 nonfiction"/>
    <n v="105.56"/>
    <n v="95.963636363636368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 nonfiction"/>
    <n v="102.58775877587759"/>
    <n v="77.271186440677965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 nonfiction"/>
    <n v="118.5"/>
    <n v="57.338709677419352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 nonfiction"/>
    <n v="111.7"/>
    <n v="53.190476190476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 nonfiction"/>
    <n v="128"/>
    <n v="492.30769230769232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 nonfiction"/>
    <n v="103.75"/>
    <n v="42.346938775510203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 nonfiction"/>
    <n v="101.9076"/>
    <n v="37.466029411764708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 nonfiction"/>
    <n v="117.71428571428571"/>
    <n v="37.45454545454545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 nonfiction"/>
    <n v="238"/>
    <n v="33.055555555555557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 nonfiction"/>
    <n v="102"/>
    <n v="134.21052631578948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 nonfiction"/>
    <n v="101.92"/>
    <n v="51.474747474747474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 fiction"/>
    <n v="0"/>
    <e v="#DIV/0!"/>
    <x v="3"/>
    <x v="2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 fiction"/>
    <n v="4.7"/>
    <n v="39.166666666666664"/>
    <x v="3"/>
    <x v="2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 fiction"/>
    <n v="0"/>
    <e v="#DIV/0!"/>
    <x v="3"/>
    <x v="2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 fiction"/>
    <n v="0.11655011655011654"/>
    <n v="5"/>
    <x v="3"/>
    <x v="2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 fiction"/>
    <n v="0"/>
    <e v="#DIV/0!"/>
    <x v="3"/>
    <x v="2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 fiction"/>
    <n v="36.014285714285712"/>
    <n v="57.295454545454547"/>
    <x v="3"/>
    <x v="2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 fiction"/>
    <n v="0"/>
    <e v="#DIV/0!"/>
    <x v="3"/>
    <x v="2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 fiction"/>
    <n v="3.54"/>
    <n v="59"/>
    <x v="3"/>
    <x v="2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 fiction"/>
    <n v="0"/>
    <e v="#DIV/0!"/>
    <x v="3"/>
    <x v="2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 fiction"/>
    <n v="41.4"/>
    <n v="31.846153846153847"/>
    <x v="3"/>
    <x v="2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 fiction"/>
    <n v="0"/>
    <e v="#DIV/0!"/>
    <x v="3"/>
    <x v="2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 fiction"/>
    <n v="2.6315789473684209E-2"/>
    <n v="10"/>
    <x v="3"/>
    <x v="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 fiction"/>
    <n v="3.3333333333333335"/>
    <n v="50"/>
    <x v="3"/>
    <x v="2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 fiction"/>
    <n v="0.85129023676509707"/>
    <n v="16"/>
    <x v="3"/>
    <x v="2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 fiction"/>
    <n v="70.2"/>
    <n v="39"/>
    <x v="3"/>
    <x v="2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 fiction"/>
    <n v="1.7"/>
    <n v="34"/>
    <x v="3"/>
    <x v="2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 fiction"/>
    <n v="51.4"/>
    <n v="63.122807017543863"/>
    <x v="3"/>
    <x v="2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 fiction"/>
    <n v="0.7"/>
    <n v="7"/>
    <x v="3"/>
    <x v="2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 fiction"/>
    <n v="0.4"/>
    <n v="2"/>
    <x v="3"/>
    <x v="2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 fiction"/>
    <n v="2.6666666666666665"/>
    <n v="66.666666666666671"/>
    <x v="3"/>
    <x v="2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 rock"/>
    <n v="104"/>
    <n v="38.518518518518519"/>
    <x v="4"/>
    <x v="10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 rock"/>
    <n v="133.15375"/>
    <n v="42.609200000000001"/>
    <x v="4"/>
    <x v="10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 rock"/>
    <n v="100"/>
    <n v="50"/>
    <x v="4"/>
    <x v="10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 rock"/>
    <n v="148.13333333333333"/>
    <n v="63.485714285714288"/>
    <x v="4"/>
    <x v="1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 rock"/>
    <n v="102.5"/>
    <n v="102.5"/>
    <x v="4"/>
    <x v="10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 rock"/>
    <n v="180.62799999999999"/>
    <n v="31.142758620689655"/>
    <x v="4"/>
    <x v="10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 rock"/>
    <n v="142.80000000000001"/>
    <n v="162.27272727272728"/>
    <x v="4"/>
    <x v="10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 rock"/>
    <n v="114.16666666666667"/>
    <n v="80.588235294117652"/>
    <x v="4"/>
    <x v="10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 rock"/>
    <n v="203.505"/>
    <n v="59.85441176470588"/>
    <x v="4"/>
    <x v="1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 rock"/>
    <n v="109.41176470588235"/>
    <n v="132.85714285714286"/>
    <x v="4"/>
    <x v="1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 rock"/>
    <n v="144.37459999999999"/>
    <n v="92.547820512820508"/>
    <x v="4"/>
    <x v="10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 rock"/>
    <n v="103.86666666666666"/>
    <n v="60.859375"/>
    <x v="4"/>
    <x v="10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 rock"/>
    <n v="100.4444"/>
    <n v="41.851833333333339"/>
    <x v="4"/>
    <x v="10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 rock"/>
    <n v="102.77927272727273"/>
    <n v="88.325937499999995"/>
    <x v="4"/>
    <x v="10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 rock"/>
    <n v="105.3125"/>
    <n v="158.96226415094338"/>
    <x v="4"/>
    <x v="1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 rock"/>
    <n v="111.78571428571429"/>
    <n v="85.054347826086953"/>
    <x v="4"/>
    <x v="10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 rock"/>
    <n v="101.35"/>
    <n v="112.61111111111111"/>
    <x v="4"/>
    <x v="10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 rock"/>
    <n v="107.53333333333333"/>
    <n v="45.436619718309856"/>
    <x v="4"/>
    <x v="10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 rock"/>
    <n v="114.88571428571429"/>
    <n v="46.218390804597703"/>
    <x v="4"/>
    <x v="10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 rock"/>
    <n v="100.02"/>
    <n v="178.60714285714286"/>
    <x v="4"/>
    <x v="10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 rock"/>
    <n v="152.13333333333333"/>
    <n v="40.75"/>
    <x v="4"/>
    <x v="10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 rock"/>
    <n v="111.52149999999999"/>
    <n v="43.733921568627444"/>
    <x v="4"/>
    <x v="1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 rock"/>
    <n v="101.33333333333333"/>
    <n v="81.066666666666663"/>
    <x v="4"/>
    <x v="1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 rock"/>
    <n v="123.26086956521739"/>
    <n v="74.60526315789474"/>
    <x v="4"/>
    <x v="1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 rock"/>
    <n v="100"/>
    <n v="305.55555555555554"/>
    <x v="4"/>
    <x v="1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 rock"/>
    <n v="105"/>
    <n v="58.333333333333336"/>
    <x v="4"/>
    <x v="10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 rock"/>
    <n v="104.4375"/>
    <n v="117.67605633802818"/>
    <x v="4"/>
    <x v="10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 rock"/>
    <n v="105.125"/>
    <n v="73.771929824561397"/>
    <x v="4"/>
    <x v="1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 rock"/>
    <n v="100"/>
    <n v="104.65116279069767"/>
    <x v="4"/>
    <x v="10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 rock"/>
    <n v="103.77500000000001"/>
    <n v="79.82692307692308"/>
    <x v="4"/>
    <x v="1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 rock"/>
    <n v="105"/>
    <n v="58.333333333333336"/>
    <x v="4"/>
    <x v="10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 rock"/>
    <n v="104"/>
    <n v="86.666666666666671"/>
    <x v="4"/>
    <x v="1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 rock"/>
    <n v="151.83333333333334"/>
    <n v="27.606060606060606"/>
    <x v="4"/>
    <x v="10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 rock"/>
    <n v="159.99600000000001"/>
    <n v="24.999375000000001"/>
    <x v="4"/>
    <x v="10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 rock"/>
    <n v="127.3"/>
    <n v="45.464285714285715"/>
    <x v="4"/>
    <x v="10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 rock"/>
    <n v="107"/>
    <n v="99.534883720930239"/>
    <x v="4"/>
    <x v="10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 rock"/>
    <n v="115.12214285714286"/>
    <n v="39.31"/>
    <x v="4"/>
    <x v="1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 rock"/>
    <n v="137.11066666666667"/>
    <n v="89.419999999999987"/>
    <x v="4"/>
    <x v="1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 rock"/>
    <n v="155.71428571428572"/>
    <n v="28.684210526315791"/>
    <x v="4"/>
    <x v="10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 rock"/>
    <n v="108.75"/>
    <n v="31.071428571428573"/>
    <x v="4"/>
    <x v="10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 rock"/>
    <n v="134.05000000000001"/>
    <n v="70.55263157894737"/>
    <x v="4"/>
    <x v="1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 rock"/>
    <n v="100"/>
    <n v="224.12820512820514"/>
    <x v="4"/>
    <x v="10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 rock"/>
    <n v="119.16666666666667"/>
    <n v="51.811594202898547"/>
    <x v="4"/>
    <x v="10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 rock"/>
    <n v="179.5"/>
    <n v="43.515151515151516"/>
    <x v="4"/>
    <x v="10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 rock"/>
    <n v="134.38124999999999"/>
    <n v="39.816666666666663"/>
    <x v="4"/>
    <x v="10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 rock"/>
    <n v="100.432"/>
    <n v="126.8080808080808"/>
    <x v="4"/>
    <x v="10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 rock"/>
    <n v="101.45454545454545"/>
    <n v="113.87755102040816"/>
    <x v="4"/>
    <x v="1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 rock"/>
    <n v="103.33333333333333"/>
    <n v="28.181818181818183"/>
    <x v="4"/>
    <x v="1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 rock"/>
    <n v="107"/>
    <n v="36.60526315789474"/>
    <x v="4"/>
    <x v="10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 rock"/>
    <n v="104"/>
    <n v="32.5"/>
    <x v="4"/>
    <x v="10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 rock"/>
    <n v="107.83333333333333"/>
    <n v="60.65625"/>
    <x v="4"/>
    <x v="10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 rock"/>
    <n v="233.33333333333334"/>
    <n v="175"/>
    <x v="4"/>
    <x v="10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 rock"/>
    <n v="100.60706666666667"/>
    <n v="97.993896103896105"/>
    <x v="4"/>
    <x v="10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 rock"/>
    <n v="101.66666666666667"/>
    <n v="148.78048780487805"/>
    <x v="4"/>
    <x v="10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 rock"/>
    <n v="131.01818181818183"/>
    <n v="96.08"/>
    <x v="4"/>
    <x v="1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 rock"/>
    <n v="117.25"/>
    <n v="58.625"/>
    <x v="4"/>
    <x v="10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 rock"/>
    <n v="100.93040000000001"/>
    <n v="109.70695652173914"/>
    <x v="4"/>
    <x v="10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 rock"/>
    <n v="121.8"/>
    <n v="49.112903225806448"/>
    <x v="4"/>
    <x v="10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 rock"/>
    <n v="145.4"/>
    <n v="47.672131147540981"/>
    <x v="4"/>
    <x v="10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 rock"/>
    <n v="116.61660000000001"/>
    <n v="60.737812499999997"/>
    <x v="4"/>
    <x v="10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 metal"/>
    <n v="120.4166"/>
    <n v="63.37715789473684"/>
    <x v="4"/>
    <x v="11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 metal"/>
    <n v="101.32"/>
    <n v="53.893617021276597"/>
    <x v="4"/>
    <x v="11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 metal"/>
    <n v="104.32"/>
    <n v="66.871794871794876"/>
    <x v="4"/>
    <x v="11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 metal"/>
    <n v="267.13333333333333"/>
    <n v="63.102362204724407"/>
    <x v="4"/>
    <x v="11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 metal"/>
    <n v="194.13333333333333"/>
    <n v="36.628930817610062"/>
    <x v="4"/>
    <x v="11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 metal"/>
    <n v="120.3802"/>
    <n v="34.005706214689269"/>
    <x v="4"/>
    <x v="11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 metal"/>
    <n v="122.00090909090909"/>
    <n v="28.553404255319148"/>
    <x v="4"/>
    <x v="11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 metal"/>
    <n v="100"/>
    <n v="10"/>
    <x v="4"/>
    <x v="11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 metal"/>
    <n v="100"/>
    <n v="18.75"/>
    <x v="4"/>
    <x v="11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 metal"/>
    <n v="119.9"/>
    <n v="41.704347826086959"/>
    <x v="4"/>
    <x v="11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 metal"/>
    <n v="155.17500000000001"/>
    <n v="46.669172932330824"/>
    <x v="4"/>
    <x v="11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 metal"/>
    <n v="130.44999999999999"/>
    <n v="37.271428571428572"/>
    <x v="4"/>
    <x v="11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 metal"/>
    <n v="104.97142857142858"/>
    <n v="59.258064516129032"/>
    <x v="4"/>
    <x v="11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 metal"/>
    <n v="100"/>
    <n v="30"/>
    <x v="4"/>
    <x v="11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 metal"/>
    <n v="118.22050359712232"/>
    <n v="65.8623246492986"/>
    <x v="4"/>
    <x v="11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 metal"/>
    <n v="103.44827586206897"/>
    <n v="31.914893617021278"/>
    <x v="4"/>
    <x v="11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 metal"/>
    <n v="218"/>
    <n v="19.464285714285715"/>
    <x v="4"/>
    <x v="11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 metal"/>
    <n v="100"/>
    <n v="50"/>
    <x v="4"/>
    <x v="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 metal"/>
    <n v="144.00583333333333"/>
    <n v="22.737763157894737"/>
    <x v="4"/>
    <x v="11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 metal"/>
    <n v="104.675"/>
    <n v="42.724489795918366"/>
    <x v="4"/>
    <x v="11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 jazz"/>
    <n v="18.142857142857142"/>
    <n v="52.916666666666664"/>
    <x v="4"/>
    <x v="12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 jazz"/>
    <n v="2.2444444444444445"/>
    <n v="50.5"/>
    <x v="4"/>
    <x v="12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 jazz"/>
    <n v="0.34"/>
    <n v="42.5"/>
    <x v="4"/>
    <x v="12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 jazz"/>
    <n v="4.5"/>
    <n v="18"/>
    <x v="4"/>
    <x v="12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 jazz"/>
    <n v="41.53846153846154"/>
    <n v="34.177215189873415"/>
    <x v="4"/>
    <x v="12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 jazz"/>
    <n v="2.0454545454545454"/>
    <n v="22.5"/>
    <x v="4"/>
    <x v="12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 jazz"/>
    <n v="18.285714285714285"/>
    <n v="58.18181818181818"/>
    <x v="4"/>
    <x v="12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 jazz"/>
    <n v="24.02"/>
    <n v="109.18181818181819"/>
    <x v="4"/>
    <x v="12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 jazz"/>
    <n v="0.1111111111111111"/>
    <n v="50"/>
    <x v="4"/>
    <x v="12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 jazz"/>
    <n v="11.818181818181818"/>
    <n v="346.66666666666669"/>
    <x v="4"/>
    <x v="12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 jazz"/>
    <n v="0.31"/>
    <n v="12.4"/>
    <x v="4"/>
    <x v="12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 jazz"/>
    <n v="5.416666666666667"/>
    <n v="27.083333333333332"/>
    <x v="4"/>
    <x v="12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 jazz"/>
    <n v="0.8125"/>
    <n v="32.5"/>
    <x v="4"/>
    <x v="12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 jazz"/>
    <n v="1.2857142857142858"/>
    <n v="9"/>
    <x v="4"/>
    <x v="12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 jazz"/>
    <n v="24.333333333333332"/>
    <n v="34.761904761904759"/>
    <x v="4"/>
    <x v="12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 jazz"/>
    <n v="0"/>
    <e v="#DIV/0!"/>
    <x v="4"/>
    <x v="12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 jazz"/>
    <n v="40.799492385786799"/>
    <n v="28.577777777777779"/>
    <x v="4"/>
    <x v="12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 jazz"/>
    <n v="67.55"/>
    <n v="46.586206896551722"/>
    <x v="4"/>
    <x v="12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 jazz"/>
    <n v="1.3"/>
    <n v="32.5"/>
    <x v="4"/>
    <x v="12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 jazz"/>
    <n v="30.666666666666668"/>
    <n v="21.466666666666665"/>
    <x v="4"/>
    <x v="12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 indie rock"/>
    <n v="2.9894179894179893"/>
    <n v="14.125"/>
    <x v="4"/>
    <x v="10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 indie rock"/>
    <n v="0.8"/>
    <n v="30"/>
    <x v="4"/>
    <x v="10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 indie rock"/>
    <n v="20.133333333333333"/>
    <n v="21.571428571428573"/>
    <x v="4"/>
    <x v="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 indie rock"/>
    <n v="40.020000000000003"/>
    <n v="83.375"/>
    <x v="4"/>
    <x v="10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 indie rock"/>
    <n v="1"/>
    <n v="10"/>
    <x v="4"/>
    <x v="1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 indie rock"/>
    <n v="75"/>
    <n v="35.714285714285715"/>
    <x v="4"/>
    <x v="10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 indie rock"/>
    <n v="41"/>
    <n v="29.285714285714285"/>
    <x v="4"/>
    <x v="10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 indie rock"/>
    <n v="0"/>
    <e v="#DIV/0!"/>
    <x v="4"/>
    <x v="10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 indie rock"/>
    <n v="7.2"/>
    <n v="18"/>
    <x v="4"/>
    <x v="1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 indie rock"/>
    <n v="9.4412800000000008"/>
    <n v="73.760000000000005"/>
    <x v="4"/>
    <x v="10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 indie rock"/>
    <n v="4.166666666666667"/>
    <n v="31.25"/>
    <x v="4"/>
    <x v="10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 indie rock"/>
    <n v="3.25"/>
    <n v="28.888888888888889"/>
    <x v="4"/>
    <x v="1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 indie rock"/>
    <n v="40.75"/>
    <n v="143.8235294117647"/>
    <x v="4"/>
    <x v="10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 indie rock"/>
    <n v="10"/>
    <n v="40"/>
    <x v="4"/>
    <x v="10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 indie rock"/>
    <n v="39.17"/>
    <n v="147.81132075471697"/>
    <x v="4"/>
    <x v="1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 indie rock"/>
    <n v="2.4375"/>
    <n v="27.857142857142858"/>
    <x v="4"/>
    <x v="10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 indie rock"/>
    <n v="40"/>
    <n v="44.444444444444443"/>
    <x v="4"/>
    <x v="10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 indie rock"/>
    <n v="0"/>
    <e v="#DIV/0!"/>
    <x v="4"/>
    <x v="10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 indie rock"/>
    <n v="2.8"/>
    <n v="35"/>
    <x v="4"/>
    <x v="10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 indie rock"/>
    <n v="37.333333333333336"/>
    <n v="35"/>
    <x v="4"/>
    <x v="10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 jazz"/>
    <n v="0.42"/>
    <n v="10.5"/>
    <x v="4"/>
    <x v="1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 jazz"/>
    <n v="0"/>
    <e v="#DIV/0!"/>
    <x v="4"/>
    <x v="12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 jazz"/>
    <n v="0.3"/>
    <n v="30"/>
    <x v="4"/>
    <x v="12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 jazz"/>
    <n v="3.2"/>
    <n v="40"/>
    <x v="4"/>
    <x v="12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 jazz"/>
    <n v="0.30199999999999999"/>
    <n v="50.333333333333336"/>
    <x v="4"/>
    <x v="12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 jazz"/>
    <n v="3.0153846153846153"/>
    <n v="32.666666666666664"/>
    <x v="4"/>
    <x v="12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 jazz"/>
    <n v="0"/>
    <e v="#DIV/0!"/>
    <x v="4"/>
    <x v="12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 jazz"/>
    <n v="0"/>
    <e v="#DIV/0!"/>
    <x v="4"/>
    <x v="12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 jazz"/>
    <n v="0"/>
    <e v="#DIV/0!"/>
    <x v="4"/>
    <x v="12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 jazz"/>
    <n v="3.25"/>
    <n v="65"/>
    <x v="4"/>
    <x v="12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 jazz"/>
    <n v="22.363636363636363"/>
    <n v="24.6"/>
    <x v="4"/>
    <x v="12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 jazz"/>
    <n v="0"/>
    <e v="#DIV/0!"/>
    <x v="4"/>
    <x v="12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 jazz"/>
    <n v="0.8571428571428571"/>
    <n v="15"/>
    <x v="4"/>
    <x v="12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 jazz"/>
    <n v="6.6066666666666665"/>
    <n v="82.583333333333329"/>
    <x v="4"/>
    <x v="12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 jazz"/>
    <n v="0"/>
    <e v="#DIV/0!"/>
    <x v="4"/>
    <x v="12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 jazz"/>
    <n v="5.7692307692307692"/>
    <n v="41.666666666666664"/>
    <x v="4"/>
    <x v="12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 jazz"/>
    <n v="0"/>
    <e v="#DIV/0!"/>
    <x v="4"/>
    <x v="12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 jazz"/>
    <n v="0.6"/>
    <n v="30"/>
    <x v="4"/>
    <x v="12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 jazz"/>
    <n v="5.0256410256410255"/>
    <n v="19.600000000000001"/>
    <x v="4"/>
    <x v="12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 jazz"/>
    <n v="0.5"/>
    <n v="100"/>
    <x v="4"/>
    <x v="12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 jazz"/>
    <n v="0"/>
    <e v="#DIV/0!"/>
    <x v="4"/>
    <x v="1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 jazz"/>
    <n v="30.9"/>
    <n v="231.75"/>
    <x v="4"/>
    <x v="12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 jazz"/>
    <n v="21.037037037037038"/>
    <n v="189.33333333333334"/>
    <x v="4"/>
    <x v="12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 jazz"/>
    <n v="2.2000000000000002"/>
    <n v="55"/>
    <x v="4"/>
    <x v="12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 jazz"/>
    <n v="10.9"/>
    <n v="21.8"/>
    <x v="4"/>
    <x v="12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 jazz"/>
    <n v="2.6666666666666665"/>
    <n v="32"/>
    <x v="4"/>
    <x v="12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 jazz"/>
    <n v="0"/>
    <e v="#DIV/0!"/>
    <x v="4"/>
    <x v="12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 jazz"/>
    <n v="0"/>
    <e v="#DIV/0!"/>
    <x v="4"/>
    <x v="12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 jazz"/>
    <n v="10.862068965517242"/>
    <n v="56.25"/>
    <x v="4"/>
    <x v="12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 jazz"/>
    <n v="0"/>
    <e v="#DIV/0!"/>
    <x v="4"/>
    <x v="12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 jazz"/>
    <n v="38.333333333333336"/>
    <n v="69"/>
    <x v="4"/>
    <x v="12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 jazz"/>
    <n v="6.55"/>
    <n v="18.714285714285715"/>
    <x v="4"/>
    <x v="12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 jazz"/>
    <n v="14.536842105263158"/>
    <n v="46.033333333333331"/>
    <x v="4"/>
    <x v="12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 jazz"/>
    <n v="6"/>
    <n v="60"/>
    <x v="4"/>
    <x v="12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 jazz"/>
    <n v="30.4"/>
    <n v="50.666666666666664"/>
    <x v="4"/>
    <x v="12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 jazz"/>
    <n v="1.4285714285714286"/>
    <n v="25"/>
    <x v="4"/>
    <x v="12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 jazz"/>
    <n v="0"/>
    <e v="#DIV/0!"/>
    <x v="4"/>
    <x v="12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 jazz"/>
    <n v="1.1428571428571428"/>
    <n v="20"/>
    <x v="4"/>
    <x v="12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 jazz"/>
    <n v="0.35714285714285715"/>
    <n v="25"/>
    <x v="4"/>
    <x v="12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 jazz"/>
    <n v="1.4545454545454546"/>
    <n v="20"/>
    <x v="4"/>
    <x v="12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 wearables"/>
    <n v="17.155555555555555"/>
    <n v="110.285714285714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 wearables"/>
    <n v="2.3220000000000001"/>
    <n v="37.451612903225808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 wearables"/>
    <n v="8.9066666666666663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 wearables"/>
    <n v="9.6333333333333329"/>
    <n v="24.083333333333332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 wearables"/>
    <n v="13.326000000000001"/>
    <n v="69.40625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 wearables"/>
    <n v="2.484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 wearables"/>
    <n v="1.9066666666666667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 wearables"/>
    <n v="0"/>
    <e v="#DIV/0!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 wearables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 wearables"/>
    <n v="1.365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 wearables"/>
    <n v="28.04"/>
    <n v="58.416666666666664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 wearables"/>
    <n v="38.39"/>
    <n v="158.63636363636363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 wearables"/>
    <n v="39.942857142857143"/>
    <n v="99.857142857142861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 wearables"/>
    <n v="0.84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 wearables"/>
    <n v="43.406666666666666"/>
    <n v="89.191780821917803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 wearables"/>
    <n v="5.6613333333333333"/>
    <n v="182.6236559139785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 wearables"/>
    <n v="1.722"/>
    <n v="50.647058823529413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 wearables"/>
    <n v="1.9416666666666667"/>
    <n v="33.285714285714285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 wearables"/>
    <n v="11.328275684711329"/>
    <n v="51.823529411764703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 wearables"/>
    <n v="38.86"/>
    <n v="113.62573099415205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 wearables"/>
    <n v="46.100628930817614"/>
    <n v="136.46276595744681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 wearables"/>
    <n v="42.188421052631575"/>
    <n v="364.35454545454547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 wearables"/>
    <n v="28.48"/>
    <n v="19.243243243243242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 wearables"/>
    <n v="1.0771428571428572"/>
    <n v="41.888888888888886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 wearables"/>
    <n v="0.79909090909090907"/>
    <n v="30.310344827586206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 wearables"/>
    <n v="1.1919999999999999"/>
    <n v="49.666666666666664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 wearables"/>
    <n v="14.8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 wearables"/>
    <n v="17.809999999999999"/>
    <n v="43.97530864197531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 wearables"/>
    <n v="1.325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 wearables"/>
    <n v="46.666666666666664"/>
    <n v="1272.7272727272727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 wearables"/>
    <n v="45.92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 wearables"/>
    <n v="0.22600000000000001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 wearables"/>
    <n v="34.625"/>
    <n v="153.8888888888888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 wearables"/>
    <n v="2.0550000000000002"/>
    <n v="51.375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 wearables"/>
    <n v="0.56000000000000005"/>
    <n v="93.333333333333329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 wearables"/>
    <n v="2.6070000000000002"/>
    <n v="108.625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 wearables"/>
    <n v="1.9259999999999999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 wearables"/>
    <n v="33.66666666666666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 wearables"/>
    <n v="56.263267182990241"/>
    <n v="790.83739837398377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 wearables"/>
    <n v="82.817599999999999"/>
    <n v="301.93916666666667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 wearables"/>
    <n v="14.86"/>
    <n v="47.93548387096774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 wearables"/>
    <n v="1.2375123751237513E-2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 wearables"/>
    <n v="1.7142857142857144E-2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 wearables"/>
    <n v="29.506136117214712"/>
    <n v="171.79329608938548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 wearables"/>
    <n v="1.06"/>
    <n v="35.333333333333336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 wearables"/>
    <n v="6.293333333333333"/>
    <n v="82.086956521739125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 wearables"/>
    <n v="12.75"/>
    <n v="110.8695652173913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 wearables"/>
    <n v="13.22"/>
    <n v="161.21951219512195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 wearables"/>
    <n v="0"/>
    <e v="#DIV/0!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 wearables"/>
    <n v="16.77"/>
    <n v="52.40625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 wearables"/>
    <n v="0.104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 wearables"/>
    <n v="4.24"/>
    <n v="30.285714285714285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 wearables"/>
    <n v="0.46700000000000003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 wearables"/>
    <n v="25.087142857142858"/>
    <n v="89.59693877551021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 wearables"/>
    <n v="2.3344999999999998"/>
    <n v="424.45454545454544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 wearables"/>
    <n v="7.26"/>
    <n v="80.666666666666671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 wearables"/>
    <n v="1.625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 wearables"/>
    <n v="1.3"/>
    <n v="8.125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 wearables"/>
    <n v="58.55833333333333"/>
    <n v="153.42794759825327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 wearables"/>
    <n v="7.7886666666666668"/>
    <n v="292.07499999999999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 wearables"/>
    <n v="2.2157147647256061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 wearables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 wearables"/>
    <n v="29.602960296029604"/>
    <n v="134.54545454545453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 wearables"/>
    <n v="16.055"/>
    <n v="214.06666666666666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 wearables"/>
    <n v="82.207999999999998"/>
    <n v="216.3368421052631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 wearables"/>
    <n v="75.051000000000002"/>
    <n v="932.31055900621118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 wearables"/>
    <n v="5.85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 wearables"/>
    <n v="44.32"/>
    <n v="174.94736842105263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 wearables"/>
    <n v="0.26737967914438504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 wearables"/>
    <n v="13.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 wearables"/>
    <n v="0.19088937093275488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 wearables"/>
    <n v="0.375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 wearables"/>
    <n v="21535.021000000001"/>
    <n v="1389.3561935483872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 wearables"/>
    <n v="34.527999999999999"/>
    <n v="95.91111111111111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 wearables"/>
    <n v="30.6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 wearables"/>
    <n v="2.6666666666666665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 wearables"/>
    <n v="2.8420000000000001"/>
    <n v="74.78947368421052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 wearables"/>
    <n v="22.878799999999998"/>
    <n v="161.1183098591549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 wearables"/>
    <n v="3.105"/>
    <n v="88.714285714285708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 wearables"/>
    <n v="47.333333333333336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 electronic music"/>
    <n v="205.54838709677421"/>
    <n v="106.2"/>
    <x v="4"/>
    <x v="13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 electronic music"/>
    <n v="351.80366666666669"/>
    <n v="22.079728033472804"/>
    <x v="4"/>
    <x v="13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 electronic music"/>
    <n v="114.9"/>
    <n v="31.054054054054053"/>
    <x v="4"/>
    <x v="13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 electronic music"/>
    <n v="237.15"/>
    <n v="36.206106870229007"/>
    <x v="4"/>
    <x v="13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 electronic music"/>
    <n v="118.63775"/>
    <n v="388.9762295081967"/>
    <x v="4"/>
    <x v="13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 electronic music"/>
    <n v="109.92831428571429"/>
    <n v="71.848571428571432"/>
    <x v="4"/>
    <x v="13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 electronic music"/>
    <n v="100.00828571428572"/>
    <n v="57.381803278688523"/>
    <x v="4"/>
    <x v="13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 electronic music"/>
    <n v="103.09292094387415"/>
    <n v="69.666666666666671"/>
    <x v="4"/>
    <x v="13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 electronic music"/>
    <n v="117.27"/>
    <n v="45.988235294117644"/>
    <x v="4"/>
    <x v="13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 electronic music"/>
    <n v="111.76"/>
    <n v="79.262411347517727"/>
    <x v="4"/>
    <x v="13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 electronic music"/>
    <n v="342.1"/>
    <n v="43.031446540880502"/>
    <x v="4"/>
    <x v="13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 electronic music"/>
    <n v="107.4"/>
    <n v="108.48484848484848"/>
    <x v="4"/>
    <x v="13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 electronic music"/>
    <n v="108.49703703703703"/>
    <n v="61.029583333333335"/>
    <x v="4"/>
    <x v="13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 electronic music"/>
    <n v="102.86144578313252"/>
    <n v="50.592592592592595"/>
    <x v="4"/>
    <x v="13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 electronic music"/>
    <n v="130.0018"/>
    <n v="39.157168674698795"/>
    <x v="4"/>
    <x v="13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 electronic music"/>
    <n v="107.65217391304348"/>
    <n v="65.15789473684211"/>
    <x v="4"/>
    <x v="13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 electronic music"/>
    <n v="112.36044444444444"/>
    <n v="23.963127962085309"/>
    <x v="4"/>
    <x v="13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 electronic music"/>
    <n v="102.1"/>
    <n v="48.61904761904762"/>
    <x v="4"/>
    <x v="13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 electronic music"/>
    <n v="145.33333333333334"/>
    <n v="35.73770491803279"/>
    <x v="4"/>
    <x v="1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 electronic music"/>
    <n v="128.19999999999999"/>
    <n v="21.366666666666667"/>
    <x v="4"/>
    <x v="13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 audio"/>
    <n v="0.29411764705882354"/>
    <n v="250"/>
    <x v="5"/>
    <x v="14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 audio"/>
    <n v="0"/>
    <e v="#DIV/0!"/>
    <x v="5"/>
    <x v="14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 audio"/>
    <n v="1.5384615384615385"/>
    <n v="10"/>
    <x v="5"/>
    <x v="14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 audio"/>
    <n v="8.5370000000000008"/>
    <n v="29.236301369863014"/>
    <x v="5"/>
    <x v="14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 audio"/>
    <n v="8.5714285714285715E-2"/>
    <n v="3"/>
    <x v="5"/>
    <x v="14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 audio"/>
    <n v="2.66"/>
    <n v="33.25"/>
    <x v="5"/>
    <x v="14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 audio"/>
    <n v="0"/>
    <e v="#DIV/0!"/>
    <x v="5"/>
    <x v="14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 audio"/>
    <n v="0.05"/>
    <n v="1"/>
    <x v="5"/>
    <x v="14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 audio"/>
    <n v="1.4133333333333333"/>
    <n v="53"/>
    <x v="5"/>
    <x v="14"/>
  </r>
  <r>
    <n v="1049"/>
    <s v="J1 (Canceled)"/>
    <s v="------"/>
    <n v="12000"/>
    <n v="0"/>
    <x v="1"/>
    <x v="0"/>
    <s v="USD"/>
    <n v="1455272445"/>
    <n v="1452680445"/>
    <b v="0"/>
    <n v="0"/>
    <b v="0"/>
    <s v="journalism audio"/>
    <n v="0"/>
    <e v="#DIV/0!"/>
    <x v="5"/>
    <x v="14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 audio"/>
    <n v="0"/>
    <e v="#DIV/0!"/>
    <x v="5"/>
    <x v="14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 audio"/>
    <n v="0"/>
    <e v="#DIV/0!"/>
    <x v="5"/>
    <x v="14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 audio"/>
    <n v="0"/>
    <e v="#DIV/0!"/>
    <x v="5"/>
    <x v="14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 audio"/>
    <n v="1"/>
    <n v="15"/>
    <x v="5"/>
    <x v="14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 audio"/>
    <n v="0"/>
    <e v="#DIV/0!"/>
    <x v="5"/>
    <x v="14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 audio"/>
    <n v="0"/>
    <e v="#DIV/0!"/>
    <x v="5"/>
    <x v="14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 audio"/>
    <n v="0"/>
    <e v="#DIV/0!"/>
    <x v="5"/>
    <x v="14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 audio"/>
    <n v="0"/>
    <e v="#DIV/0!"/>
    <x v="5"/>
    <x v="14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 audio"/>
    <n v="0"/>
    <e v="#DIV/0!"/>
    <x v="5"/>
    <x v="14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 audio"/>
    <n v="0"/>
    <e v="#DIV/0!"/>
    <x v="5"/>
    <x v="14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 audio"/>
    <n v="1"/>
    <n v="50"/>
    <x v="5"/>
    <x v="14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 audio"/>
    <n v="0"/>
    <e v="#DIV/0!"/>
    <x v="5"/>
    <x v="14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 audio"/>
    <n v="95.477386934673362"/>
    <n v="47.5"/>
    <x v="5"/>
    <x v="14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 audio"/>
    <n v="0"/>
    <e v="#DIV/0!"/>
    <x v="5"/>
    <x v="14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 video games"/>
    <n v="8.974444444444444"/>
    <n v="65.666666666666671"/>
    <x v="6"/>
    <x v="15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 video games"/>
    <n v="2.7"/>
    <n v="16.2"/>
    <x v="6"/>
    <x v="15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 video games"/>
    <n v="3.3673333333333333"/>
    <n v="34.128378378378379"/>
    <x v="6"/>
    <x v="15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 video games"/>
    <n v="26"/>
    <n v="13"/>
    <x v="6"/>
    <x v="15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 video games"/>
    <n v="0.15"/>
    <n v="11.25"/>
    <x v="6"/>
    <x v="15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 video games"/>
    <n v="38.636363636363633"/>
    <n v="40.476190476190474"/>
    <x v="6"/>
    <x v="15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 video games"/>
    <n v="0.7"/>
    <n v="35"/>
    <x v="6"/>
    <x v="15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 video games"/>
    <n v="0"/>
    <e v="#DIV/0!"/>
    <x v="6"/>
    <x v="15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 video games"/>
    <n v="6.8000000000000005E-2"/>
    <n v="12.75"/>
    <x v="6"/>
    <x v="15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 video games"/>
    <n v="1.3333333333333333"/>
    <n v="10"/>
    <x v="6"/>
    <x v="15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 video games"/>
    <n v="6.3092592592592593"/>
    <n v="113.56666666666666"/>
    <x v="6"/>
    <x v="15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 video games"/>
    <n v="4.5"/>
    <n v="15"/>
    <x v="6"/>
    <x v="15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 video games"/>
    <n v="62.765333333333331"/>
    <n v="48.281025641025643"/>
    <x v="6"/>
    <x v="15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 video games"/>
    <n v="29.376000000000001"/>
    <n v="43.976047904191617"/>
    <x v="6"/>
    <x v="15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 video games"/>
    <n v="7.5"/>
    <n v="9"/>
    <x v="6"/>
    <x v="15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 video games"/>
    <n v="2.6076923076923078"/>
    <n v="37.666666666666664"/>
    <x v="6"/>
    <x v="15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 video games"/>
    <n v="9.1050000000000004"/>
    <n v="18.581632653061224"/>
    <x v="6"/>
    <x v="15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 video games"/>
    <n v="1.7647058823529412E-2"/>
    <n v="3"/>
    <x v="6"/>
    <x v="15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 video games"/>
    <n v="0.56000000000000005"/>
    <n v="18.666666666666668"/>
    <x v="6"/>
    <x v="15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 video games"/>
    <n v="0.82"/>
    <n v="410"/>
    <x v="6"/>
    <x v="15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 video games"/>
    <n v="0"/>
    <e v="#DIV/0!"/>
    <x v="6"/>
    <x v="15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 video games"/>
    <n v="3.42"/>
    <n v="114"/>
    <x v="6"/>
    <x v="15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 video games"/>
    <n v="8.3333333333333329E-2"/>
    <n v="7.5"/>
    <x v="6"/>
    <x v="15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 video games"/>
    <n v="0"/>
    <e v="#DIV/0!"/>
    <x v="6"/>
    <x v="15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 video games"/>
    <n v="14.182977777777777"/>
    <n v="43.41727891156463"/>
    <x v="6"/>
    <x v="15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 video games"/>
    <n v="7.8266666666666671"/>
    <n v="23.959183673469386"/>
    <x v="6"/>
    <x v="15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 video games"/>
    <n v="3.8464497269020695E-2"/>
    <n v="5"/>
    <x v="6"/>
    <x v="15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 video games"/>
    <n v="12.5"/>
    <n v="12.5"/>
    <x v="6"/>
    <x v="15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 video games"/>
    <n v="1.05"/>
    <n v="3"/>
    <x v="6"/>
    <x v="15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 video games"/>
    <n v="14.083333333333334"/>
    <n v="10.5625"/>
    <x v="6"/>
    <x v="15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 video games"/>
    <n v="18.300055555555556"/>
    <n v="122.00037037037038"/>
    <x v="6"/>
    <x v="15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 video games"/>
    <n v="5.0347999999999997"/>
    <n v="267.80851063829789"/>
    <x v="6"/>
    <x v="15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 video games"/>
    <n v="17.933333333333334"/>
    <n v="74.206896551724142"/>
    <x v="6"/>
    <x v="15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 video games"/>
    <n v="4.7E-2"/>
    <n v="6.7142857142857144"/>
    <x v="6"/>
    <x v="15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 video games"/>
    <n v="7.2119999999999997"/>
    <n v="81.954545454545453"/>
    <x v="6"/>
    <x v="15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 video games"/>
    <n v="0.5"/>
    <n v="25"/>
    <x v="6"/>
    <x v="15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 video games"/>
    <n v="2.5"/>
    <n v="10"/>
    <x v="6"/>
    <x v="15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 video games"/>
    <n v="4.1000000000000002E-2"/>
    <n v="6.833333333333333"/>
    <x v="6"/>
    <x v="15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 video games"/>
    <n v="5.3125"/>
    <n v="17.708333333333332"/>
    <x v="6"/>
    <x v="15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 video games"/>
    <n v="1.62"/>
    <n v="16.2"/>
    <x v="6"/>
    <x v="15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 video games"/>
    <n v="4.9516666666666671"/>
    <n v="80.297297297297291"/>
    <x v="6"/>
    <x v="15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 video games"/>
    <n v="0.159"/>
    <n v="71.55"/>
    <x v="6"/>
    <x v="15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 video games"/>
    <n v="41.25"/>
    <n v="23.571428571428573"/>
    <x v="6"/>
    <x v="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 video games"/>
    <n v="0"/>
    <e v="#DIV/0!"/>
    <x v="6"/>
    <x v="15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 video games"/>
    <n v="2.93"/>
    <n v="34.88095238095238"/>
    <x v="6"/>
    <x v="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 video games"/>
    <n v="0.45"/>
    <n v="15"/>
    <x v="6"/>
    <x v="15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 video games"/>
    <n v="0.51"/>
    <n v="23.181818181818183"/>
    <x v="6"/>
    <x v="15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 video games"/>
    <n v="0.04"/>
    <n v="1"/>
    <x v="6"/>
    <x v="15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 video games"/>
    <n v="35.537409090909094"/>
    <n v="100.23371794871794"/>
    <x v="6"/>
    <x v="15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 video games"/>
    <n v="0.5"/>
    <n v="5"/>
    <x v="6"/>
    <x v="15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 video games"/>
    <n v="0.16666666666666666"/>
    <n v="3.3333333333333335"/>
    <x v="6"/>
    <x v="15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 video games"/>
    <n v="0.13250000000000001"/>
    <n v="13.25"/>
    <x v="6"/>
    <x v="15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 video games"/>
    <n v="3.5704E-2"/>
    <n v="17.852"/>
    <x v="6"/>
    <x v="15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 video games"/>
    <n v="8.3000000000000007"/>
    <n v="10.375"/>
    <x v="6"/>
    <x v="15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 video games"/>
    <n v="2.4222222222222221"/>
    <n v="36.333333333333336"/>
    <x v="6"/>
    <x v="15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 video games"/>
    <n v="0.23809523809523808"/>
    <n v="5"/>
    <x v="6"/>
    <x v="15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 video games"/>
    <n v="0"/>
    <e v="#DIV/0!"/>
    <x v="6"/>
    <x v="15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 video games"/>
    <n v="1.1599999999999999E-2"/>
    <n v="5.8"/>
    <x v="6"/>
    <x v="15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 video games"/>
    <n v="0"/>
    <e v="#DIV/0!"/>
    <x v="6"/>
    <x v="15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 video games"/>
    <n v="0.22"/>
    <n v="3.6666666666666665"/>
    <x v="6"/>
    <x v="15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 mobile games"/>
    <n v="0.47222222222222221"/>
    <n v="60.714285714285715"/>
    <x v="6"/>
    <x v="15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 mobile games"/>
    <n v="0"/>
    <e v="#DIV/0!"/>
    <x v="6"/>
    <x v="15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 mobile games"/>
    <n v="0.5"/>
    <n v="5"/>
    <x v="6"/>
    <x v="15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 mobile games"/>
    <n v="1.6714285714285715"/>
    <n v="25.434782608695652"/>
    <x v="6"/>
    <x v="15"/>
  </r>
  <r>
    <n v="1128"/>
    <s v="Flying Turds"/>
    <s v="#havingfunFTW"/>
    <n v="1000"/>
    <n v="1"/>
    <x v="2"/>
    <x v="1"/>
    <s v="GBP"/>
    <n v="1407425717"/>
    <n v="1404833717"/>
    <b v="0"/>
    <n v="1"/>
    <b v="0"/>
    <s v="games mobile games"/>
    <n v="0.1"/>
    <n v="1"/>
    <x v="6"/>
    <x v="15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 mobile games"/>
    <n v="0.105"/>
    <n v="10.5"/>
    <x v="6"/>
    <x v="15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 mobile games"/>
    <n v="0.22"/>
    <n v="3.6666666666666665"/>
    <x v="6"/>
    <x v="15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 mobile games"/>
    <n v="0"/>
    <e v="#DIV/0!"/>
    <x v="6"/>
    <x v="15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 mobile games"/>
    <n v="14.38"/>
    <n v="110.61538461538461"/>
    <x v="6"/>
    <x v="15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 mobile games"/>
    <n v="0.66666666666666663"/>
    <n v="20"/>
    <x v="6"/>
    <x v="15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 mobile games"/>
    <n v="4.0000000000000001E-3"/>
    <n v="1"/>
    <x v="6"/>
    <x v="15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 mobile games"/>
    <n v="5"/>
    <n v="50"/>
    <x v="6"/>
    <x v="15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 mobile games"/>
    <n v="6.4439140811455848"/>
    <n v="45"/>
    <x v="6"/>
    <x v="15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 mobile games"/>
    <n v="39.5"/>
    <n v="253.2051282051282"/>
    <x v="6"/>
    <x v="15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 mobile games"/>
    <n v="0.35714285714285715"/>
    <n v="31.25"/>
    <x v="6"/>
    <x v="15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 mobile games"/>
    <n v="6.25E-2"/>
    <n v="5"/>
    <x v="6"/>
    <x v="15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 mobile games"/>
    <n v="0"/>
    <e v="#DIV/0!"/>
    <x v="6"/>
    <x v="15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 mobile games"/>
    <n v="0"/>
    <e v="#DIV/0!"/>
    <x v="6"/>
    <x v="15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 mobile games"/>
    <n v="0"/>
    <e v="#DIV/0!"/>
    <x v="6"/>
    <x v="15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 mobile games"/>
    <n v="0.41333333333333333"/>
    <n v="23.25"/>
    <x v="6"/>
    <x v="15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 food trucks"/>
    <n v="0"/>
    <e v="#DIV/0!"/>
    <x v="7"/>
    <x v="16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 food trucks"/>
    <n v="0.125"/>
    <n v="100"/>
    <x v="7"/>
    <x v="16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 food trucks"/>
    <n v="8.8333333333333339"/>
    <n v="44.166666666666664"/>
    <x v="7"/>
    <x v="16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 food trucks"/>
    <n v="0"/>
    <e v="#DIV/0!"/>
    <x v="7"/>
    <x v="16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 food trucks"/>
    <n v="0.48666666666666669"/>
    <n v="24.333333333333332"/>
    <x v="7"/>
    <x v="16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 food trucks"/>
    <n v="0.15"/>
    <n v="37.5"/>
    <x v="7"/>
    <x v="16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 food trucks"/>
    <n v="10.08"/>
    <n v="42"/>
    <x v="7"/>
    <x v="16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 food trucks"/>
    <n v="0"/>
    <e v="#DIV/0!"/>
    <x v="7"/>
    <x v="16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 food trucks"/>
    <n v="5.6937499999999996"/>
    <n v="60.733333333333334"/>
    <x v="7"/>
    <x v="16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 food trucks"/>
    <n v="0.625"/>
    <n v="50"/>
    <x v="7"/>
    <x v="16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 food trucks"/>
    <n v="6.5"/>
    <n v="108.33333333333333"/>
    <x v="7"/>
    <x v="1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 food trucks"/>
    <n v="0.752"/>
    <n v="23.5"/>
    <x v="7"/>
    <x v="16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 food trucks"/>
    <n v="0"/>
    <e v="#DIV/0!"/>
    <x v="7"/>
    <x v="16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 food trucks"/>
    <n v="1.51"/>
    <n v="50.333333333333336"/>
    <x v="7"/>
    <x v="16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 food trucks"/>
    <n v="0.46666666666666667"/>
    <n v="11.666666666666666"/>
    <x v="7"/>
    <x v="16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 food trucks"/>
    <n v="0"/>
    <e v="#DIV/0!"/>
    <x v="7"/>
    <x v="16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 food trucks"/>
    <n v="3.85"/>
    <n v="60.789473684210527"/>
    <x v="7"/>
    <x v="1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 food trucks"/>
    <n v="0"/>
    <e v="#DIV/0!"/>
    <x v="7"/>
    <x v="16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 food trucks"/>
    <n v="5.8333333333333334E-2"/>
    <n v="17.5"/>
    <x v="7"/>
    <x v="16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 food trucks"/>
    <n v="0"/>
    <e v="#DIV/0!"/>
    <x v="7"/>
    <x v="16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 food trucks"/>
    <n v="0"/>
    <e v="#DIV/0!"/>
    <x v="7"/>
    <x v="16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 food trucks"/>
    <n v="20.704999999999998"/>
    <n v="82.82"/>
    <x v="7"/>
    <x v="16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 food trucks"/>
    <n v="19.14"/>
    <n v="358.875"/>
    <x v="7"/>
    <x v="16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 food trucks"/>
    <n v="1.6316666666666666"/>
    <n v="61.1875"/>
    <x v="7"/>
    <x v="16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 food trucks"/>
    <n v="5.666666666666667"/>
    <n v="340"/>
    <x v="7"/>
    <x v="16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 food trucks"/>
    <n v="0.17"/>
    <n v="5.666666666666667"/>
    <x v="7"/>
    <x v="16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 food trucks"/>
    <n v="0.4"/>
    <n v="50"/>
    <x v="7"/>
    <x v="16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 food trucks"/>
    <n v="0.1"/>
    <n v="25"/>
    <x v="7"/>
    <x v="16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 food trucks"/>
    <n v="0"/>
    <e v="#DIV/0!"/>
    <x v="7"/>
    <x v="16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 food trucks"/>
    <n v="2.4E-2"/>
    <n v="30"/>
    <x v="7"/>
    <x v="16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 food trucks"/>
    <n v="5.9066666666666663"/>
    <n v="46.631578947368418"/>
    <x v="7"/>
    <x v="16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 food trucks"/>
    <n v="2.9249999999999998"/>
    <n v="65"/>
    <x v="7"/>
    <x v="16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 food trucks"/>
    <n v="5.7142857142857143E-3"/>
    <n v="10"/>
    <x v="7"/>
    <x v="16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 food trucks"/>
    <n v="0"/>
    <e v="#DIV/0!"/>
    <x v="7"/>
    <x v="1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 food trucks"/>
    <n v="6.6666666666666671E-3"/>
    <n v="5"/>
    <x v="7"/>
    <x v="16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 food trucks"/>
    <n v="5.333333333333333"/>
    <n v="640"/>
    <x v="7"/>
    <x v="16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 food trucks"/>
    <n v="11.75"/>
    <n v="69.117647058823536"/>
    <x v="7"/>
    <x v="16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 food trucks"/>
    <n v="8.0000000000000002E-3"/>
    <n v="1.3333333333333333"/>
    <x v="7"/>
    <x v="16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 food trucks"/>
    <n v="4.2"/>
    <n v="10.5"/>
    <x v="7"/>
    <x v="16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 food trucks"/>
    <n v="4"/>
    <n v="33.333333333333336"/>
    <x v="7"/>
    <x v="16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 photobooks"/>
    <n v="104.93636363636364"/>
    <n v="61.562666666666665"/>
    <x v="8"/>
    <x v="17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 photobooks"/>
    <n v="105.44"/>
    <n v="118.73873873873873"/>
    <x v="8"/>
    <x v="17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 photobooks"/>
    <n v="106.73333333333333"/>
    <n v="65.081300813008127"/>
    <x v="8"/>
    <x v="17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 photobooks"/>
    <n v="104.12571428571428"/>
    <n v="130.15714285714284"/>
    <x v="8"/>
    <x v="17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 photobooks"/>
    <n v="160.55000000000001"/>
    <n v="37.776470588235291"/>
    <x v="8"/>
    <x v="17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 photobooks"/>
    <n v="107.77777777777777"/>
    <n v="112.79069767441861"/>
    <x v="8"/>
    <x v="17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 photobooks"/>
    <n v="135"/>
    <n v="51.92307692307692"/>
    <x v="8"/>
    <x v="17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 photobooks"/>
    <n v="109.07407407407408"/>
    <n v="89.242424242424249"/>
    <x v="8"/>
    <x v="17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 photobooks"/>
    <n v="290"/>
    <n v="19.333333333333332"/>
    <x v="8"/>
    <x v="17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 photobooks"/>
    <n v="103.95714285714286"/>
    <n v="79.967032967032964"/>
    <x v="8"/>
    <x v="17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 photobooks"/>
    <n v="322.24"/>
    <n v="56.414565826330531"/>
    <x v="8"/>
    <x v="17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 photobooks"/>
    <n v="135"/>
    <n v="79.411764705882348"/>
    <x v="8"/>
    <x v="17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 photobooks"/>
    <n v="269.91034482758619"/>
    <n v="76.439453125"/>
    <x v="8"/>
    <x v="17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 photobooks"/>
    <n v="253.29333333333332"/>
    <n v="121"/>
    <x v="8"/>
    <x v="17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 photobooks"/>
    <n v="260.60000000000002"/>
    <n v="54.616766467065865"/>
    <x v="8"/>
    <x v="17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 photobooks"/>
    <n v="101.31677953348382"/>
    <n v="299.22222222222223"/>
    <x v="8"/>
    <x v="17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 photobooks"/>
    <n v="125.60416666666667"/>
    <n v="58.533980582524272"/>
    <x v="8"/>
    <x v="17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 photobooks"/>
    <n v="102.43783333333333"/>
    <n v="55.371801801801809"/>
    <x v="8"/>
    <x v="17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 photobooks"/>
    <n v="199.244"/>
    <n v="183.80442804428046"/>
    <x v="8"/>
    <x v="17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 photobooks"/>
    <n v="102.45398773006134"/>
    <n v="165.34653465346534"/>
    <x v="8"/>
    <x v="1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 photobooks"/>
    <n v="102.94615384615385"/>
    <n v="234.78947368421052"/>
    <x v="8"/>
    <x v="17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 photobooks"/>
    <n v="100.86153846153846"/>
    <n v="211.48387096774192"/>
    <x v="8"/>
    <x v="17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 photobooks"/>
    <n v="115"/>
    <n v="32.34375"/>
    <x v="8"/>
    <x v="17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 photobooks"/>
    <n v="104.16766467065868"/>
    <n v="123.37588652482269"/>
    <x v="8"/>
    <x v="17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 photobooks"/>
    <n v="155.30000000000001"/>
    <n v="207.06666666666666"/>
    <x v="8"/>
    <x v="17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 photobooks"/>
    <n v="106"/>
    <n v="138.2608695652174"/>
    <x v="8"/>
    <x v="17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 photobooks"/>
    <n v="254.315"/>
    <n v="493.81553398058253"/>
    <x v="8"/>
    <x v="17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 photobooks"/>
    <n v="101.1"/>
    <n v="168.5"/>
    <x v="8"/>
    <x v="17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 photobooks"/>
    <n v="129.04"/>
    <n v="38.867469879518069"/>
    <x v="8"/>
    <x v="17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 photobooks"/>
    <n v="102.23076923076923"/>
    <n v="61.527777777777779"/>
    <x v="8"/>
    <x v="17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 photobooks"/>
    <n v="131.80000000000001"/>
    <n v="105.44"/>
    <x v="8"/>
    <x v="17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 photobooks"/>
    <n v="786.08019999999999"/>
    <n v="71.592003642987251"/>
    <x v="8"/>
    <x v="17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 photobooks"/>
    <n v="145.69999999999999"/>
    <n v="91.882882882882882"/>
    <x v="8"/>
    <x v="17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 photobooks"/>
    <n v="102.6"/>
    <n v="148.57377049180329"/>
    <x v="8"/>
    <x v="17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 photobooks"/>
    <n v="172.27777777777777"/>
    <n v="174.2134831460674"/>
    <x v="8"/>
    <x v="17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 photobooks"/>
    <n v="159.16819571865443"/>
    <n v="102.86166007905139"/>
    <x v="8"/>
    <x v="17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 photobooks"/>
    <n v="103.76666666666667"/>
    <n v="111.17857142857143"/>
    <x v="8"/>
    <x v="17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 photobooks"/>
    <n v="111.40954545454547"/>
    <n v="23.796213592233013"/>
    <x v="8"/>
    <x v="17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 photobooks"/>
    <n v="280.375"/>
    <n v="81.268115942028984"/>
    <x v="8"/>
    <x v="17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 photobooks"/>
    <n v="112.10606060606061"/>
    <n v="116.21465968586388"/>
    <x v="8"/>
    <x v="17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 world music"/>
    <n v="7.0666666666666664"/>
    <n v="58.888888888888886"/>
    <x v="4"/>
    <x v="13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 world music"/>
    <n v="4.4000000000000004"/>
    <n v="44"/>
    <x v="4"/>
    <x v="13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 world music"/>
    <n v="3.8740000000000001"/>
    <n v="48.424999999999997"/>
    <x v="4"/>
    <x v="13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 world music"/>
    <n v="0"/>
    <e v="#DIV/0!"/>
    <x v="4"/>
    <x v="13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 world music"/>
    <n v="29.3"/>
    <n v="61.041666666666664"/>
    <x v="4"/>
    <x v="13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 world music"/>
    <n v="0.90909090909090906"/>
    <n v="25"/>
    <x v="4"/>
    <x v="13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 world music"/>
    <n v="0"/>
    <e v="#DIV/0!"/>
    <x v="4"/>
    <x v="13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 world music"/>
    <n v="0"/>
    <e v="#DIV/0!"/>
    <x v="4"/>
    <x v="13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 world music"/>
    <n v="0.8"/>
    <n v="40"/>
    <x v="4"/>
    <x v="13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 world music"/>
    <n v="11.6"/>
    <n v="19.333333333333332"/>
    <x v="4"/>
    <x v="13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 world music"/>
    <n v="0"/>
    <e v="#DIV/0!"/>
    <x v="4"/>
    <x v="13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 world music"/>
    <n v="2.7873639500929119"/>
    <n v="35"/>
    <x v="4"/>
    <x v="13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 world music"/>
    <n v="0"/>
    <e v="#DIV/0!"/>
    <x v="4"/>
    <x v="13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 world music"/>
    <n v="0"/>
    <e v="#DIV/0!"/>
    <x v="4"/>
    <x v="13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 world music"/>
    <n v="17.8"/>
    <n v="59.333333333333336"/>
    <x v="4"/>
    <x v="13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 world music"/>
    <n v="0"/>
    <e v="#DIV/0!"/>
    <x v="4"/>
    <x v="13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 world music"/>
    <n v="3.0125000000000002"/>
    <n v="30.125"/>
    <x v="4"/>
    <x v="13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 world music"/>
    <n v="50.74"/>
    <n v="74.617647058823536"/>
    <x v="4"/>
    <x v="13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 world music"/>
    <n v="0.54884742041712409"/>
    <n v="5"/>
    <x v="4"/>
    <x v="13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 world music"/>
    <n v="14.091666666666667"/>
    <n v="44.5"/>
    <x v="4"/>
    <x v="13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 rock"/>
    <n v="103.8"/>
    <n v="46.133333333333333"/>
    <x v="4"/>
    <x v="1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 rock"/>
    <n v="120.25"/>
    <n v="141.47058823529412"/>
    <x v="4"/>
    <x v="10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 rock"/>
    <n v="117"/>
    <n v="75.483870967741936"/>
    <x v="4"/>
    <x v="10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 rock"/>
    <n v="122.14285714285714"/>
    <n v="85.5"/>
    <x v="4"/>
    <x v="10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 rock"/>
    <n v="151.63999999999999"/>
    <n v="64.254237288135599"/>
    <x v="4"/>
    <x v="1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 rock"/>
    <n v="104.44"/>
    <n v="64.46913580246914"/>
    <x v="4"/>
    <x v="10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 rock"/>
    <n v="200.15333333333334"/>
    <n v="118.2007874015748"/>
    <x v="4"/>
    <x v="10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 rock"/>
    <n v="101.8"/>
    <n v="82.540540540540547"/>
    <x v="4"/>
    <x v="10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 rock"/>
    <n v="137.65714285714284"/>
    <n v="34.170212765957444"/>
    <x v="4"/>
    <x v="10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 rock"/>
    <n v="303833.2"/>
    <n v="42.73322081575246"/>
    <x v="4"/>
    <x v="10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 rock"/>
    <n v="198.85074626865671"/>
    <n v="94.489361702127653"/>
    <x v="4"/>
    <x v="1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 rock"/>
    <n v="202.36666666666667"/>
    <n v="55.697247706422019"/>
    <x v="4"/>
    <x v="10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 rock"/>
    <n v="117.96376666666666"/>
    <n v="98.030831024930734"/>
    <x v="4"/>
    <x v="10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 rock"/>
    <n v="294.72727272727275"/>
    <n v="92.102272727272734"/>
    <x v="4"/>
    <x v="10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 rock"/>
    <n v="213.14633333333333"/>
    <n v="38.175462686567165"/>
    <x v="4"/>
    <x v="10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 rock"/>
    <n v="104.24"/>
    <n v="27.145833333333332"/>
    <x v="4"/>
    <x v="1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 rock"/>
    <n v="113.66666666666667"/>
    <n v="50.689189189189186"/>
    <x v="4"/>
    <x v="10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 rock"/>
    <n v="101.25"/>
    <n v="38.942307692307693"/>
    <x v="4"/>
    <x v="10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 rock"/>
    <n v="125.41538461538461"/>
    <n v="77.638095238095232"/>
    <x v="4"/>
    <x v="10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 rock"/>
    <n v="119"/>
    <n v="43.536585365853661"/>
    <x v="4"/>
    <x v="1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 rock"/>
    <n v="166.46153846153845"/>
    <n v="31.823529411764707"/>
    <x v="4"/>
    <x v="10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 rock"/>
    <n v="119.14771428571429"/>
    <n v="63.184393939393942"/>
    <x v="4"/>
    <x v="10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 rock"/>
    <n v="100.47368421052632"/>
    <n v="190.9"/>
    <x v="4"/>
    <x v="10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 rock"/>
    <n v="101.8"/>
    <n v="140.85534591194968"/>
    <x v="4"/>
    <x v="10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 rock"/>
    <n v="116.66666666666667"/>
    <n v="76.92307692307692"/>
    <x v="4"/>
    <x v="10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 rock"/>
    <n v="108.64893617021276"/>
    <n v="99.15533980582525"/>
    <x v="4"/>
    <x v="10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 rock"/>
    <n v="114.72"/>
    <n v="67.881656804733723"/>
    <x v="4"/>
    <x v="10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 rock"/>
    <n v="101.8"/>
    <n v="246.29032258064515"/>
    <x v="4"/>
    <x v="10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 rock"/>
    <n v="106"/>
    <n v="189.28571428571428"/>
    <x v="4"/>
    <x v="10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 rock"/>
    <n v="103.5"/>
    <n v="76.666666666666671"/>
    <x v="4"/>
    <x v="10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 rock"/>
    <n v="154.97535999999999"/>
    <n v="82.963254817987149"/>
    <x v="4"/>
    <x v="10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 rock"/>
    <n v="162.14066666666668"/>
    <n v="62.522107969151669"/>
    <x v="4"/>
    <x v="10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 rock"/>
    <n v="104.42100000000001"/>
    <n v="46.06808823529412"/>
    <x v="4"/>
    <x v="1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 rock"/>
    <n v="106.12433333333334"/>
    <n v="38.543946731234868"/>
    <x v="4"/>
    <x v="10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 rock"/>
    <n v="154.93846153846152"/>
    <n v="53.005263157894738"/>
    <x v="4"/>
    <x v="1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 rock"/>
    <n v="110.77157238734419"/>
    <n v="73.355396825396824"/>
    <x v="4"/>
    <x v="10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 rock"/>
    <n v="110.91186666666667"/>
    <n v="127.97523076923076"/>
    <x v="4"/>
    <x v="10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 rock"/>
    <n v="110.71428571428571"/>
    <n v="104.72972972972973"/>
    <x v="4"/>
    <x v="10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 rock"/>
    <n v="123.61333333333333"/>
    <n v="67.671532846715323"/>
    <x v="4"/>
    <x v="10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 rock"/>
    <n v="211.05"/>
    <n v="95.931818181818187"/>
    <x v="4"/>
    <x v="1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 plays"/>
    <n v="101"/>
    <n v="65.161290322580641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 plays"/>
    <n v="101.65"/>
    <n v="32.269841269841272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 plays"/>
    <n v="108.33333333333333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 plays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 plays"/>
    <n v="100.45"/>
    <n v="65.868852459016395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 plays"/>
    <n v="125.06666666666666"/>
    <n v="36.076923076923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 plays"/>
    <n v="108.57142857142857"/>
    <n v="44.186046511627907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 plays"/>
    <n v="145.69999999999999"/>
    <n v="104.0714285714285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 plays"/>
    <n v="110"/>
    <n v="35.9615384615384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 plays"/>
    <n v="102.23333333333333"/>
    <n v="127.79166666666667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 plays"/>
    <n v="122"/>
    <n v="27.727272727272727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 plays"/>
    <n v="101.96"/>
    <n v="39.828125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 plays"/>
    <n v="141.1764705882353"/>
    <n v="52.173913043478258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 plays"/>
    <n v="109.52500000000001"/>
    <n v="92.037815126050418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 plays"/>
    <n v="104.65"/>
    <n v="63.42424242424242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 plays"/>
    <n v="124"/>
    <n v="135.625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 plays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 plays"/>
    <n v="102.75"/>
    <n v="70.862068965517238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 plays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 plays"/>
    <n v="130.26085714285713"/>
    <n v="42.21416666666667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 wearables"/>
    <n v="39.627499999999998"/>
    <n v="152.41346153846155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 wearables"/>
    <n v="25.976666666666667"/>
    <n v="90.616279069767444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 wearables"/>
    <n v="65.24636363636364"/>
    <n v="201.60393258426967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 wearables"/>
    <n v="11.513999999999999"/>
    <n v="127.93333333333334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 wearables"/>
    <n v="11.36"/>
    <n v="29.894736842105264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 wearables"/>
    <n v="111.99130434782609"/>
    <n v="367.97142857142859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 wearables"/>
    <n v="15.5"/>
    <n v="129.16666666666666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 wearables"/>
    <n v="32.027999999999999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 wearables"/>
    <n v="0.60869565217391308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 wearables"/>
    <n v="31.114999999999998"/>
    <n v="102.01639344262296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 wearables"/>
    <n v="1.1266666666666667"/>
    <n v="184.36363636363637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 wearables"/>
    <n v="40.404000000000003"/>
    <n v="162.91935483870967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 wearables"/>
    <n v="1.3333333333333333E-3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 wearables"/>
    <n v="5.7335000000000003"/>
    <n v="603.52631578947364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 wearables"/>
    <n v="15.324999999999999"/>
    <n v="45.407407407407405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 wearables"/>
    <n v="15.103448275862069"/>
    <n v="97.333333333333329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 wearables"/>
    <n v="0.503"/>
    <n v="167.66666666666666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 wearables"/>
    <n v="1.3028138528138529"/>
    <n v="859.85714285714289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 wearables"/>
    <n v="0.30285714285714288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 wearables"/>
    <n v="8.8800000000000008"/>
    <n v="30.272727272727273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 wearables"/>
    <n v="9.84"/>
    <n v="54.666666666666664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 wearables"/>
    <n v="2.430000000000000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 wearables"/>
    <n v="1.1299999999999999"/>
    <n v="102.727272727272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 wearables"/>
    <n v="3.5520833333333335"/>
    <n v="41.585365853658537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 wearables"/>
    <n v="2.3306666666666667"/>
    <n v="116.5333333333333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 wearables"/>
    <n v="0.81599999999999995"/>
    <n v="45.333333333333336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 wearables"/>
    <n v="22.494285714285713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 wearables"/>
    <n v="1.3668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 wearables"/>
    <n v="0"/>
    <e v="#DIV/0!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 wearables"/>
    <n v="0"/>
    <e v="#DIV/0!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 wearables"/>
    <n v="10.754135338345865"/>
    <n v="51.822463768115945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 wearables"/>
    <n v="19.760000000000002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 wearables"/>
    <n v="84.947000000000003"/>
    <n v="379.22767857142856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 wearables"/>
    <n v="49.381999999999998"/>
    <n v="176.36428571428573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 wearables"/>
    <n v="3.3033333333333332"/>
    <n v="66.06666666666666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 wearables"/>
    <n v="6.6340000000000003"/>
    <n v="89.648648648648646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 wearables"/>
    <n v="0"/>
    <e v="#DIV/0!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 wearables"/>
    <n v="70.36"/>
    <n v="382.39130434782606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 wearables"/>
    <n v="0.2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 wearables"/>
    <n v="102.298"/>
    <n v="158.35603715170279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 nonfiction"/>
    <n v="377.73333333333335"/>
    <n v="40.762589928057551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 nonfiction"/>
    <n v="125"/>
    <n v="53.571428571428569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 nonfiction"/>
    <n v="147.32653061224491"/>
    <n v="48.449664429530202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 nonfiction"/>
    <n v="102.2"/>
    <n v="82.41935483870968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 nonfiction"/>
    <n v="101.87234042553192"/>
    <n v="230.19230769230768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 nonfiction"/>
    <n v="204.2"/>
    <n v="59.360465116279073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 nonfiction"/>
    <n v="104.05"/>
    <n v="66.698717948717942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 nonfiction"/>
    <n v="101.265"/>
    <n v="168.77500000000001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 nonfiction"/>
    <n v="136.13999999999999"/>
    <n v="59.97356828193832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 nonfiction"/>
    <n v="133.6"/>
    <n v="31.809523809523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 nonfiction"/>
    <n v="130.25"/>
    <n v="24.421875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 nonfiction"/>
    <n v="122.68"/>
    <n v="25.347107438016529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 nonfiction"/>
    <n v="182.81058823529412"/>
    <n v="71.443218390804603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 nonfiction"/>
    <n v="125.3"/>
    <n v="38.553846153846152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 nonfiction"/>
    <n v="111.66666666666667"/>
    <n v="68.367346938775512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 nonfiction"/>
    <n v="115.75757575757575"/>
    <n v="40.210526315789473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 nonfiction"/>
    <n v="173.2"/>
    <n v="32.074074074074076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 nonfiction"/>
    <n v="125.98333333333333"/>
    <n v="28.632575757575758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 nonfiction"/>
    <n v="109.1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 nonfiction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 rock"/>
    <n v="118.64285714285714"/>
    <n v="346.04166666666669"/>
    <x v="4"/>
    <x v="10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 rock"/>
    <n v="100.26666666666667"/>
    <n v="81.739130434782609"/>
    <x v="4"/>
    <x v="10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 rock"/>
    <n v="126.4892"/>
    <n v="64.535306122448986"/>
    <x v="4"/>
    <x v="10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 rock"/>
    <n v="114.26"/>
    <n v="63.477777777777774"/>
    <x v="4"/>
    <x v="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 rock"/>
    <n v="110.7"/>
    <n v="63.620689655172413"/>
    <x v="4"/>
    <x v="10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 rock"/>
    <n v="105.34805315203954"/>
    <n v="83.967068965517228"/>
    <x v="4"/>
    <x v="10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 rock"/>
    <n v="103.66666666666667"/>
    <n v="77.75"/>
    <x v="4"/>
    <x v="1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 rock"/>
    <n v="107.08672667523932"/>
    <n v="107.07142857142857"/>
    <x v="4"/>
    <x v="10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 rock"/>
    <n v="124"/>
    <n v="38.75"/>
    <x v="4"/>
    <x v="10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 rock"/>
    <n v="105.01"/>
    <n v="201.94230769230768"/>
    <x v="4"/>
    <x v="10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 rock"/>
    <n v="189.46666666666667"/>
    <n v="43.060606060606062"/>
    <x v="4"/>
    <x v="10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 rock"/>
    <n v="171.32499999999999"/>
    <n v="62.871559633027523"/>
    <x v="4"/>
    <x v="10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 rock"/>
    <n v="252.48648648648648"/>
    <n v="55.607142857142854"/>
    <x v="4"/>
    <x v="10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 rock"/>
    <n v="116.15384615384616"/>
    <n v="48.70967741935484"/>
    <x v="4"/>
    <x v="10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 rock"/>
    <n v="203.35"/>
    <n v="30.578947368421051"/>
    <x v="4"/>
    <x v="10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 rock"/>
    <n v="111.6"/>
    <n v="73.907284768211923"/>
    <x v="4"/>
    <x v="10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 rock"/>
    <n v="424"/>
    <n v="21.2"/>
    <x v="4"/>
    <x v="1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 rock"/>
    <n v="107.1"/>
    <n v="73.356164383561648"/>
    <x v="4"/>
    <x v="10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 rock"/>
    <n v="104.3625"/>
    <n v="56.412162162162161"/>
    <x v="4"/>
    <x v="10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 rock"/>
    <n v="212.40909090909091"/>
    <n v="50.247311827956992"/>
    <x v="4"/>
    <x v="10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 rock"/>
    <n v="124.08571428571429"/>
    <n v="68.936507936507937"/>
    <x v="4"/>
    <x v="10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 rock"/>
    <n v="110.406125"/>
    <n v="65.914104477611943"/>
    <x v="4"/>
    <x v="10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 rock"/>
    <n v="218.75"/>
    <n v="62.5"/>
    <x v="4"/>
    <x v="10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 rock"/>
    <n v="136.625"/>
    <n v="70.064102564102569"/>
    <x v="4"/>
    <x v="1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 rock"/>
    <n v="134.8074"/>
    <n v="60.181874999999998"/>
    <x v="4"/>
    <x v="10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 rock"/>
    <n v="145.4"/>
    <n v="21.382352941176471"/>
    <x v="4"/>
    <x v="10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 rock"/>
    <n v="109.10714285714286"/>
    <n v="160.78947368421052"/>
    <x v="4"/>
    <x v="10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 rock"/>
    <n v="110.2"/>
    <n v="42.384615384615387"/>
    <x v="4"/>
    <x v="10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 rock"/>
    <n v="113.64"/>
    <n v="27.317307692307693"/>
    <x v="4"/>
    <x v="10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 rock"/>
    <n v="102.35"/>
    <n v="196.82692307692307"/>
    <x v="4"/>
    <x v="10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 rock"/>
    <n v="122.13333333333334"/>
    <n v="53.882352941176471"/>
    <x v="4"/>
    <x v="10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 rock"/>
    <n v="111.88571428571429"/>
    <n v="47.756097560975611"/>
    <x v="4"/>
    <x v="10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 rock"/>
    <n v="107.3"/>
    <n v="88.191780821917803"/>
    <x v="4"/>
    <x v="10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 rock"/>
    <n v="113.85"/>
    <n v="72.056962025316452"/>
    <x v="4"/>
    <x v="1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 rock"/>
    <n v="109.68181818181819"/>
    <n v="74.246153846153845"/>
    <x v="4"/>
    <x v="10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 rock"/>
    <n v="126.14444444444445"/>
    <n v="61.701086956521742"/>
    <x v="4"/>
    <x v="10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 rock"/>
    <n v="167.42857142857142"/>
    <n v="17.235294117647058"/>
    <x v="4"/>
    <x v="1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 rock"/>
    <n v="496.52"/>
    <n v="51.720833333333331"/>
    <x v="4"/>
    <x v="10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 rock"/>
    <n v="109.16"/>
    <n v="24.150442477876105"/>
    <x v="4"/>
    <x v="10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 rock"/>
    <n v="102.575"/>
    <n v="62.166666666666664"/>
    <x v="4"/>
    <x v="10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 translations"/>
    <n v="1.6620689655172414"/>
    <n v="48.2"/>
    <x v="3"/>
    <x v="18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 translations"/>
    <n v="0.42"/>
    <n v="6.1764705882352944"/>
    <x v="3"/>
    <x v="18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 translations"/>
    <n v="0.125"/>
    <n v="5"/>
    <x v="3"/>
    <x v="18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 translations"/>
    <n v="0.5"/>
    <n v="7.5"/>
    <x v="3"/>
    <x v="1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 translations"/>
    <n v="7.2"/>
    <n v="12"/>
    <x v="3"/>
    <x v="18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 translations"/>
    <n v="0"/>
    <e v="#DIV/0!"/>
    <x v="3"/>
    <x v="18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 translations"/>
    <n v="1.6666666666666666E-2"/>
    <n v="1"/>
    <x v="3"/>
    <x v="18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 translations"/>
    <n v="0.23333333333333334"/>
    <n v="2.3333333333333335"/>
    <x v="3"/>
    <x v="18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 translations"/>
    <n v="4.5714285714285712"/>
    <n v="24.615384615384617"/>
    <x v="3"/>
    <x v="18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 translations"/>
    <n v="5"/>
    <n v="100"/>
    <x v="3"/>
    <x v="18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 translations"/>
    <n v="0.2"/>
    <n v="1"/>
    <x v="3"/>
    <x v="18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 translations"/>
    <n v="18.181818181818183"/>
    <n v="88.888888888888886"/>
    <x v="3"/>
    <x v="18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 translations"/>
    <n v="0"/>
    <e v="#DIV/0!"/>
    <x v="3"/>
    <x v="18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 translations"/>
    <n v="1.2222222222222223"/>
    <n v="27.5"/>
    <x v="3"/>
    <x v="18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 translations"/>
    <n v="0.2"/>
    <n v="6"/>
    <x v="3"/>
    <x v="18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 translations"/>
    <n v="7.0634920634920633"/>
    <n v="44.5"/>
    <x v="3"/>
    <x v="18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 translations"/>
    <n v="2.7272727272727271"/>
    <n v="1"/>
    <x v="3"/>
    <x v="18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 translations"/>
    <n v="0.1"/>
    <n v="100"/>
    <x v="3"/>
    <x v="18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 translations"/>
    <n v="0.104"/>
    <n v="13"/>
    <x v="3"/>
    <x v="18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 translations"/>
    <n v="0.33333333333333331"/>
    <n v="100"/>
    <x v="3"/>
    <x v="18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 translations"/>
    <n v="20.36"/>
    <n v="109.07142857142857"/>
    <x v="3"/>
    <x v="18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 translations"/>
    <n v="0"/>
    <e v="#DIV/0!"/>
    <x v="3"/>
    <x v="18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 translations"/>
    <n v="0"/>
    <e v="#DIV/0!"/>
    <x v="3"/>
    <x v="18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 translations"/>
    <n v="8.3800000000000008"/>
    <n v="104.75"/>
    <x v="3"/>
    <x v="18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 translations"/>
    <n v="4.5"/>
    <n v="15"/>
    <x v="3"/>
    <x v="18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 translations"/>
    <n v="0"/>
    <e v="#DIV/0!"/>
    <x v="3"/>
    <x v="18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 translations"/>
    <n v="8.06"/>
    <n v="80.599999999999994"/>
    <x v="3"/>
    <x v="1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 translations"/>
    <n v="31.94705882352941"/>
    <n v="115.55319148936171"/>
    <x v="3"/>
    <x v="18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 translations"/>
    <n v="0"/>
    <e v="#DIV/0!"/>
    <x v="3"/>
    <x v="1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 translations"/>
    <n v="6.708333333333333"/>
    <n v="80.5"/>
    <x v="3"/>
    <x v="18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 translations"/>
    <n v="9.9878048780487809"/>
    <n v="744.5454545454545"/>
    <x v="3"/>
    <x v="18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 translations"/>
    <n v="0.1"/>
    <n v="7.5"/>
    <x v="3"/>
    <x v="18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 translations"/>
    <n v="0.77"/>
    <n v="38.5"/>
    <x v="3"/>
    <x v="18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 translations"/>
    <n v="26.9"/>
    <n v="36.68181818181818"/>
    <x v="3"/>
    <x v="18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 translations"/>
    <n v="3"/>
    <n v="75"/>
    <x v="3"/>
    <x v="18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 translations"/>
    <n v="6.6055045871559637"/>
    <n v="30"/>
    <x v="3"/>
    <x v="18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 translations"/>
    <n v="7.6923076923076927E-3"/>
    <n v="1"/>
    <x v="3"/>
    <x v="18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 translations"/>
    <n v="1.1222222222222222"/>
    <n v="673.33333333333337"/>
    <x v="3"/>
    <x v="18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 translations"/>
    <n v="0"/>
    <e v="#DIV/0!"/>
    <x v="3"/>
    <x v="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 translations"/>
    <n v="0"/>
    <e v="#DIV/0!"/>
    <x v="3"/>
    <x v="18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 translations"/>
    <n v="0"/>
    <e v="#DIV/0!"/>
    <x v="3"/>
    <x v="18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 translations"/>
    <n v="0"/>
    <e v="#DIV/0!"/>
    <x v="3"/>
    <x v="18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 translations"/>
    <n v="0"/>
    <e v="#DIV/0!"/>
    <x v="3"/>
    <x v="18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 translations"/>
    <n v="1.4999999999999999E-2"/>
    <n v="25"/>
    <x v="3"/>
    <x v="18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 translations"/>
    <n v="0"/>
    <e v="#DIV/0!"/>
    <x v="3"/>
    <x v="18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 translations"/>
    <n v="0"/>
    <e v="#DIV/0!"/>
    <x v="3"/>
    <x v="18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 translations"/>
    <n v="1E-3"/>
    <n v="1"/>
    <x v="3"/>
    <x v="18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 translations"/>
    <n v="1.0554089709762533E-2"/>
    <n v="1"/>
    <x v="3"/>
    <x v="18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 translations"/>
    <n v="0"/>
    <e v="#DIV/0!"/>
    <x v="3"/>
    <x v="18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 translations"/>
    <n v="0"/>
    <e v="#DIV/0!"/>
    <x v="3"/>
    <x v="18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 translations"/>
    <n v="0.8571428571428571"/>
    <n v="15"/>
    <x v="3"/>
    <x v="18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 translations"/>
    <n v="10.5"/>
    <n v="225"/>
    <x v="3"/>
    <x v="18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 translations"/>
    <n v="2.9"/>
    <n v="48.333333333333336"/>
    <x v="3"/>
    <x v="18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 translations"/>
    <n v="0"/>
    <e v="#DIV/0!"/>
    <x v="3"/>
    <x v="18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 translations"/>
    <n v="0"/>
    <e v="#DIV/0!"/>
    <x v="3"/>
    <x v="18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 translations"/>
    <n v="0"/>
    <e v="#DIV/0!"/>
    <x v="3"/>
    <x v="18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 translations"/>
    <n v="0"/>
    <e v="#DIV/0!"/>
    <x v="3"/>
    <x v="18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 radio &amp; podcasts"/>
    <n v="101.24460000000001"/>
    <n v="44.66673529411765"/>
    <x v="3"/>
    <x v="19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 radio &amp; podcasts"/>
    <n v="108.5175"/>
    <n v="28.937999999999999"/>
    <x v="3"/>
    <x v="19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 radio &amp; podcasts"/>
    <n v="147.66666666666666"/>
    <n v="35.44"/>
    <x v="3"/>
    <x v="19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 radio &amp; podcasts"/>
    <n v="163.19999999999999"/>
    <n v="34.871794871794869"/>
    <x v="3"/>
    <x v="19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 radio &amp; podcasts"/>
    <n v="456.41449999999998"/>
    <n v="52.622732513451197"/>
    <x v="3"/>
    <x v="19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 radio &amp; podcasts"/>
    <n v="107.8773125"/>
    <n v="69.598266129032254"/>
    <x v="3"/>
    <x v="19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 radio &amp; podcasts"/>
    <n v="115.08"/>
    <n v="76.72"/>
    <x v="3"/>
    <x v="19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 radio &amp; podcasts"/>
    <n v="102.36842105263158"/>
    <n v="33.191126279863482"/>
    <x v="3"/>
    <x v="19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 radio &amp; podcasts"/>
    <n v="108.42485875706215"/>
    <n v="149.46417445482865"/>
    <x v="3"/>
    <x v="1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 radio &amp; podcasts"/>
    <n v="125.13333333333334"/>
    <n v="23.172839506172838"/>
    <x v="3"/>
    <x v="19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 radio &amp; podcasts"/>
    <n v="103.840625"/>
    <n v="96.877551020408163"/>
    <x v="3"/>
    <x v="19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 radio &amp; podcasts"/>
    <n v="138.70400000000001"/>
    <n v="103.20238095238095"/>
    <x v="3"/>
    <x v="19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 radio &amp; podcasts"/>
    <n v="120.51600000000001"/>
    <n v="38.462553191489363"/>
    <x v="3"/>
    <x v="1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 radio &amp; podcasts"/>
    <n v="112.26666666666667"/>
    <n v="44.315789473684212"/>
    <x v="3"/>
    <x v="19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 radio &amp; podcasts"/>
    <n v="188.66966666666667"/>
    <n v="64.173356009070289"/>
    <x v="3"/>
    <x v="19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 radio &amp; podcasts"/>
    <n v="661.55466666666666"/>
    <n v="43.333275109170302"/>
    <x v="3"/>
    <x v="19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 radio &amp; podcasts"/>
    <n v="111.31"/>
    <n v="90.495934959349597"/>
    <x v="3"/>
    <x v="19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 radio &amp; podcasts"/>
    <n v="1181.6142199999999"/>
    <n v="29.187190495010373"/>
    <x v="3"/>
    <x v="19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 radio &amp; podcasts"/>
    <n v="137.375"/>
    <n v="30.95774647887324"/>
    <x v="3"/>
    <x v="19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 radio &amp; podcasts"/>
    <n v="117.04040000000001"/>
    <n v="92.157795275590544"/>
    <x v="3"/>
    <x v="19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 fiction"/>
    <n v="2.1"/>
    <n v="17.5"/>
    <x v="3"/>
    <x v="2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 fiction"/>
    <n v="0.1"/>
    <n v="5"/>
    <x v="3"/>
    <x v="2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 fiction"/>
    <n v="0.7142857142857143"/>
    <n v="25"/>
    <x v="3"/>
    <x v="2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 fiction"/>
    <n v="0"/>
    <e v="#DIV/0!"/>
    <x v="3"/>
    <x v="2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 fiction"/>
    <n v="2.2388059701492535"/>
    <n v="50"/>
    <x v="3"/>
    <x v="2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 fiction"/>
    <n v="0.24"/>
    <n v="16"/>
    <x v="3"/>
    <x v="2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 fiction"/>
    <n v="0"/>
    <e v="#DIV/0!"/>
    <x v="3"/>
    <x v="2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 fiction"/>
    <n v="2.4"/>
    <n v="60"/>
    <x v="3"/>
    <x v="2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 fiction"/>
    <n v="0"/>
    <e v="#DIV/0!"/>
    <x v="3"/>
    <x v="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 fiction"/>
    <n v="30.862068965517242"/>
    <n v="47.10526315789474"/>
    <x v="3"/>
    <x v="2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 fiction"/>
    <n v="8.3333333333333339"/>
    <n v="100"/>
    <x v="3"/>
    <x v="2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 fiction"/>
    <n v="0.75"/>
    <n v="15"/>
    <x v="3"/>
    <x v="2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 fiction"/>
    <n v="0"/>
    <e v="#DIV/0!"/>
    <x v="3"/>
    <x v="2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 fiction"/>
    <n v="8.9"/>
    <n v="40.454545454545453"/>
    <x v="3"/>
    <x v="2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 fiction"/>
    <n v="0"/>
    <e v="#DIV/0!"/>
    <x v="3"/>
    <x v="2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 fiction"/>
    <n v="0"/>
    <e v="#DIV/0!"/>
    <x v="3"/>
    <x v="2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 fiction"/>
    <n v="6.6666666666666671E-3"/>
    <n v="1"/>
    <x v="3"/>
    <x v="2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 fiction"/>
    <n v="1.9"/>
    <n v="19"/>
    <x v="3"/>
    <x v="2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 fiction"/>
    <n v="0.25"/>
    <n v="5"/>
    <x v="3"/>
    <x v="2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 fiction"/>
    <n v="25.035714285714285"/>
    <n v="46.733333333333334"/>
    <x v="3"/>
    <x v="2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 photobooks"/>
    <n v="166.33076923076922"/>
    <n v="97.731073446327684"/>
    <x v="8"/>
    <x v="17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 photobooks"/>
    <n v="101.44545454545455"/>
    <n v="67.835866261398181"/>
    <x v="8"/>
    <x v="17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 photobooks"/>
    <n v="107.89146666666667"/>
    <n v="56.98492957746479"/>
    <x v="8"/>
    <x v="17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 photobooks"/>
    <n v="277.93846153846152"/>
    <n v="67.159851301115239"/>
    <x v="8"/>
    <x v="17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 photobooks"/>
    <n v="103.58125"/>
    <n v="48.037681159420288"/>
    <x v="8"/>
    <x v="17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 photobooks"/>
    <n v="111.4"/>
    <n v="38.860465116279073"/>
    <x v="8"/>
    <x v="17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 photobooks"/>
    <n v="215"/>
    <n v="78.181818181818187"/>
    <x v="8"/>
    <x v="1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 photobooks"/>
    <n v="110.76216216216216"/>
    <n v="97.113744075829388"/>
    <x v="8"/>
    <x v="17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 photobooks"/>
    <n v="123.64125714285714"/>
    <n v="110.39397959183674"/>
    <x v="8"/>
    <x v="17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 photobooks"/>
    <n v="101.035"/>
    <n v="39.91506172839506"/>
    <x v="8"/>
    <x v="17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 photobooks"/>
    <n v="111.79285714285714"/>
    <n v="75.975728155339809"/>
    <x v="8"/>
    <x v="17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 photobooks"/>
    <n v="558.7714285714286"/>
    <n v="58.379104477611939"/>
    <x v="8"/>
    <x v="17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 photobooks"/>
    <n v="150.01875000000001"/>
    <n v="55.82093023255814"/>
    <x v="8"/>
    <x v="17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 photobooks"/>
    <n v="106.476"/>
    <n v="151.24431818181819"/>
    <x v="8"/>
    <x v="17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 photobooks"/>
    <n v="157.18899999999999"/>
    <n v="849.67027027027029"/>
    <x v="8"/>
    <x v="1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 photobooks"/>
    <n v="108.65882352941176"/>
    <n v="159.24137931034483"/>
    <x v="8"/>
    <x v="17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 photobooks"/>
    <n v="161.97999999999999"/>
    <n v="39.507317073170732"/>
    <x v="8"/>
    <x v="17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 photobooks"/>
    <n v="205.36666666666667"/>
    <n v="130.52966101694915"/>
    <x v="8"/>
    <x v="17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 photobooks"/>
    <n v="103.36388888888889"/>
    <n v="64.156896551724131"/>
    <x v="8"/>
    <x v="17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 photobooks"/>
    <n v="103.47222222222223"/>
    <n v="111.52694610778443"/>
    <x v="8"/>
    <x v="17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 photobooks"/>
    <n v="106.81333333333333"/>
    <n v="170.44680851063831"/>
    <x v="8"/>
    <x v="17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 photobooks"/>
    <n v="138.96574712643678"/>
    <n v="133.7391592920354"/>
    <x v="8"/>
    <x v="17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 photobooks"/>
    <n v="124.84324324324324"/>
    <n v="95.834024896265561"/>
    <x v="8"/>
    <x v="17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 photobooks"/>
    <n v="207"/>
    <n v="221.78571428571428"/>
    <x v="8"/>
    <x v="17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 photobooks"/>
    <n v="174.0057692307692"/>
    <n v="32.315357142857138"/>
    <x v="8"/>
    <x v="17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 photobooks"/>
    <n v="120.32608695652173"/>
    <n v="98.839285714285708"/>
    <x v="8"/>
    <x v="17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 photobooks"/>
    <n v="110.44428571428571"/>
    <n v="55.222142857142863"/>
    <x v="8"/>
    <x v="17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 photobooks"/>
    <n v="281.56666666666666"/>
    <n v="52.793750000000003"/>
    <x v="8"/>
    <x v="17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 photobooks"/>
    <n v="100.67894736842105"/>
    <n v="135.66666666666666"/>
    <x v="8"/>
    <x v="17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 photobooks"/>
    <n v="134.8257142857143"/>
    <n v="53.991990846681922"/>
    <x v="8"/>
    <x v="17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 photobooks"/>
    <n v="175.95744680851064"/>
    <n v="56.643835616438359"/>
    <x v="8"/>
    <x v="17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 photobooks"/>
    <n v="484.02"/>
    <n v="82.316326530612244"/>
    <x v="8"/>
    <x v="17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 photobooks"/>
    <n v="145.13999999999999"/>
    <n v="88.26081081081081"/>
    <x v="8"/>
    <x v="17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 photobooks"/>
    <n v="417.73333333333335"/>
    <n v="84.905149051490511"/>
    <x v="8"/>
    <x v="17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 photobooks"/>
    <n v="132.42500000000001"/>
    <n v="48.154545454545456"/>
    <x v="8"/>
    <x v="17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 photobooks"/>
    <n v="250.30841666666666"/>
    <n v="66.015406593406595"/>
    <x v="8"/>
    <x v="17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 photobooks"/>
    <n v="179.9"/>
    <n v="96.375"/>
    <x v="8"/>
    <x v="17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 photobooks"/>
    <n v="102.62857142857143"/>
    <n v="156.17391304347825"/>
    <x v="8"/>
    <x v="17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 photobooks"/>
    <n v="135.98609999999999"/>
    <n v="95.764859154929582"/>
    <x v="8"/>
    <x v="17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 photobooks"/>
    <n v="117.86666666666666"/>
    <n v="180.40816326530611"/>
    <x v="8"/>
    <x v="17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 nature"/>
    <n v="3.3333333333333333E-2"/>
    <n v="3"/>
    <x v="8"/>
    <x v="20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 nature"/>
    <n v="4"/>
    <n v="20"/>
    <x v="8"/>
    <x v="20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 nature"/>
    <n v="0.44444444444444442"/>
    <n v="10"/>
    <x v="8"/>
    <x v="20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 nature"/>
    <n v="0"/>
    <e v="#DIV/0!"/>
    <x v="8"/>
    <x v="20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 nature"/>
    <n v="3.3333333333333333E-2"/>
    <n v="1"/>
    <x v="8"/>
    <x v="2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 nature"/>
    <n v="28.9"/>
    <n v="26.272727272727273"/>
    <x v="8"/>
    <x v="20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 nature"/>
    <n v="0"/>
    <e v="#DIV/0!"/>
    <x v="8"/>
    <x v="20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 nature"/>
    <n v="8.5714285714285712"/>
    <n v="60"/>
    <x v="8"/>
    <x v="20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 nature"/>
    <n v="34"/>
    <n v="28.333333333333332"/>
    <x v="8"/>
    <x v="20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 nature"/>
    <n v="13.466666666666667"/>
    <n v="14.428571428571429"/>
    <x v="8"/>
    <x v="20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 nature"/>
    <n v="0"/>
    <e v="#DIV/0!"/>
    <x v="8"/>
    <x v="20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 nature"/>
    <n v="49.186046511627907"/>
    <n v="132.1875"/>
    <x v="8"/>
    <x v="2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 nature"/>
    <n v="0"/>
    <e v="#DIV/0!"/>
    <x v="8"/>
    <x v="20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 nature"/>
    <n v="0"/>
    <e v="#DIV/0!"/>
    <x v="8"/>
    <x v="20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 nature"/>
    <n v="0"/>
    <e v="#DIV/0!"/>
    <x v="8"/>
    <x v="20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 nature"/>
    <n v="45.133333333333333"/>
    <n v="56.416666666666664"/>
    <x v="8"/>
    <x v="20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 nature"/>
    <n v="4"/>
    <n v="100"/>
    <x v="8"/>
    <x v="20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 nature"/>
    <n v="4.666666666666667"/>
    <n v="11.666666666666666"/>
    <x v="8"/>
    <x v="20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 nature"/>
    <n v="0.33333333333333331"/>
    <n v="50"/>
    <x v="8"/>
    <x v="20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 nature"/>
    <n v="3.76"/>
    <n v="23.5"/>
    <x v="8"/>
    <x v="20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 art books"/>
    <n v="0.67"/>
    <n v="67"/>
    <x v="3"/>
    <x v="21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 art books"/>
    <n v="0"/>
    <e v="#DIV/0!"/>
    <x v="3"/>
    <x v="21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 art books"/>
    <n v="1.4166666666666667"/>
    <n v="42.5"/>
    <x v="3"/>
    <x v="2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 art books"/>
    <n v="0.1"/>
    <n v="10"/>
    <x v="3"/>
    <x v="21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 art books"/>
    <n v="2.5"/>
    <n v="100"/>
    <x v="3"/>
    <x v="21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 art books"/>
    <n v="21.25"/>
    <n v="108.05084745762711"/>
    <x v="3"/>
    <x v="21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 art books"/>
    <n v="4.117647058823529"/>
    <n v="26.923076923076923"/>
    <x v="3"/>
    <x v="21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 art books"/>
    <n v="13.64"/>
    <n v="155"/>
    <x v="3"/>
    <x v="21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 art books"/>
    <n v="0"/>
    <e v="#DIV/0!"/>
    <x v="3"/>
    <x v="21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 art books"/>
    <n v="41.4"/>
    <n v="47.769230769230766"/>
    <x v="3"/>
    <x v="21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 art books"/>
    <n v="0.66115702479338845"/>
    <n v="20"/>
    <x v="3"/>
    <x v="21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 art books"/>
    <n v="5"/>
    <n v="41.666666666666664"/>
    <x v="3"/>
    <x v="21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 art books"/>
    <n v="2.4777777777777779"/>
    <n v="74.333333333333329"/>
    <x v="3"/>
    <x v="21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 art books"/>
    <n v="5.0599999999999996"/>
    <n v="84.333333333333329"/>
    <x v="3"/>
    <x v="21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 art books"/>
    <n v="22.91"/>
    <n v="65.457142857142856"/>
    <x v="3"/>
    <x v="21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 art books"/>
    <n v="13"/>
    <n v="65"/>
    <x v="3"/>
    <x v="21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 art books"/>
    <n v="0.55000000000000004"/>
    <n v="27.5"/>
    <x v="3"/>
    <x v="21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 art books"/>
    <n v="10.80653663679494"/>
    <n v="51.25"/>
    <x v="3"/>
    <x v="21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 art books"/>
    <n v="0.84008400840084008"/>
    <n v="14"/>
    <x v="3"/>
    <x v="2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 art books"/>
    <n v="0"/>
    <e v="#DIV/0!"/>
    <x v="3"/>
    <x v="21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 places"/>
    <n v="0.5"/>
    <n v="5"/>
    <x v="8"/>
    <x v="22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 places"/>
    <n v="9.3000000000000007"/>
    <n v="31"/>
    <x v="8"/>
    <x v="22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 places"/>
    <n v="7.4999999999999997E-2"/>
    <n v="15"/>
    <x v="8"/>
    <x v="22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 places"/>
    <n v="0"/>
    <e v="#DIV/0!"/>
    <x v="8"/>
    <x v="22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 places"/>
    <n v="79"/>
    <n v="131.66666666666666"/>
    <x v="8"/>
    <x v="22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 places"/>
    <n v="0"/>
    <e v="#DIV/0!"/>
    <x v="8"/>
    <x v="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 places"/>
    <n v="1.3333333333333334E-2"/>
    <n v="1"/>
    <x v="8"/>
    <x v="22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 places"/>
    <n v="0"/>
    <e v="#DIV/0!"/>
    <x v="8"/>
    <x v="22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 places"/>
    <n v="0"/>
    <e v="#DIV/0!"/>
    <x v="8"/>
    <x v="22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 places"/>
    <n v="1.7"/>
    <n v="510"/>
    <x v="8"/>
    <x v="22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 places"/>
    <n v="29.228571428571428"/>
    <n v="44.478260869565219"/>
    <x v="8"/>
    <x v="22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 places"/>
    <n v="0"/>
    <e v="#DIV/0!"/>
    <x v="8"/>
    <x v="22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 places"/>
    <n v="1.3636363636363636E-2"/>
    <n v="1"/>
    <x v="8"/>
    <x v="22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 places"/>
    <n v="20.5"/>
    <n v="20.5"/>
    <x v="8"/>
    <x v="22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 places"/>
    <n v="0.28000000000000003"/>
    <n v="40"/>
    <x v="8"/>
    <x v="22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 places"/>
    <n v="2.3076923076923075"/>
    <n v="25"/>
    <x v="8"/>
    <x v="22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 places"/>
    <n v="0"/>
    <e v="#DIV/0!"/>
    <x v="8"/>
    <x v="22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 places"/>
    <n v="0.125"/>
    <n v="1"/>
    <x v="8"/>
    <x v="22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 places"/>
    <n v="0"/>
    <e v="#DIV/0!"/>
    <x v="8"/>
    <x v="22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 places"/>
    <n v="7.34"/>
    <n v="40.777777777777779"/>
    <x v="8"/>
    <x v="22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 rock"/>
    <n v="108.2492"/>
    <n v="48.325535714285714"/>
    <x v="4"/>
    <x v="10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 rock"/>
    <n v="100.16666666666667"/>
    <n v="46.953125"/>
    <x v="4"/>
    <x v="10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 rock"/>
    <n v="100.033"/>
    <n v="66.688666666666663"/>
    <x v="4"/>
    <x v="10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 rock"/>
    <n v="122.10714285714286"/>
    <n v="48.842857142857142"/>
    <x v="4"/>
    <x v="10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 rock"/>
    <n v="100.69333333333333"/>
    <n v="137.30909090909091"/>
    <x v="4"/>
    <x v="1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 rock"/>
    <n v="101.004125"/>
    <n v="87.829673913043479"/>
    <x v="4"/>
    <x v="10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 rock"/>
    <n v="145.11000000000001"/>
    <n v="70.785365853658533"/>
    <x v="4"/>
    <x v="10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 rock"/>
    <n v="101.25"/>
    <n v="52.826086956521742"/>
    <x v="4"/>
    <x v="1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 rock"/>
    <n v="118.33333333333333"/>
    <n v="443.75"/>
    <x v="4"/>
    <x v="10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 rock"/>
    <n v="271.85000000000002"/>
    <n v="48.544642857142854"/>
    <x v="4"/>
    <x v="10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 rock"/>
    <n v="125.125"/>
    <n v="37.074074074074076"/>
    <x v="4"/>
    <x v="10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 rock"/>
    <n v="110"/>
    <n v="50"/>
    <x v="4"/>
    <x v="10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 rock"/>
    <n v="101.5"/>
    <n v="39.03846153846154"/>
    <x v="4"/>
    <x v="10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 rock"/>
    <n v="102.7"/>
    <n v="66.688311688311686"/>
    <x v="4"/>
    <x v="1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 rock"/>
    <n v="114.125"/>
    <n v="67.132352941176464"/>
    <x v="4"/>
    <x v="10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 rock"/>
    <n v="104.2"/>
    <n v="66.369426751592357"/>
    <x v="4"/>
    <x v="10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 rock"/>
    <n v="145.85714285714286"/>
    <n v="64.620253164556956"/>
    <x v="4"/>
    <x v="10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 rock"/>
    <n v="105.06666666666666"/>
    <n v="58.370370370370374"/>
    <x v="4"/>
    <x v="10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 rock"/>
    <n v="133.33333333333334"/>
    <n v="86.956521739130437"/>
    <x v="4"/>
    <x v="10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 rock"/>
    <n v="113"/>
    <n v="66.470588235294116"/>
    <x v="4"/>
    <x v="1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 rock"/>
    <n v="121.2"/>
    <n v="163.78378378378378"/>
    <x v="4"/>
    <x v="1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 rock"/>
    <n v="101.72463768115942"/>
    <n v="107.98461538461538"/>
    <x v="4"/>
    <x v="1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 rock"/>
    <n v="101.06666666666666"/>
    <n v="42.111111111111114"/>
    <x v="4"/>
    <x v="10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 rock"/>
    <n v="118"/>
    <n v="47.2"/>
    <x v="4"/>
    <x v="10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 rock"/>
    <n v="155.33333333333334"/>
    <n v="112.01923076923077"/>
    <x v="4"/>
    <x v="10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 rock"/>
    <n v="101.1875"/>
    <n v="74.953703703703709"/>
    <x v="4"/>
    <x v="10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 rock"/>
    <n v="117"/>
    <n v="61.578947368421055"/>
    <x v="4"/>
    <x v="10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 rock"/>
    <n v="100.925"/>
    <n v="45.875"/>
    <x v="4"/>
    <x v="10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 rock"/>
    <n v="103.66666666666667"/>
    <n v="75.853658536585371"/>
    <x v="4"/>
    <x v="10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 rock"/>
    <n v="265.25"/>
    <n v="84.206349206349202"/>
    <x v="4"/>
    <x v="1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 rock"/>
    <n v="155.91"/>
    <n v="117.22556390977444"/>
    <x v="4"/>
    <x v="10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 rock"/>
    <n v="101.625"/>
    <n v="86.489361702127653"/>
    <x v="4"/>
    <x v="10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 rock"/>
    <n v="100"/>
    <n v="172.41379310344828"/>
    <x v="4"/>
    <x v="10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 rock"/>
    <n v="100.5"/>
    <n v="62.8125"/>
    <x v="4"/>
    <x v="1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 rock"/>
    <n v="125.3"/>
    <n v="67.729729729729726"/>
    <x v="4"/>
    <x v="10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 rock"/>
    <n v="103.55555555555556"/>
    <n v="53.5632183908046"/>
    <x v="4"/>
    <x v="1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 rock"/>
    <n v="103.8"/>
    <n v="34.6"/>
    <x v="4"/>
    <x v="10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 rock"/>
    <n v="105"/>
    <n v="38.888888888888886"/>
    <x v="4"/>
    <x v="1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 rock"/>
    <n v="100"/>
    <n v="94.736842105263165"/>
    <x v="4"/>
    <x v="10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 rock"/>
    <n v="169.86"/>
    <n v="39.967058823529413"/>
    <x v="4"/>
    <x v="10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 pop"/>
    <n v="101.4"/>
    <n v="97.5"/>
    <x v="4"/>
    <x v="23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 pop"/>
    <n v="100"/>
    <n v="42.857142857142854"/>
    <x v="4"/>
    <x v="23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 pop"/>
    <n v="124.7"/>
    <n v="168.51351351351352"/>
    <x v="4"/>
    <x v="23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 pop"/>
    <n v="109.5"/>
    <n v="85.546875"/>
    <x v="4"/>
    <x v="23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 pop"/>
    <n v="110.8"/>
    <n v="554"/>
    <x v="4"/>
    <x v="23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 pop"/>
    <n v="110.2"/>
    <n v="26.554216867469879"/>
    <x v="4"/>
    <x v="23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 pop"/>
    <n v="104.72"/>
    <n v="113.82608695652173"/>
    <x v="4"/>
    <x v="23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 pop"/>
    <n v="125.26086956521739"/>
    <n v="32.011111111111113"/>
    <x v="4"/>
    <x v="23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 pop"/>
    <n v="100.58763157894737"/>
    <n v="47.189259259259259"/>
    <x v="4"/>
    <x v="23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 pop"/>
    <n v="141.55000000000001"/>
    <n v="88.46875"/>
    <x v="4"/>
    <x v="23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 pop"/>
    <n v="100.75"/>
    <n v="100.75"/>
    <x v="4"/>
    <x v="23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 pop"/>
    <n v="100.66666666666667"/>
    <n v="64.714285714285708"/>
    <x v="4"/>
    <x v="2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 pop"/>
    <n v="174.2304"/>
    <n v="51.854285714285716"/>
    <x v="4"/>
    <x v="23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 pop"/>
    <n v="119.90909090909091"/>
    <n v="38.794117647058826"/>
    <x v="4"/>
    <x v="23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 pop"/>
    <n v="142.86666666666667"/>
    <n v="44.645833333333336"/>
    <x v="4"/>
    <x v="23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 pop"/>
    <n v="100.33493333333334"/>
    <n v="156.77333333333334"/>
    <x v="4"/>
    <x v="23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 pop"/>
    <n v="104.93380000000001"/>
    <n v="118.70339366515837"/>
    <x v="4"/>
    <x v="23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 pop"/>
    <n v="132.23333333333332"/>
    <n v="74.149532710280369"/>
    <x v="4"/>
    <x v="23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 pop"/>
    <n v="112.8"/>
    <n v="12.533333333333333"/>
    <x v="4"/>
    <x v="23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 pop"/>
    <n v="1253.75"/>
    <n v="27.861111111111111"/>
    <x v="4"/>
    <x v="23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 pop"/>
    <n v="102.50632911392405"/>
    <n v="80.178217821782184"/>
    <x v="4"/>
    <x v="23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 pop"/>
    <n v="102.6375"/>
    <n v="132.43548387096774"/>
    <x v="4"/>
    <x v="23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 pop"/>
    <n v="108"/>
    <n v="33.75"/>
    <x v="4"/>
    <x v="23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 pop"/>
    <n v="122.4088"/>
    <n v="34.384494382022467"/>
    <x v="4"/>
    <x v="23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 pop"/>
    <n v="119.45714285714286"/>
    <n v="44.956989247311824"/>
    <x v="4"/>
    <x v="23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 pop"/>
    <n v="160.88"/>
    <n v="41.04081632653061"/>
    <x v="4"/>
    <x v="2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 pop"/>
    <n v="126.85294117647059"/>
    <n v="52.597560975609753"/>
    <x v="4"/>
    <x v="23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 pop"/>
    <n v="102.6375"/>
    <n v="70.784482758620683"/>
    <x v="4"/>
    <x v="23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 pop"/>
    <n v="139.75"/>
    <n v="53.75"/>
    <x v="4"/>
    <x v="23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 pop"/>
    <n v="102.6"/>
    <n v="44.608695652173914"/>
    <x v="4"/>
    <x v="23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 pop"/>
    <n v="100.6735"/>
    <n v="26.148961038961041"/>
    <x v="4"/>
    <x v="23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 pop"/>
    <n v="112.94117647058823"/>
    <n v="39.183673469387756"/>
    <x v="4"/>
    <x v="23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 pop"/>
    <n v="128.0952380952381"/>
    <n v="45.593220338983052"/>
    <x v="4"/>
    <x v="23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 pop"/>
    <n v="201.7"/>
    <n v="89.247787610619469"/>
    <x v="4"/>
    <x v="23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 pop"/>
    <n v="137.416"/>
    <n v="40.416470588235299"/>
    <x v="4"/>
    <x v="23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 pop"/>
    <n v="115.33333333333333"/>
    <n v="82.38095238095238"/>
    <x v="4"/>
    <x v="23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 pop"/>
    <n v="111.66666666666667"/>
    <n v="159.52380952380952"/>
    <x v="4"/>
    <x v="23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 pop"/>
    <n v="118.4"/>
    <n v="36.244897959183675"/>
    <x v="4"/>
    <x v="23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 pop"/>
    <n v="175"/>
    <n v="62.5"/>
    <x v="4"/>
    <x v="23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 pop"/>
    <n v="117.5"/>
    <n v="47"/>
    <x v="4"/>
    <x v="23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 faith"/>
    <n v="101.42212307692307"/>
    <n v="74.575090497737563"/>
    <x v="4"/>
    <x v="24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 faith"/>
    <n v="0"/>
    <e v="#DIV/0!"/>
    <x v="4"/>
    <x v="24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 faith"/>
    <n v="21.714285714285715"/>
    <n v="76"/>
    <x v="4"/>
    <x v="24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 faith"/>
    <n v="109.125"/>
    <n v="86.43564356435644"/>
    <x v="4"/>
    <x v="24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 faith"/>
    <n v="102.85714285714286"/>
    <n v="24"/>
    <x v="4"/>
    <x v="24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 faith"/>
    <n v="0.36"/>
    <n v="18"/>
    <x v="4"/>
    <x v="24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 faith"/>
    <n v="31.25"/>
    <n v="80.128205128205124"/>
    <x v="4"/>
    <x v="24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 faith"/>
    <n v="44.3"/>
    <n v="253.14285714285714"/>
    <x v="4"/>
    <x v="24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 faith"/>
    <n v="100"/>
    <n v="171.42857142857142"/>
    <x v="4"/>
    <x v="24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 faith"/>
    <n v="25.4"/>
    <n v="57.727272727272727"/>
    <x v="4"/>
    <x v="24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 faith"/>
    <n v="33.473333333333336"/>
    <n v="264.26315789473682"/>
    <x v="4"/>
    <x v="24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 faith"/>
    <n v="47.8"/>
    <n v="159.33333333333334"/>
    <x v="4"/>
    <x v="24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 faith"/>
    <n v="9.3333333333333339"/>
    <n v="35"/>
    <x v="4"/>
    <x v="24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 faith"/>
    <n v="0.05"/>
    <n v="5"/>
    <x v="4"/>
    <x v="24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 faith"/>
    <n v="11.708333333333334"/>
    <n v="61.086956521739133"/>
    <x v="4"/>
    <x v="24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 faith"/>
    <n v="0"/>
    <e v="#DIV/0!"/>
    <x v="4"/>
    <x v="24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 faith"/>
    <n v="20.207999999999998"/>
    <n v="114.81818181818181"/>
    <x v="4"/>
    <x v="24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 faith"/>
    <n v="0"/>
    <e v="#DIV/0!"/>
    <x v="4"/>
    <x v="24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 faith"/>
    <n v="4.2311459353574925"/>
    <n v="54"/>
    <x v="4"/>
    <x v="24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 faith"/>
    <n v="26.06"/>
    <n v="65.974683544303801"/>
    <x v="4"/>
    <x v="24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 faith"/>
    <n v="0.19801980198019803"/>
    <n v="5"/>
    <x v="4"/>
    <x v="24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 faith"/>
    <n v="6.0606060606060606E-3"/>
    <n v="1"/>
    <x v="4"/>
    <x v="24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 faith"/>
    <n v="1.02"/>
    <n v="25.5"/>
    <x v="4"/>
    <x v="24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 faith"/>
    <n v="65.099999999999994"/>
    <n v="118.36363636363636"/>
    <x v="4"/>
    <x v="24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 faith"/>
    <n v="0"/>
    <e v="#DIV/0!"/>
    <x v="4"/>
    <x v="24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 faith"/>
    <n v="0"/>
    <e v="#DIV/0!"/>
    <x v="4"/>
    <x v="24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 faith"/>
    <n v="9.74"/>
    <n v="54.111111111111114"/>
    <x v="4"/>
    <x v="24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 faith"/>
    <n v="0"/>
    <e v="#DIV/0!"/>
    <x v="4"/>
    <x v="24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 faith"/>
    <n v="4.8571428571428568"/>
    <n v="21.25"/>
    <x v="4"/>
    <x v="24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 faith"/>
    <n v="0.68"/>
    <n v="34"/>
    <x v="4"/>
    <x v="24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 faith"/>
    <n v="10.5"/>
    <n v="525"/>
    <x v="4"/>
    <x v="24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 faith"/>
    <n v="0"/>
    <e v="#DIV/0!"/>
    <x v="4"/>
    <x v="24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 faith"/>
    <n v="1.6666666666666667"/>
    <n v="50"/>
    <x v="4"/>
    <x v="24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 faith"/>
    <n v="7.8680000000000003"/>
    <n v="115.70588235294117"/>
    <x v="4"/>
    <x v="24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 faith"/>
    <n v="0.22"/>
    <n v="5.5"/>
    <x v="4"/>
    <x v="24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 faith"/>
    <n v="7.5"/>
    <n v="50"/>
    <x v="4"/>
    <x v="24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 faith"/>
    <n v="42.725880551301685"/>
    <n v="34.024390243902438"/>
    <x v="4"/>
    <x v="24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 faith"/>
    <n v="0.21428571428571427"/>
    <n v="37.5"/>
    <x v="4"/>
    <x v="24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 faith"/>
    <n v="0.875"/>
    <n v="11.666666666666666"/>
    <x v="4"/>
    <x v="24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 faith"/>
    <n v="5.625"/>
    <n v="28.125"/>
    <x v="4"/>
    <x v="24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 faith"/>
    <n v="0"/>
    <e v="#DIV/0!"/>
    <x v="4"/>
    <x v="24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 faith"/>
    <n v="3.4722222222222224E-2"/>
    <n v="1"/>
    <x v="4"/>
    <x v="24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 faith"/>
    <n v="6.5"/>
    <n v="216.66666666666666"/>
    <x v="4"/>
    <x v="24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 faith"/>
    <n v="0.58333333333333337"/>
    <n v="8.75"/>
    <x v="4"/>
    <x v="24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 faith"/>
    <n v="10.181818181818182"/>
    <n v="62.222222222222221"/>
    <x v="4"/>
    <x v="24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 faith"/>
    <n v="33.784615384615385"/>
    <n v="137.25"/>
    <x v="4"/>
    <x v="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 faith"/>
    <n v="3.3333333333333333E-2"/>
    <n v="1"/>
    <x v="4"/>
    <x v="24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 faith"/>
    <n v="68.400000000000006"/>
    <n v="122.14285714285714"/>
    <x v="4"/>
    <x v="2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 faith"/>
    <n v="0"/>
    <e v="#DIV/0!"/>
    <x v="4"/>
    <x v="24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 faith"/>
    <n v="0"/>
    <e v="#DIV/0!"/>
    <x v="4"/>
    <x v="24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 faith"/>
    <n v="0"/>
    <e v="#DIV/0!"/>
    <x v="4"/>
    <x v="24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 faith"/>
    <n v="0"/>
    <e v="#DIV/0!"/>
    <x v="4"/>
    <x v="24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 faith"/>
    <n v="0"/>
    <e v="#DIV/0!"/>
    <x v="4"/>
    <x v="24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 faith"/>
    <n v="2.2222222222222223E-2"/>
    <n v="1"/>
    <x v="4"/>
    <x v="24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 faith"/>
    <n v="11"/>
    <n v="55"/>
    <x v="4"/>
    <x v="24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 faith"/>
    <n v="0.73333333333333328"/>
    <n v="22"/>
    <x v="4"/>
    <x v="24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 faith"/>
    <n v="21.25"/>
    <n v="56.666666666666664"/>
    <x v="4"/>
    <x v="24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 faith"/>
    <n v="0.4"/>
    <n v="20"/>
    <x v="4"/>
    <x v="24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 faith"/>
    <n v="0.1"/>
    <n v="1"/>
    <x v="4"/>
    <x v="24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 faith"/>
    <n v="0"/>
    <e v="#DIV/0!"/>
    <x v="4"/>
    <x v="24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 photobooks"/>
    <n v="110.83333333333333"/>
    <n v="25.576923076923077"/>
    <x v="8"/>
    <x v="17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 photobooks"/>
    <n v="108.75"/>
    <n v="63.970588235294116"/>
    <x v="8"/>
    <x v="17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 photobooks"/>
    <n v="100.41666666666667"/>
    <n v="89.925373134328353"/>
    <x v="8"/>
    <x v="17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 photobooks"/>
    <n v="118.45454545454545"/>
    <n v="93.071428571428569"/>
    <x v="8"/>
    <x v="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 photobooks"/>
    <n v="114.01428571428572"/>
    <n v="89.674157303370791"/>
    <x v="8"/>
    <x v="17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 photobooks"/>
    <n v="148.1"/>
    <n v="207.61682242990653"/>
    <x v="8"/>
    <x v="17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 photobooks"/>
    <n v="104.95555555555555"/>
    <n v="59.408805031446541"/>
    <x v="8"/>
    <x v="17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 photobooks"/>
    <n v="129.94800000000001"/>
    <n v="358.97237569060775"/>
    <x v="8"/>
    <x v="17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 photobooks"/>
    <n v="123.48756218905473"/>
    <n v="94.736641221374043"/>
    <x v="8"/>
    <x v="17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 photobooks"/>
    <n v="201.62"/>
    <n v="80.647999999999996"/>
    <x v="8"/>
    <x v="17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 photobooks"/>
    <n v="102.9"/>
    <n v="168.68852459016392"/>
    <x v="8"/>
    <x v="17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 photobooks"/>
    <n v="260.16666666666669"/>
    <n v="34.68888888888889"/>
    <x v="8"/>
    <x v="17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 photobooks"/>
    <n v="108"/>
    <n v="462.85714285714283"/>
    <x v="8"/>
    <x v="17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 photobooks"/>
    <n v="110.52941176470588"/>
    <n v="104.38888888888889"/>
    <x v="8"/>
    <x v="17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 photobooks"/>
    <n v="120"/>
    <n v="7.5"/>
    <x v="8"/>
    <x v="17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 photobooks"/>
    <n v="102.82909090909091"/>
    <n v="47.13"/>
    <x v="8"/>
    <x v="17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 photobooks"/>
    <n v="116"/>
    <n v="414.28571428571428"/>
    <x v="8"/>
    <x v="17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 photobooks"/>
    <n v="114.7"/>
    <n v="42.481481481481481"/>
    <x v="8"/>
    <x v="17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 photobooks"/>
    <n v="106.6"/>
    <n v="108.77551020408163"/>
    <x v="8"/>
    <x v="17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 photobooks"/>
    <n v="165.44"/>
    <n v="81.098039215686271"/>
    <x v="8"/>
    <x v="17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 photobooks"/>
    <n v="155"/>
    <n v="51.666666666666664"/>
    <x v="8"/>
    <x v="17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 photobooks"/>
    <n v="885"/>
    <n v="35.4"/>
    <x v="8"/>
    <x v="17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 photobooks"/>
    <n v="101.90833333333333"/>
    <n v="103.63559322033899"/>
    <x v="8"/>
    <x v="17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 photobooks"/>
    <n v="19.600000000000001"/>
    <n v="55.282051282051285"/>
    <x v="8"/>
    <x v="17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 photobooks"/>
    <n v="59.467840000000002"/>
    <n v="72.16970873786407"/>
    <x v="8"/>
    <x v="17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 photobooks"/>
    <n v="0"/>
    <e v="#DIV/0!"/>
    <x v="8"/>
    <x v="17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 photobooks"/>
    <n v="45.72"/>
    <n v="58.615384615384613"/>
    <x v="8"/>
    <x v="17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 photobooks"/>
    <n v="3.74"/>
    <n v="12.466666666666667"/>
    <x v="8"/>
    <x v="17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 photobooks"/>
    <n v="2.7025000000000001"/>
    <n v="49.136363636363633"/>
    <x v="8"/>
    <x v="17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 photobooks"/>
    <n v="56.514285714285712"/>
    <n v="150.5"/>
    <x v="8"/>
    <x v="17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 photobooks"/>
    <n v="21.30952380952381"/>
    <n v="35.799999999999997"/>
    <x v="8"/>
    <x v="17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 photobooks"/>
    <n v="15.6"/>
    <n v="45.157894736842103"/>
    <x v="8"/>
    <x v="17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 photobooks"/>
    <n v="6.2566666666666668"/>
    <n v="98.78947368421052"/>
    <x v="8"/>
    <x v="17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 photobooks"/>
    <n v="45.92"/>
    <n v="88.307692307692307"/>
    <x v="8"/>
    <x v="17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 photobooks"/>
    <n v="65.101538461538468"/>
    <n v="170.62903225806451"/>
    <x v="8"/>
    <x v="17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 photobooks"/>
    <n v="6.7"/>
    <n v="83.75"/>
    <x v="8"/>
    <x v="17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 photobooks"/>
    <n v="13.5625"/>
    <n v="65.099999999999994"/>
    <x v="8"/>
    <x v="17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 photobooks"/>
    <n v="1.99"/>
    <n v="66.333333333333329"/>
    <x v="8"/>
    <x v="17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 photobooks"/>
    <n v="36.236363636363635"/>
    <n v="104.89473684210526"/>
    <x v="8"/>
    <x v="17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 photobooks"/>
    <n v="39.743333333333332"/>
    <n v="78.440789473684205"/>
    <x v="8"/>
    <x v="17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 photobooks"/>
    <n v="25.763636363636362"/>
    <n v="59.041666666666664"/>
    <x v="8"/>
    <x v="17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 photobooks"/>
    <n v="15.491428571428571"/>
    <n v="71.34210526315789"/>
    <x v="8"/>
    <x v="17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 photobooks"/>
    <n v="23.692499999999999"/>
    <n v="51.227027027027027"/>
    <x v="8"/>
    <x v="17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 photobooks"/>
    <n v="39.76"/>
    <n v="60.242424242424242"/>
    <x v="8"/>
    <x v="17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 photobooks"/>
    <n v="20.220833333333335"/>
    <n v="44.935185185185183"/>
    <x v="8"/>
    <x v="17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 photobooks"/>
    <n v="47.631578947368418"/>
    <n v="31.206896551724139"/>
    <x v="8"/>
    <x v="17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 photobooks"/>
    <n v="15.33"/>
    <n v="63.875"/>
    <x v="8"/>
    <x v="17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 photobooks"/>
    <n v="1.3818181818181818"/>
    <n v="19"/>
    <x v="8"/>
    <x v="17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 photobooks"/>
    <n v="0.5"/>
    <n v="10"/>
    <x v="8"/>
    <x v="17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 photobooks"/>
    <n v="4.957575757575758"/>
    <n v="109.06666666666666"/>
    <x v="8"/>
    <x v="17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 photobooks"/>
    <n v="3.5666666666666669"/>
    <n v="26.75"/>
    <x v="8"/>
    <x v="17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 photobooks"/>
    <n v="61.124000000000002"/>
    <n v="109.93525179856115"/>
    <x v="8"/>
    <x v="17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 photobooks"/>
    <n v="1.3333333333333333"/>
    <n v="20"/>
    <x v="8"/>
    <x v="17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 photobooks"/>
    <n v="11.077777777777778"/>
    <n v="55.388888888888886"/>
    <x v="8"/>
    <x v="17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 photobooks"/>
    <n v="38.735714285714288"/>
    <n v="133.90123456790124"/>
    <x v="8"/>
    <x v="17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 photobooks"/>
    <n v="22.05263157894737"/>
    <n v="48.720930232558139"/>
    <x v="8"/>
    <x v="17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 photobooks"/>
    <n v="67.55"/>
    <n v="48.25"/>
    <x v="8"/>
    <x v="17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 photobooks"/>
    <n v="13.637499999999999"/>
    <n v="58.972972972972975"/>
    <x v="8"/>
    <x v="17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 photobooks"/>
    <n v="1.7457499999999999"/>
    <n v="11.638333333333334"/>
    <x v="8"/>
    <x v="17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 photobooks"/>
    <n v="20.44963251188932"/>
    <n v="83.716814159292042"/>
    <x v="8"/>
    <x v="17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 photobooks"/>
    <n v="13.852941176470589"/>
    <n v="63.648648648648646"/>
    <x v="8"/>
    <x v="17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 photobooks"/>
    <n v="48.485714285714288"/>
    <n v="94.277777777777771"/>
    <x v="8"/>
    <x v="17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 photobooks"/>
    <n v="30.8"/>
    <n v="71.86666666666666"/>
    <x v="8"/>
    <x v="17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 photobooks"/>
    <n v="35.174193548387095"/>
    <n v="104.84615384615384"/>
    <x v="8"/>
    <x v="17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 photobooks"/>
    <n v="36.404444444444444"/>
    <n v="67.139344262295083"/>
    <x v="8"/>
    <x v="17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 photobooks"/>
    <n v="2.9550000000000001"/>
    <n v="73.875"/>
    <x v="8"/>
    <x v="17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 photobooks"/>
    <n v="11.06"/>
    <n v="69.125"/>
    <x v="8"/>
    <x v="17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 photobooks"/>
    <n v="41.407142857142858"/>
    <n v="120.77083333333333"/>
    <x v="8"/>
    <x v="17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 photobooks"/>
    <n v="10.857142857142858"/>
    <n v="42.222222222222221"/>
    <x v="8"/>
    <x v="17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 photobooks"/>
    <n v="3.3333333333333335"/>
    <n v="7.5"/>
    <x v="8"/>
    <x v="17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 photobooks"/>
    <n v="7.407407407407407E-2"/>
    <n v="1.5384615384615385"/>
    <x v="8"/>
    <x v="17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 photobooks"/>
    <n v="13.307692307692308"/>
    <n v="37.608695652173914"/>
    <x v="8"/>
    <x v="17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 photobooks"/>
    <n v="0"/>
    <e v="#DIV/0!"/>
    <x v="8"/>
    <x v="17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 photobooks"/>
    <n v="49.18333333333333"/>
    <n v="42.157142857142858"/>
    <x v="8"/>
    <x v="17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 photobooks"/>
    <n v="0"/>
    <e v="#DIV/0!"/>
    <x v="8"/>
    <x v="17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 photobooks"/>
    <n v="2.036"/>
    <n v="84.833333333333329"/>
    <x v="8"/>
    <x v="17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 photobooks"/>
    <n v="52.327777777777776"/>
    <n v="94.19"/>
    <x v="8"/>
    <x v="17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 photobooks"/>
    <n v="0"/>
    <e v="#DIV/0!"/>
    <x v="8"/>
    <x v="17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 photobooks"/>
    <n v="2.0833333333333335"/>
    <n v="6.25"/>
    <x v="8"/>
    <x v="17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 photobooks"/>
    <n v="6.5653846153846152"/>
    <n v="213.375"/>
    <x v="8"/>
    <x v="17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 rock"/>
    <n v="134.88999999999999"/>
    <n v="59.162280701754383"/>
    <x v="4"/>
    <x v="10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 rock"/>
    <n v="100"/>
    <n v="27.272727272727273"/>
    <x v="4"/>
    <x v="1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 rock"/>
    <n v="115.85714285714286"/>
    <n v="24.575757575757574"/>
    <x v="4"/>
    <x v="10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 rock"/>
    <n v="100.06666666666666"/>
    <n v="75.05"/>
    <x v="4"/>
    <x v="1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 rock"/>
    <n v="105.05"/>
    <n v="42.02"/>
    <x v="4"/>
    <x v="10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 rock"/>
    <n v="101"/>
    <n v="53.157894736842103"/>
    <x v="4"/>
    <x v="10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 rock"/>
    <n v="100.66249999999999"/>
    <n v="83.885416666666671"/>
    <x v="4"/>
    <x v="10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 rock"/>
    <n v="100.16"/>
    <n v="417.33333333333331"/>
    <x v="4"/>
    <x v="1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 rock"/>
    <n v="166.68333333333334"/>
    <n v="75.765151515151516"/>
    <x v="4"/>
    <x v="1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 rock"/>
    <n v="101.53333333333333"/>
    <n v="67.389380530973455"/>
    <x v="4"/>
    <x v="10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 rock"/>
    <n v="103"/>
    <n v="73.571428571428569"/>
    <x v="4"/>
    <x v="10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 rock"/>
    <n v="142.85714285714286"/>
    <n v="25"/>
    <x v="4"/>
    <x v="10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 rock"/>
    <n v="262.5"/>
    <n v="42"/>
    <x v="4"/>
    <x v="10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 rock"/>
    <n v="118.05"/>
    <n v="131.16666666666666"/>
    <x v="4"/>
    <x v="10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 rock"/>
    <n v="104"/>
    <n v="47.272727272727273"/>
    <x v="4"/>
    <x v="10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 rock"/>
    <n v="200.34"/>
    <n v="182.12727272727273"/>
    <x v="4"/>
    <x v="10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 rock"/>
    <n v="306.83333333333331"/>
    <n v="61.366666666666667"/>
    <x v="4"/>
    <x v="10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 rock"/>
    <n v="100.149"/>
    <n v="35.767499999999998"/>
    <x v="4"/>
    <x v="1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 rock"/>
    <n v="205.3"/>
    <n v="45.62222222222222"/>
    <x v="4"/>
    <x v="10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 rock"/>
    <n v="108.88888888888889"/>
    <n v="75.384615384615387"/>
    <x v="4"/>
    <x v="10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 rock"/>
    <n v="101.75"/>
    <n v="50.875"/>
    <x v="4"/>
    <x v="1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 rock"/>
    <n v="125.25"/>
    <n v="119.28571428571429"/>
    <x v="4"/>
    <x v="1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 rock"/>
    <n v="124.0061"/>
    <n v="92.541865671641801"/>
    <x v="4"/>
    <x v="10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 rock"/>
    <n v="101.4"/>
    <n v="76.05"/>
    <x v="4"/>
    <x v="1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 rock"/>
    <n v="100"/>
    <n v="52.631578947368418"/>
    <x v="4"/>
    <x v="1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 rock"/>
    <n v="137.92666666666668"/>
    <n v="98.990430622009569"/>
    <x v="4"/>
    <x v="10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 rock"/>
    <n v="120.88"/>
    <n v="79.526315789473685"/>
    <x v="4"/>
    <x v="10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 rock"/>
    <n v="107.36666666666666"/>
    <n v="134.20833333333334"/>
    <x v="4"/>
    <x v="10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 rock"/>
    <n v="100.33333333333333"/>
    <n v="37.625"/>
    <x v="4"/>
    <x v="10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 rock"/>
    <n v="101.52222222222223"/>
    <n v="51.044692737430168"/>
    <x v="4"/>
    <x v="1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 rock"/>
    <n v="100.07692307692308"/>
    <n v="50.03846153846154"/>
    <x v="4"/>
    <x v="1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 rock"/>
    <n v="116.96666666666667"/>
    <n v="133.93129770992365"/>
    <x v="4"/>
    <x v="1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 rock"/>
    <n v="101.875"/>
    <n v="58.214285714285715"/>
    <x v="4"/>
    <x v="10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 rock"/>
    <n v="102.12366666666667"/>
    <n v="88.037643678160919"/>
    <x v="4"/>
    <x v="10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 rock"/>
    <n v="154.05897142857143"/>
    <n v="70.576753926701571"/>
    <x v="4"/>
    <x v="10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 rock"/>
    <n v="101.25"/>
    <n v="53.289473684210527"/>
    <x v="4"/>
    <x v="10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 rock"/>
    <n v="100"/>
    <n v="136.36363636363637"/>
    <x v="4"/>
    <x v="10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 rock"/>
    <n v="108.74800874800874"/>
    <n v="40.547315436241611"/>
    <x v="4"/>
    <x v="10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 rock"/>
    <n v="131.83333333333334"/>
    <n v="70.625"/>
    <x v="4"/>
    <x v="10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 rock"/>
    <n v="133.46666666666667"/>
    <n v="52.684210526315788"/>
    <x v="4"/>
    <x v="10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 mobile games"/>
    <n v="0"/>
    <e v="#DIV/0!"/>
    <x v="6"/>
    <x v="15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 mobile games"/>
    <n v="8.0833333333333339"/>
    <n v="90.9375"/>
    <x v="6"/>
    <x v="15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 mobile games"/>
    <n v="0.4"/>
    <n v="5"/>
    <x v="6"/>
    <x v="1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 mobile games"/>
    <n v="42.892307692307689"/>
    <n v="58.083333333333336"/>
    <x v="6"/>
    <x v="15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 mobile games"/>
    <n v="3.6363636363636364E-3"/>
    <n v="2"/>
    <x v="6"/>
    <x v="15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 mobile games"/>
    <n v="0.5"/>
    <n v="62.5"/>
    <x v="6"/>
    <x v="15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 mobile games"/>
    <n v="0.05"/>
    <n v="10"/>
    <x v="6"/>
    <x v="15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 mobile games"/>
    <n v="4.8680000000000003"/>
    <n v="71.588235294117652"/>
    <x v="6"/>
    <x v="15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 mobile games"/>
    <n v="0"/>
    <e v="#DIV/0!"/>
    <x v="6"/>
    <x v="15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 mobile games"/>
    <n v="10.314285714285715"/>
    <n v="32.81818181818182"/>
    <x v="6"/>
    <x v="15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 mobile games"/>
    <n v="71.784615384615378"/>
    <n v="49.11578947368421"/>
    <x v="6"/>
    <x v="15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 mobile games"/>
    <n v="1.06"/>
    <n v="16.307692307692307"/>
    <x v="6"/>
    <x v="15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 mobile games"/>
    <n v="0.45"/>
    <n v="18"/>
    <x v="6"/>
    <x v="15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 mobile games"/>
    <n v="1.6250000000000001E-2"/>
    <n v="13"/>
    <x v="6"/>
    <x v="15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 mobile games"/>
    <n v="0.51"/>
    <n v="17"/>
    <x v="6"/>
    <x v="15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 mobile games"/>
    <n v="0"/>
    <e v="#DIV/0!"/>
    <x v="6"/>
    <x v="15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 mobile games"/>
    <n v="0"/>
    <e v="#DIV/0!"/>
    <x v="6"/>
    <x v="15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 mobile games"/>
    <n v="0"/>
    <e v="#DIV/0!"/>
    <x v="6"/>
    <x v="15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 mobile games"/>
    <n v="0.12"/>
    <n v="3"/>
    <x v="6"/>
    <x v="15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 mobile games"/>
    <n v="20.079999999999998"/>
    <n v="41.833333333333336"/>
    <x v="6"/>
    <x v="15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 indie rock"/>
    <n v="172.68450000000001"/>
    <n v="49.338428571428572"/>
    <x v="4"/>
    <x v="10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 indie rock"/>
    <n v="100.8955223880597"/>
    <n v="41.728395061728392"/>
    <x v="4"/>
    <x v="1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 indie rock"/>
    <n v="104.8048048048048"/>
    <n v="32.71875"/>
    <x v="4"/>
    <x v="10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 indie rock"/>
    <n v="135.1"/>
    <n v="51.96153846153846"/>
    <x v="4"/>
    <x v="1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 indie rock"/>
    <n v="116.32786885245902"/>
    <n v="50.685714285714283"/>
    <x v="4"/>
    <x v="1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 indie rock"/>
    <n v="102.08333333333333"/>
    <n v="42.241379310344826"/>
    <x v="4"/>
    <x v="10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 indie rock"/>
    <n v="111.16666666666667"/>
    <n v="416.875"/>
    <x v="4"/>
    <x v="1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 indie rock"/>
    <n v="166.08"/>
    <n v="46.651685393258425"/>
    <x v="4"/>
    <x v="10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 indie rock"/>
    <n v="106.6"/>
    <n v="48.454545454545453"/>
    <x v="4"/>
    <x v="10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 indie rock"/>
    <n v="144.58441666666667"/>
    <n v="70.5289837398374"/>
    <x v="4"/>
    <x v="10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 indie rock"/>
    <n v="105.55"/>
    <n v="87.958333333333329"/>
    <x v="4"/>
    <x v="10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 indie rock"/>
    <n v="136.6"/>
    <n v="26.26923076923077"/>
    <x v="4"/>
    <x v="10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 indie rock"/>
    <n v="104"/>
    <n v="57.777777777777779"/>
    <x v="4"/>
    <x v="10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 indie rock"/>
    <n v="114.5"/>
    <n v="57.25"/>
    <x v="4"/>
    <x v="10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 indie rock"/>
    <n v="101.71957671957672"/>
    <n v="196.34042553191489"/>
    <x v="4"/>
    <x v="10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 indie rock"/>
    <n v="123.94678492239468"/>
    <n v="43"/>
    <x v="4"/>
    <x v="10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 indie rock"/>
    <n v="102.45669291338582"/>
    <n v="35.551912568306008"/>
    <x v="4"/>
    <x v="1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 indie rock"/>
    <n v="144.5"/>
    <n v="68.80952380952381"/>
    <x v="4"/>
    <x v="1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 indie rock"/>
    <n v="133.33333333333334"/>
    <n v="28.571428571428573"/>
    <x v="4"/>
    <x v="10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 indie rock"/>
    <n v="109.3644"/>
    <n v="50.631666666666668"/>
    <x v="4"/>
    <x v="1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 gadgets"/>
    <n v="2.6969696969696968"/>
    <n v="106.8"/>
    <x v="2"/>
    <x v="25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 gadgets"/>
    <n v="1.2"/>
    <n v="4"/>
    <x v="2"/>
    <x v="25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 gadgets"/>
    <n v="46.6"/>
    <n v="34.097560975609753"/>
    <x v="2"/>
    <x v="25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 gadgets"/>
    <n v="0.1"/>
    <n v="25"/>
    <x v="2"/>
    <x v="25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 gadgets"/>
    <n v="0.16800000000000001"/>
    <n v="10.5"/>
    <x v="2"/>
    <x v="25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 gadgets"/>
    <n v="42.76"/>
    <n v="215.95959595959596"/>
    <x v="2"/>
    <x v="25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 gadgets"/>
    <n v="0.28333333333333333"/>
    <n v="21.25"/>
    <x v="2"/>
    <x v="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 gadgets"/>
    <n v="1.732"/>
    <n v="108.25"/>
    <x v="2"/>
    <x v="25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 gadgets"/>
    <n v="14.111428571428572"/>
    <n v="129.97368421052633"/>
    <x v="2"/>
    <x v="25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 gadgets"/>
    <n v="39.395294117647062"/>
    <n v="117.49473684210527"/>
    <x v="2"/>
    <x v="25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 gadgets"/>
    <n v="2.3529411764705882E-2"/>
    <n v="10"/>
    <x v="2"/>
    <x v="25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 gadgets"/>
    <n v="59.3"/>
    <n v="70.595238095238102"/>
    <x v="2"/>
    <x v="25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 gadgets"/>
    <n v="1.3270833333333334"/>
    <n v="24.5"/>
    <x v="2"/>
    <x v="25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 gadgets"/>
    <n v="9.0090090090090094"/>
    <n v="30"/>
    <x v="2"/>
    <x v="25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 gadgets"/>
    <n v="1.6"/>
    <n v="2"/>
    <x v="2"/>
    <x v="25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 gadgets"/>
    <n v="0.51"/>
    <n v="17"/>
    <x v="2"/>
    <x v="25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 gadgets"/>
    <n v="52.570512820512818"/>
    <n v="2928.9285714285716"/>
    <x v="2"/>
    <x v="25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 gadgets"/>
    <n v="1.04"/>
    <n v="28.888888888888889"/>
    <x v="2"/>
    <x v="25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 gadgets"/>
    <n v="47.4"/>
    <n v="29.625"/>
    <x v="2"/>
    <x v="25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 gadgets"/>
    <n v="43.03"/>
    <n v="40.980952380952381"/>
    <x v="2"/>
    <x v="25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 indie rock"/>
    <n v="136.80000000000001"/>
    <n v="54"/>
    <x v="4"/>
    <x v="10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 indie rock"/>
    <n v="115.55"/>
    <n v="36.109375"/>
    <x v="4"/>
    <x v="10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 indie rock"/>
    <n v="240.8"/>
    <n v="23.153846153846153"/>
    <x v="4"/>
    <x v="1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 indie rock"/>
    <n v="114.4"/>
    <n v="104"/>
    <x v="4"/>
    <x v="10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 indie rock"/>
    <n v="110.33333333333333"/>
    <n v="31.826923076923077"/>
    <x v="4"/>
    <x v="1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 indie rock"/>
    <n v="195.37933333333334"/>
    <n v="27.3896261682243"/>
    <x v="4"/>
    <x v="10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 indie rock"/>
    <n v="103.33333333333333"/>
    <n v="56.363636363636367"/>
    <x v="4"/>
    <x v="10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 indie rock"/>
    <n v="103.13725490196079"/>
    <n v="77.352941176470594"/>
    <x v="4"/>
    <x v="10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 indie rock"/>
    <n v="100.3125"/>
    <n v="42.8"/>
    <x v="4"/>
    <x v="10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 indie rock"/>
    <n v="127"/>
    <n v="48.846153846153847"/>
    <x v="4"/>
    <x v="10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 indie rock"/>
    <n v="120.601"/>
    <n v="48.240400000000001"/>
    <x v="4"/>
    <x v="1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 indie rock"/>
    <n v="106.99047619047619"/>
    <n v="70.212500000000006"/>
    <x v="4"/>
    <x v="10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 indie rock"/>
    <n v="172.43333333333334"/>
    <n v="94.054545454545448"/>
    <x v="4"/>
    <x v="10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 indie rock"/>
    <n v="123.62"/>
    <n v="80.272727272727266"/>
    <x v="4"/>
    <x v="10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 indie rock"/>
    <n v="108.4"/>
    <n v="54.2"/>
    <x v="4"/>
    <x v="1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 indie rock"/>
    <n v="116.52013333333333"/>
    <n v="60.26903448275862"/>
    <x v="4"/>
    <x v="10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 indie rock"/>
    <n v="187.245"/>
    <n v="38.740344827586206"/>
    <x v="4"/>
    <x v="1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 indie rock"/>
    <n v="115.93333333333334"/>
    <n v="152.54385964912279"/>
    <x v="4"/>
    <x v="1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 indie rock"/>
    <n v="110.7"/>
    <n v="115.3125"/>
    <x v="4"/>
    <x v="10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 indie rock"/>
    <n v="170.92307692307693"/>
    <n v="35.838709677419352"/>
    <x v="4"/>
    <x v="1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 hardware"/>
    <n v="126.11835600000001"/>
    <n v="64.570118779438872"/>
    <x v="2"/>
    <x v="26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 hardware"/>
    <n v="138.44033333333334"/>
    <n v="87.436000000000007"/>
    <x v="2"/>
    <x v="26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 hardware"/>
    <n v="1705.25"/>
    <n v="68.815577078288939"/>
    <x v="2"/>
    <x v="2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 hardware"/>
    <n v="788.05550000000005"/>
    <n v="176.200223588597"/>
    <x v="2"/>
    <x v="26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 hardware"/>
    <n v="348.01799999999997"/>
    <n v="511.79117647058825"/>
    <x v="2"/>
    <x v="26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 hardware"/>
    <n v="149.74666666666667"/>
    <n v="160.44285714285715"/>
    <x v="2"/>
    <x v="26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 hardware"/>
    <n v="100.63375000000001"/>
    <n v="35.003043478260871"/>
    <x v="2"/>
    <x v="26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 hardware"/>
    <n v="800.21100000000001"/>
    <n v="188.50671378091872"/>
    <x v="2"/>
    <x v="26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 hardware"/>
    <n v="106.0026"/>
    <n v="56.204984093319197"/>
    <x v="2"/>
    <x v="26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 hardware"/>
    <n v="200.51866666666666"/>
    <n v="51.3054157782516"/>
    <x v="2"/>
    <x v="26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 hardware"/>
    <n v="212.44399999999999"/>
    <n v="127.36450839328538"/>
    <x v="2"/>
    <x v="26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 hardware"/>
    <n v="198.47237142857142"/>
    <n v="101.85532258064516"/>
    <x v="2"/>
    <x v="26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 hardware"/>
    <n v="225.94666666666666"/>
    <n v="230.55782312925169"/>
    <x v="2"/>
    <x v="26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 hardware"/>
    <n v="698.94799999999998"/>
    <n v="842.10602409638557"/>
    <x v="2"/>
    <x v="26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 hardware"/>
    <n v="398.59528571428569"/>
    <n v="577.27593103448271"/>
    <x v="2"/>
    <x v="26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 hardware"/>
    <n v="294.03333333333336"/>
    <n v="483.34246575342468"/>
    <x v="2"/>
    <x v="26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 hardware"/>
    <n v="167.50470000000001"/>
    <n v="76.138500000000008"/>
    <x v="2"/>
    <x v="26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 hardware"/>
    <n v="1435.5717142857143"/>
    <n v="74.107684365781708"/>
    <x v="2"/>
    <x v="26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 hardware"/>
    <n v="156.73439999999999"/>
    <n v="36.965660377358489"/>
    <x v="2"/>
    <x v="26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 hardware"/>
    <n v="117.90285714285714"/>
    <n v="2500.969696969697"/>
    <x v="2"/>
    <x v="26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 hardware"/>
    <n v="1105.3812"/>
    <n v="67.690214329454989"/>
    <x v="2"/>
    <x v="26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 hardware"/>
    <n v="192.92500000000001"/>
    <n v="63.04738562091503"/>
    <x v="2"/>
    <x v="2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 hardware"/>
    <n v="126.88421052631578"/>
    <n v="117.6"/>
    <x v="2"/>
    <x v="26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 hardware"/>
    <n v="259.57748878923769"/>
    <n v="180.75185011709601"/>
    <x v="2"/>
    <x v="26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 hardware"/>
    <n v="262.27999999999997"/>
    <n v="127.32038834951456"/>
    <x v="2"/>
    <x v="26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 hardware"/>
    <n v="206.74309"/>
    <n v="136.6444745538665"/>
    <x v="2"/>
    <x v="26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 hardware"/>
    <n v="370.13"/>
    <n v="182.78024691358024"/>
    <x v="2"/>
    <x v="26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 hardware"/>
    <n v="284.96600000000001"/>
    <n v="279.37843137254902"/>
    <x v="2"/>
    <x v="26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 hardware"/>
    <n v="579.08000000000004"/>
    <n v="61.375728669846318"/>
    <x v="2"/>
    <x v="26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 hardware"/>
    <n v="1131.8"/>
    <n v="80.727532097004286"/>
    <x v="2"/>
    <x v="26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 hardware"/>
    <n v="263.02771750000005"/>
    <n v="272.35590732591254"/>
    <x v="2"/>
    <x v="26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 hardware"/>
    <n v="674.48"/>
    <n v="70.848739495798313"/>
    <x v="2"/>
    <x v="26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 hardware"/>
    <n v="256.83081313131311"/>
    <n v="247.94003412969283"/>
    <x v="2"/>
    <x v="26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 hardware"/>
    <n v="375.49599999999998"/>
    <n v="186.81393034825871"/>
    <x v="2"/>
    <x v="26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 hardware"/>
    <n v="208.70837499999996"/>
    <n v="131.98948616600788"/>
    <x v="2"/>
    <x v="26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 hardware"/>
    <n v="346.6"/>
    <n v="29.310782241014799"/>
    <x v="2"/>
    <x v="26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 hardware"/>
    <n v="402.33"/>
    <n v="245.02436053593178"/>
    <x v="2"/>
    <x v="26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 hardware"/>
    <n v="1026.8451399999999"/>
    <n v="1323.2540463917526"/>
    <x v="2"/>
    <x v="26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 hardware"/>
    <n v="114.901155"/>
    <n v="282.65966789667897"/>
    <x v="2"/>
    <x v="26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 hardware"/>
    <n v="354.82402000000002"/>
    <n v="91.214401028277635"/>
    <x v="2"/>
    <x v="26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 people"/>
    <n v="5.08"/>
    <n v="31.75"/>
    <x v="8"/>
    <x v="27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 people"/>
    <n v="0"/>
    <e v="#DIV/0!"/>
    <x v="8"/>
    <x v="2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 people"/>
    <n v="4.3"/>
    <n v="88.6875"/>
    <x v="8"/>
    <x v="27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 people"/>
    <n v="21.146666666666668"/>
    <n v="453.14285714285717"/>
    <x v="8"/>
    <x v="27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 people"/>
    <n v="3.1875"/>
    <n v="12.75"/>
    <x v="8"/>
    <x v="27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 people"/>
    <n v="0.05"/>
    <n v="1"/>
    <x v="8"/>
    <x v="27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 people"/>
    <n v="42.472727272727276"/>
    <n v="83.428571428571431"/>
    <x v="8"/>
    <x v="27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 people"/>
    <n v="0.41666666666666669"/>
    <n v="25"/>
    <x v="8"/>
    <x v="27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 people"/>
    <n v="1"/>
    <n v="50"/>
    <x v="8"/>
    <x v="27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 people"/>
    <n v="16.966666666666665"/>
    <n v="101.8"/>
    <x v="8"/>
    <x v="27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 people"/>
    <n v="7"/>
    <n v="46.666666666666664"/>
    <x v="8"/>
    <x v="27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 people"/>
    <n v="0.13333333333333333"/>
    <n v="1"/>
    <x v="8"/>
    <x v="27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 people"/>
    <n v="0"/>
    <e v="#DIV/0!"/>
    <x v="8"/>
    <x v="2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 people"/>
    <n v="0"/>
    <e v="#DIV/0!"/>
    <x v="8"/>
    <x v="27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 people"/>
    <n v="7.8"/>
    <n v="26"/>
    <x v="8"/>
    <x v="27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 people"/>
    <n v="0"/>
    <e v="#DIV/0!"/>
    <x v="8"/>
    <x v="27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 people"/>
    <n v="0"/>
    <e v="#DIV/0!"/>
    <x v="8"/>
    <x v="27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 people"/>
    <n v="26.2"/>
    <n v="218.33333333333334"/>
    <x v="8"/>
    <x v="27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 people"/>
    <n v="0.76129032258064511"/>
    <n v="33.714285714285715"/>
    <x v="8"/>
    <x v="27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 people"/>
    <n v="12.5"/>
    <n v="25"/>
    <x v="8"/>
    <x v="27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 hardware"/>
    <n v="382.12909090909091"/>
    <n v="128.38790470372632"/>
    <x v="2"/>
    <x v="26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 hardware"/>
    <n v="216.79422"/>
    <n v="78.834261818181815"/>
    <x v="2"/>
    <x v="26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 hardware"/>
    <n v="312"/>
    <n v="91.764705882352942"/>
    <x v="2"/>
    <x v="26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 hardware"/>
    <n v="234.42048"/>
    <n v="331.10237288135596"/>
    <x v="2"/>
    <x v="26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 hardware"/>
    <n v="123.6801"/>
    <n v="194.26193717277485"/>
    <x v="2"/>
    <x v="26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 hardware"/>
    <n v="247.84"/>
    <n v="408.97689768976898"/>
    <x v="2"/>
    <x v="26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 hardware"/>
    <n v="115.7092"/>
    <n v="84.459270072992695"/>
    <x v="2"/>
    <x v="26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 hardware"/>
    <n v="117.07484768810599"/>
    <n v="44.853658536585364"/>
    <x v="2"/>
    <x v="26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 hardware"/>
    <n v="305.15800000000002"/>
    <n v="383.3643216080402"/>
    <x v="2"/>
    <x v="26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 hardware"/>
    <n v="320.053"/>
    <n v="55.276856649395505"/>
    <x v="2"/>
    <x v="26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 hardware"/>
    <n v="819.56399999999996"/>
    <n v="422.02059732234807"/>
    <x v="2"/>
    <x v="26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 hardware"/>
    <n v="234.9"/>
    <n v="64.180327868852459"/>
    <x v="2"/>
    <x v="26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 hardware"/>
    <n v="494.91374999999999"/>
    <n v="173.57781674704077"/>
    <x v="2"/>
    <x v="26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 hardware"/>
    <n v="7813.7822333333334"/>
    <n v="88.601680840609291"/>
    <x v="2"/>
    <x v="26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 hardware"/>
    <n v="113.00013888888888"/>
    <n v="50.222283950617282"/>
    <x v="2"/>
    <x v="26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 hardware"/>
    <n v="921.54219999999998"/>
    <n v="192.38876826722338"/>
    <x v="2"/>
    <x v="26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 hardware"/>
    <n v="125.1024"/>
    <n v="73.416901408450698"/>
    <x v="2"/>
    <x v="26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 hardware"/>
    <n v="102.24343076923077"/>
    <n v="147.68495555555555"/>
    <x v="2"/>
    <x v="26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 hardware"/>
    <n v="484.90974999999997"/>
    <n v="108.96848314606741"/>
    <x v="2"/>
    <x v="26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 hardware"/>
    <n v="192.33333333333334"/>
    <n v="23.647540983606557"/>
    <x v="2"/>
    <x v="26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 hardware"/>
    <n v="281.10000000000002"/>
    <n v="147.94736842105263"/>
    <x v="2"/>
    <x v="26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 hardware"/>
    <n v="125.137"/>
    <n v="385.03692307692307"/>
    <x v="2"/>
    <x v="26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 hardware"/>
    <n v="161.459"/>
    <n v="457.39093484419266"/>
    <x v="2"/>
    <x v="26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 hardware"/>
    <n v="585.35"/>
    <n v="222.99047619047619"/>
    <x v="2"/>
    <x v="26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 hardware"/>
    <n v="201.15"/>
    <n v="220.74074074074073"/>
    <x v="2"/>
    <x v="26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 hardware"/>
    <n v="133.48307999999997"/>
    <n v="73.503898678414089"/>
    <x v="2"/>
    <x v="26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 hardware"/>
    <n v="120.249"/>
    <n v="223.09647495361781"/>
    <x v="2"/>
    <x v="26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 hardware"/>
    <n v="126.16666666666667"/>
    <n v="47.911392405063289"/>
    <x v="2"/>
    <x v="26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 hardware"/>
    <n v="361.2"/>
    <n v="96.063829787234042"/>
    <x v="2"/>
    <x v="26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 hardware"/>
    <n v="226.239013671875"/>
    <n v="118.6144"/>
    <x v="2"/>
    <x v="26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 hardware"/>
    <n v="120.35"/>
    <n v="118.45472440944881"/>
    <x v="2"/>
    <x v="26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 hardware"/>
    <n v="304.18799999999999"/>
    <n v="143.21468926553672"/>
    <x v="2"/>
    <x v="26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 hardware"/>
    <n v="178.67599999999999"/>
    <n v="282.71518987341773"/>
    <x v="2"/>
    <x v="26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 hardware"/>
    <n v="386.81998717948721"/>
    <n v="593.93620078740162"/>
    <x v="2"/>
    <x v="26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 hardware"/>
    <n v="211.03642500000001"/>
    <n v="262.15704968944101"/>
    <x v="2"/>
    <x v="26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 hardware"/>
    <n v="131.66833333333332"/>
    <n v="46.580778301886795"/>
    <x v="2"/>
    <x v="26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 hardware"/>
    <n v="300.47640000000001"/>
    <n v="70.041118881118877"/>
    <x v="2"/>
    <x v="26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 hardware"/>
    <n v="420.51249999999999"/>
    <n v="164.90686274509804"/>
    <x v="2"/>
    <x v="26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 hardware"/>
    <n v="136.21680000000001"/>
    <n v="449.26385224274406"/>
    <x v="2"/>
    <x v="26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 hardware"/>
    <n v="248.17133333333334"/>
    <n v="27.472841328413285"/>
    <x v="2"/>
    <x v="26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 hardware"/>
    <n v="181.86315789473684"/>
    <n v="143.97499999999999"/>
    <x v="2"/>
    <x v="26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 hardware"/>
    <n v="123.53"/>
    <n v="88.23571428571428"/>
    <x v="2"/>
    <x v="26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 hardware"/>
    <n v="506.20938628158842"/>
    <n v="36.326424870466319"/>
    <x v="2"/>
    <x v="26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 hardware"/>
    <n v="108.21333333333334"/>
    <n v="90.177777777777777"/>
    <x v="2"/>
    <x v="26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 hardware"/>
    <n v="819.18387755102037"/>
    <n v="152.62361216730039"/>
    <x v="2"/>
    <x v="26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 hardware"/>
    <n v="121.1"/>
    <n v="55.806451612903224"/>
    <x v="2"/>
    <x v="26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 hardware"/>
    <n v="102.99897959183673"/>
    <n v="227.85327313769753"/>
    <x v="2"/>
    <x v="26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 hardware"/>
    <n v="148.33229411764705"/>
    <n v="91.82989803350327"/>
    <x v="2"/>
    <x v="26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 hardware"/>
    <n v="120.19070000000001"/>
    <n v="80.991037735849048"/>
    <x v="2"/>
    <x v="26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 hardware"/>
    <n v="473.27"/>
    <n v="278.39411764705881"/>
    <x v="2"/>
    <x v="26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 hardware"/>
    <n v="130.36250000000001"/>
    <n v="43.095041322314053"/>
    <x v="2"/>
    <x v="26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 hardware"/>
    <n v="353.048"/>
    <n v="326.29205175600737"/>
    <x v="2"/>
    <x v="26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 hardware"/>
    <n v="101.02"/>
    <n v="41.743801652892564"/>
    <x v="2"/>
    <x v="26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 hardware"/>
    <n v="113.59142857142857"/>
    <n v="64.020933977455712"/>
    <x v="2"/>
    <x v="26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 hardware"/>
    <n v="167.41666666666666"/>
    <n v="99.455445544554451"/>
    <x v="2"/>
    <x v="26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 hardware"/>
    <n v="153.452"/>
    <n v="138.49458483754512"/>
    <x v="2"/>
    <x v="26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 hardware"/>
    <n v="202.23220000000001"/>
    <n v="45.547792792792798"/>
    <x v="2"/>
    <x v="26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 hardware"/>
    <n v="168.28125"/>
    <n v="10.507317073170732"/>
    <x v="2"/>
    <x v="26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 hardware"/>
    <n v="143.45666666666668"/>
    <n v="114.76533333333333"/>
    <x v="2"/>
    <x v="26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 hardware"/>
    <n v="196.4"/>
    <n v="35.997067448680355"/>
    <x v="2"/>
    <x v="26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 hardware"/>
    <n v="107.92"/>
    <n v="154.17142857142858"/>
    <x v="2"/>
    <x v="26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 hardware"/>
    <n v="114.977"/>
    <n v="566.38916256157631"/>
    <x v="2"/>
    <x v="26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 hardware"/>
    <n v="148.05000000000001"/>
    <n v="120.85714285714286"/>
    <x v="2"/>
    <x v="26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 hardware"/>
    <n v="191.16676082790633"/>
    <n v="86.163845492085343"/>
    <x v="2"/>
    <x v="26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 hardware"/>
    <n v="199.215125"/>
    <n v="51.212114395886893"/>
    <x v="2"/>
    <x v="26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 hardware"/>
    <n v="218.6"/>
    <n v="67.261538461538464"/>
    <x v="2"/>
    <x v="26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 hardware"/>
    <n v="126.86868686868686"/>
    <n v="62.8"/>
    <x v="2"/>
    <x v="2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 hardware"/>
    <n v="105.22387999999999"/>
    <n v="346.13118421052633"/>
    <x v="2"/>
    <x v="26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 hardware"/>
    <n v="128.40665999999999"/>
    <n v="244.11912547528519"/>
    <x v="2"/>
    <x v="26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 hardware"/>
    <n v="317.3272"/>
    <n v="259.25424836601309"/>
    <x v="2"/>
    <x v="26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 hardware"/>
    <n v="280.73"/>
    <n v="201.96402877697841"/>
    <x v="2"/>
    <x v="26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 hardware"/>
    <n v="110.73146853146854"/>
    <n v="226.20857142857142"/>
    <x v="2"/>
    <x v="26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 hardware"/>
    <n v="152.60429999999999"/>
    <n v="324.69"/>
    <x v="2"/>
    <x v="26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 hardware"/>
    <n v="102.5"/>
    <n v="205"/>
    <x v="2"/>
    <x v="26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 hardware"/>
    <n v="1678.3738373837384"/>
    <n v="20.465926829268295"/>
    <x v="2"/>
    <x v="26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 hardware"/>
    <n v="543.349156424581"/>
    <n v="116.35303146309367"/>
    <x v="2"/>
    <x v="26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 hardware"/>
    <n v="115.508"/>
    <n v="307.20212765957444"/>
    <x v="2"/>
    <x v="26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 hardware"/>
    <n v="131.20500000000001"/>
    <n v="546.6875"/>
    <x v="2"/>
    <x v="26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 hardware"/>
    <n v="288.17"/>
    <n v="47.474464579901152"/>
    <x v="2"/>
    <x v="26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 hardware"/>
    <n v="507.8"/>
    <n v="101.56"/>
    <x v="2"/>
    <x v="26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 indie rock"/>
    <n v="114.57142857142857"/>
    <n v="72.909090909090907"/>
    <x v="4"/>
    <x v="1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 indie rock"/>
    <n v="110.73333333333333"/>
    <n v="43.710526315789473"/>
    <x v="4"/>
    <x v="10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 indie rock"/>
    <n v="113.33333333333333"/>
    <n v="34"/>
    <x v="4"/>
    <x v="10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 indie rock"/>
    <n v="108.33333333333333"/>
    <n v="70.652173913043484"/>
    <x v="4"/>
    <x v="1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 indie rock"/>
    <n v="123.53333333333333"/>
    <n v="89.301204819277103"/>
    <x v="4"/>
    <x v="10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 indie rock"/>
    <n v="100.7"/>
    <n v="115.08571428571429"/>
    <x v="4"/>
    <x v="1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 indie rock"/>
    <n v="103.53333333333333"/>
    <n v="62.12"/>
    <x v="4"/>
    <x v="10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 indie rock"/>
    <n v="115.51066666666667"/>
    <n v="46.204266666666669"/>
    <x v="4"/>
    <x v="10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 indie rock"/>
    <n v="120.4004"/>
    <n v="48.54854838709678"/>
    <x v="4"/>
    <x v="10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 indie rock"/>
    <n v="115.040375"/>
    <n v="57.520187499999999"/>
    <x v="4"/>
    <x v="10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 indie rock"/>
    <n v="120.46777777777778"/>
    <n v="88.147154471544724"/>
    <x v="4"/>
    <x v="1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 indie rock"/>
    <n v="101.28333333333333"/>
    <n v="110.49090909090908"/>
    <x v="4"/>
    <x v="10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 indie rock"/>
    <n v="102.46666666666667"/>
    <n v="66.826086956521735"/>
    <x v="4"/>
    <x v="10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 indie rock"/>
    <n v="120.54285714285714"/>
    <n v="58.597222222222221"/>
    <x v="4"/>
    <x v="1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 indie rock"/>
    <n v="100"/>
    <n v="113.63636363636364"/>
    <x v="4"/>
    <x v="10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 indie rock"/>
    <n v="101.66666666666667"/>
    <n v="43.571428571428569"/>
    <x v="4"/>
    <x v="10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 indie rock"/>
    <n v="100"/>
    <n v="78.94736842105263"/>
    <x v="4"/>
    <x v="10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 indie rock"/>
    <n v="100.33333333333333"/>
    <n v="188.125"/>
    <x v="4"/>
    <x v="10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 indie rock"/>
    <n v="132.36666666666667"/>
    <n v="63.031746031746032"/>
    <x v="4"/>
    <x v="1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 indie rock"/>
    <n v="136.66666666666666"/>
    <n v="30.37037037037037"/>
    <x v="4"/>
    <x v="1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 indie rock"/>
    <n v="113.25"/>
    <n v="51.477272727272727"/>
    <x v="4"/>
    <x v="10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 indie rock"/>
    <n v="136"/>
    <n v="35.789473684210527"/>
    <x v="4"/>
    <x v="10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 indie rock"/>
    <n v="146.12318374694613"/>
    <n v="98.817391304347822"/>
    <x v="4"/>
    <x v="10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 indie rock"/>
    <n v="129.5"/>
    <n v="28"/>
    <x v="4"/>
    <x v="10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 indie rock"/>
    <n v="254"/>
    <n v="51.313131313131315"/>
    <x v="4"/>
    <x v="1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 indie rock"/>
    <n v="107.04545454545455"/>
    <n v="53.522727272727273"/>
    <x v="4"/>
    <x v="10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 indie rock"/>
    <n v="107.733"/>
    <n v="37.149310344827583"/>
    <x v="4"/>
    <x v="10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 indie rock"/>
    <n v="107.3125"/>
    <n v="89.895287958115176"/>
    <x v="4"/>
    <x v="10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 indie rock"/>
    <n v="106.52500000000001"/>
    <n v="106.52500000000001"/>
    <x v="4"/>
    <x v="10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 indie rock"/>
    <n v="100.35"/>
    <n v="52.815789473684212"/>
    <x v="4"/>
    <x v="1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 indie rock"/>
    <n v="106.5"/>
    <n v="54.615384615384613"/>
    <x v="4"/>
    <x v="10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 indie rock"/>
    <n v="100"/>
    <n v="27.272727272727273"/>
    <x v="4"/>
    <x v="10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 indie rock"/>
    <n v="104.85714285714286"/>
    <n v="68.598130841121488"/>
    <x v="4"/>
    <x v="10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 indie rock"/>
    <n v="104.7"/>
    <n v="35.612244897959187"/>
    <x v="4"/>
    <x v="10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 indie rock"/>
    <n v="225.66666666666666"/>
    <n v="94.027777777777771"/>
    <x v="4"/>
    <x v="10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 indie rock"/>
    <n v="100.90416666666667"/>
    <n v="526.45652173913038"/>
    <x v="4"/>
    <x v="10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 indie rock"/>
    <n v="147.75"/>
    <n v="50.657142857142858"/>
    <x v="4"/>
    <x v="10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 indie rock"/>
    <n v="134.61099999999999"/>
    <n v="79.182941176470578"/>
    <x v="4"/>
    <x v="10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 indie rock"/>
    <n v="100.75"/>
    <n v="91.590909090909093"/>
    <x v="4"/>
    <x v="10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 indie rock"/>
    <n v="100.880375"/>
    <n v="116.96275362318841"/>
    <x v="4"/>
    <x v="10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 video games"/>
    <n v="0.56799999999999995"/>
    <n v="28.4"/>
    <x v="6"/>
    <x v="15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 video games"/>
    <n v="0.38750000000000001"/>
    <n v="103.33333333333333"/>
    <x v="6"/>
    <x v="15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 video games"/>
    <n v="10"/>
    <n v="10"/>
    <x v="6"/>
    <x v="15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 video games"/>
    <n v="10.454545454545455"/>
    <n v="23"/>
    <x v="6"/>
    <x v="15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 video games"/>
    <n v="1.42"/>
    <n v="31.555555555555557"/>
    <x v="6"/>
    <x v="15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 video games"/>
    <n v="0.05"/>
    <n v="5"/>
    <x v="6"/>
    <x v="15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 video games"/>
    <n v="28.842857142857142"/>
    <n v="34.220338983050844"/>
    <x v="6"/>
    <x v="15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 video games"/>
    <n v="0.16666666666666666"/>
    <n v="25"/>
    <x v="6"/>
    <x v="15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 video games"/>
    <n v="11.8"/>
    <n v="19.666666666666668"/>
    <x v="6"/>
    <x v="15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 video games"/>
    <n v="0.20238095238095238"/>
    <n v="21.25"/>
    <x v="6"/>
    <x v="15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 video games"/>
    <n v="5"/>
    <n v="8.3333333333333339"/>
    <x v="6"/>
    <x v="15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 video games"/>
    <n v="2.1129899999999999"/>
    <n v="21.34333333333333"/>
    <x v="6"/>
    <x v="15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 video games"/>
    <n v="1.6"/>
    <n v="5.333333333333333"/>
    <x v="6"/>
    <x v="15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 video games"/>
    <n v="1.7333333333333334"/>
    <n v="34.666666666666664"/>
    <x v="6"/>
    <x v="15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 video games"/>
    <n v="9.56"/>
    <n v="21.727272727272727"/>
    <x v="6"/>
    <x v="15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 video games"/>
    <n v="5.9612499999999999E-2"/>
    <n v="11.922499999999999"/>
    <x v="6"/>
    <x v="15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 video games"/>
    <n v="28.405999999999999"/>
    <n v="26.59737827715356"/>
    <x v="6"/>
    <x v="15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 video games"/>
    <n v="12.8"/>
    <n v="10.666666666666666"/>
    <x v="6"/>
    <x v="15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 video games"/>
    <n v="5.42"/>
    <n v="29.035714285714285"/>
    <x v="6"/>
    <x v="15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 video games"/>
    <n v="0.112"/>
    <n v="50.909090909090907"/>
    <x v="6"/>
    <x v="15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 video games"/>
    <n v="0"/>
    <e v="#DIV/0!"/>
    <x v="6"/>
    <x v="15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 video games"/>
    <n v="5.7238095238095239"/>
    <n v="50.083333333333336"/>
    <x v="6"/>
    <x v="15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 video games"/>
    <n v="11.25"/>
    <n v="45"/>
    <x v="6"/>
    <x v="15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 video games"/>
    <n v="1.7098591549295774"/>
    <n v="25.291666666666668"/>
    <x v="6"/>
    <x v="15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 video games"/>
    <n v="30.433333333333334"/>
    <n v="51.292134831460672"/>
    <x v="6"/>
    <x v="15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 video games"/>
    <n v="0.02"/>
    <n v="1"/>
    <x v="6"/>
    <x v="15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 video games"/>
    <n v="0.69641025641025645"/>
    <n v="49.381818181818183"/>
    <x v="6"/>
    <x v="15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 video games"/>
    <n v="2"/>
    <n v="1"/>
    <x v="6"/>
    <x v="15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 video games"/>
    <n v="0"/>
    <e v="#DIV/0!"/>
    <x v="6"/>
    <x v="15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 video games"/>
    <n v="0.81"/>
    <n v="101.25"/>
    <x v="6"/>
    <x v="15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 video games"/>
    <n v="0.26222222222222225"/>
    <n v="19.666666666666668"/>
    <x v="6"/>
    <x v="15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 video games"/>
    <n v="0.16666666666666666"/>
    <n v="12.5"/>
    <x v="6"/>
    <x v="15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 video games"/>
    <n v="9.124454880912446E-3"/>
    <n v="8.5"/>
    <x v="6"/>
    <x v="15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 video games"/>
    <n v="0.8"/>
    <n v="1"/>
    <x v="6"/>
    <x v="15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 video games"/>
    <n v="2.2999999999999998"/>
    <n v="23"/>
    <x v="6"/>
    <x v="15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 video games"/>
    <n v="2.6660714285714286"/>
    <n v="17.987951807228917"/>
    <x v="6"/>
    <x v="15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 video games"/>
    <n v="28.192"/>
    <n v="370.94736842105266"/>
    <x v="6"/>
    <x v="15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 video games"/>
    <n v="6.5900366666666663"/>
    <n v="63.569485530546629"/>
    <x v="6"/>
    <x v="15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 video games"/>
    <n v="0.72222222222222221"/>
    <n v="13"/>
    <x v="6"/>
    <x v="15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 video games"/>
    <n v="0.85"/>
    <n v="5.3125"/>
    <x v="6"/>
    <x v="15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 rock"/>
    <n v="115.75"/>
    <n v="35.615384615384613"/>
    <x v="4"/>
    <x v="10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 rock"/>
    <n v="112.26666666666667"/>
    <n v="87.103448275862064"/>
    <x v="4"/>
    <x v="10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 rock"/>
    <n v="132.19999999999999"/>
    <n v="75.11363636363636"/>
    <x v="4"/>
    <x v="10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 rock"/>
    <n v="102.63636363636364"/>
    <n v="68.01204819277109"/>
    <x v="4"/>
    <x v="1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 rock"/>
    <n v="138.63999999999999"/>
    <n v="29.623931623931625"/>
    <x v="4"/>
    <x v="10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 rock"/>
    <n v="146.6"/>
    <n v="91.625"/>
    <x v="4"/>
    <x v="10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 rock"/>
    <n v="120"/>
    <n v="22.5"/>
    <x v="4"/>
    <x v="10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 rock"/>
    <n v="121.58161111111112"/>
    <n v="64.366735294117646"/>
    <x v="4"/>
    <x v="1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 rock"/>
    <n v="100"/>
    <n v="21.857142857142858"/>
    <x v="4"/>
    <x v="10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 rock"/>
    <n v="180.85714285714286"/>
    <n v="33.315789473684212"/>
    <x v="4"/>
    <x v="10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 rock"/>
    <n v="106.075"/>
    <n v="90.276595744680847"/>
    <x v="4"/>
    <x v="10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 rock"/>
    <n v="100"/>
    <n v="76.92307692307692"/>
    <x v="4"/>
    <x v="1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 rock"/>
    <n v="126.92857142857143"/>
    <n v="59.233333333333334"/>
    <x v="4"/>
    <x v="10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 rock"/>
    <n v="102.97499999999999"/>
    <n v="65.38095238095238"/>
    <x v="4"/>
    <x v="10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 rock"/>
    <n v="250"/>
    <n v="67.307692307692307"/>
    <x v="4"/>
    <x v="10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 rock"/>
    <n v="126.02"/>
    <n v="88.74647887323944"/>
    <x v="4"/>
    <x v="10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 rock"/>
    <n v="100.12"/>
    <n v="65.868421052631575"/>
    <x v="4"/>
    <x v="10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 rock"/>
    <n v="138.63999999999999"/>
    <n v="40.349243306169967"/>
    <x v="4"/>
    <x v="10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 rock"/>
    <n v="161.4"/>
    <n v="76.857142857142861"/>
    <x v="4"/>
    <x v="10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 rock"/>
    <n v="107.1842"/>
    <n v="68.707820512820518"/>
    <x v="4"/>
    <x v="10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 tabletop games"/>
    <n v="153.1"/>
    <n v="57.773584905660378"/>
    <x v="6"/>
    <x v="15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 tabletop games"/>
    <n v="524.16666666666663"/>
    <n v="44.171348314606739"/>
    <x v="6"/>
    <x v="1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 tabletop games"/>
    <n v="489.27777777777777"/>
    <n v="31.566308243727597"/>
    <x v="6"/>
    <x v="15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 tabletop games"/>
    <n v="284.74"/>
    <n v="107.04511278195488"/>
    <x v="6"/>
    <x v="15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 tabletop games"/>
    <n v="1856.97"/>
    <n v="149.03451043338683"/>
    <x v="6"/>
    <x v="15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 tabletop games"/>
    <n v="109.675"/>
    <n v="55.956632653061227"/>
    <x v="6"/>
    <x v="15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 tabletop games"/>
    <n v="1014.6425"/>
    <n v="56.970381807973048"/>
    <x v="6"/>
    <x v="15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 tabletop games"/>
    <n v="412.17692027666544"/>
    <n v="44.056420233463037"/>
    <x v="6"/>
    <x v="15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 tabletop games"/>
    <n v="503.25"/>
    <n v="68.625"/>
    <x v="6"/>
    <x v="15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 tabletop games"/>
    <n v="184.61052631578949"/>
    <n v="65.318435754189949"/>
    <x v="6"/>
    <x v="15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 tabletop games"/>
    <n v="119.73333333333333"/>
    <n v="35.92"/>
    <x v="6"/>
    <x v="15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 tabletop games"/>
    <n v="1081.2401666666667"/>
    <n v="40.070667078443485"/>
    <x v="6"/>
    <x v="15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 tabletop games"/>
    <n v="452.37333333333333"/>
    <n v="75.647714604236342"/>
    <x v="6"/>
    <x v="15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 tabletop games"/>
    <n v="537.37"/>
    <n v="61.203872437357631"/>
    <x v="6"/>
    <x v="15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 tabletop games"/>
    <n v="120.32608695652173"/>
    <n v="48.130434782608695"/>
    <x v="6"/>
    <x v="15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 tabletop games"/>
    <n v="113.83571428571429"/>
    <n v="68.106837606837601"/>
    <x v="6"/>
    <x v="15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 tabletop games"/>
    <n v="951.03110000000004"/>
    <n v="65.891300230946882"/>
    <x v="6"/>
    <x v="15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 tabletop games"/>
    <n v="132.89250000000001"/>
    <n v="81.654377880184327"/>
    <x v="6"/>
    <x v="15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 tabletop games"/>
    <n v="146.97777777777779"/>
    <n v="52.701195219123505"/>
    <x v="6"/>
    <x v="15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 tabletop games"/>
    <n v="542.15"/>
    <n v="41.228136882129277"/>
    <x v="6"/>
    <x v="15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 electronic music"/>
    <n v="382.71818181818179"/>
    <n v="15.035357142857142"/>
    <x v="4"/>
    <x v="13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 electronic music"/>
    <n v="704.18124999999998"/>
    <n v="39.066920943134534"/>
    <x v="4"/>
    <x v="13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 electronic music"/>
    <n v="109.55"/>
    <n v="43.82"/>
    <x v="4"/>
    <x v="13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 electronic music"/>
    <n v="132.86666666666667"/>
    <n v="27.301369863013697"/>
    <x v="4"/>
    <x v="13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 electronic music"/>
    <n v="152"/>
    <n v="42.222222222222221"/>
    <x v="4"/>
    <x v="13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 electronic music"/>
    <n v="102.72727272727273"/>
    <n v="33.235294117647058"/>
    <x v="4"/>
    <x v="13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 electronic music"/>
    <n v="100"/>
    <n v="285.71428571428572"/>
    <x v="4"/>
    <x v="1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 electronic music"/>
    <n v="101.6"/>
    <n v="42.333333333333336"/>
    <x v="4"/>
    <x v="13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 electronic music"/>
    <n v="150.80000000000001"/>
    <n v="50.266666666666666"/>
    <x v="4"/>
    <x v="13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 electronic music"/>
    <n v="111.425"/>
    <n v="61.902777777777779"/>
    <x v="4"/>
    <x v="13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 electronic music"/>
    <n v="195.6"/>
    <n v="40.75"/>
    <x v="4"/>
    <x v="13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 electronic music"/>
    <n v="114.38333333333334"/>
    <n v="55.796747967479675"/>
    <x v="4"/>
    <x v="13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 electronic music"/>
    <n v="200"/>
    <n v="10"/>
    <x v="4"/>
    <x v="13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 electronic music"/>
    <n v="292.50166666666667"/>
    <n v="73.125416666666666"/>
    <x v="4"/>
    <x v="13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 electronic music"/>
    <n v="156.36363636363637"/>
    <n v="26.060606060606062"/>
    <x v="4"/>
    <x v="13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 electronic music"/>
    <n v="105.66666666666667"/>
    <n v="22.642857142857142"/>
    <x v="4"/>
    <x v="13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 electronic music"/>
    <n v="101.19047619047619"/>
    <n v="47.222222222222221"/>
    <x v="4"/>
    <x v="13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 electronic music"/>
    <n v="122.833"/>
    <n v="32.324473684210524"/>
    <x v="4"/>
    <x v="13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 electronic music"/>
    <n v="101.5"/>
    <n v="53.421052631578945"/>
    <x v="4"/>
    <x v="13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 electronic music"/>
    <n v="101.14285714285714"/>
    <n v="51.304347826086953"/>
    <x v="4"/>
    <x v="13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 tabletop games"/>
    <n v="108.12"/>
    <n v="37.197247706422019"/>
    <x v="6"/>
    <x v="15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 tabletop games"/>
    <n v="162.6"/>
    <n v="27.1"/>
    <x v="6"/>
    <x v="15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 tabletop games"/>
    <n v="105.8"/>
    <n v="206.31"/>
    <x v="6"/>
    <x v="15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 tabletop games"/>
    <n v="243.15"/>
    <n v="82.145270270270274"/>
    <x v="6"/>
    <x v="15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 tabletop games"/>
    <n v="944.83338095238094"/>
    <n v="164.79651993355483"/>
    <x v="6"/>
    <x v="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 tabletop games"/>
    <n v="108.46283333333335"/>
    <n v="60.820280373831778"/>
    <x v="6"/>
    <x v="15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 tabletop games"/>
    <n v="157.37692307692308"/>
    <n v="67.970099667774093"/>
    <x v="6"/>
    <x v="1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 tabletop games"/>
    <n v="1174.49"/>
    <n v="81.561805555555551"/>
    <x v="6"/>
    <x v="15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 tabletop games"/>
    <n v="171.04755366949576"/>
    <n v="25.42547309833024"/>
    <x v="6"/>
    <x v="15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 tabletop games"/>
    <n v="125.95294117647059"/>
    <n v="21.497991967871485"/>
    <x v="6"/>
    <x v="15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 tabletop games"/>
    <n v="1212.1296"/>
    <n v="27.226630727762803"/>
    <x v="6"/>
    <x v="15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 tabletop games"/>
    <n v="495.8"/>
    <n v="25.091093117408906"/>
    <x v="6"/>
    <x v="15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 tabletop games"/>
    <n v="332.04"/>
    <n v="21.230179028132991"/>
    <x v="6"/>
    <x v="15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 tabletop games"/>
    <n v="1165"/>
    <n v="41.607142857142854"/>
    <x v="6"/>
    <x v="15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 tabletop games"/>
    <n v="153.3153846153846"/>
    <n v="135.58503401360545"/>
    <x v="6"/>
    <x v="15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 tabletop games"/>
    <n v="537.10714285714289"/>
    <n v="22.116176470588236"/>
    <x v="6"/>
    <x v="15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 tabletop games"/>
    <n v="352.92777777777781"/>
    <n v="64.625635808748726"/>
    <x v="6"/>
    <x v="15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 tabletop games"/>
    <n v="137.4"/>
    <n v="69.569620253164558"/>
    <x v="6"/>
    <x v="15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 tabletop games"/>
    <n v="128.02668"/>
    <n v="75.133028169014082"/>
    <x v="6"/>
    <x v="15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 tabletop games"/>
    <n v="270.68"/>
    <n v="140.97916666666666"/>
    <x v="6"/>
    <x v="15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 tabletop games"/>
    <n v="806.4"/>
    <n v="49.472392638036808"/>
    <x v="6"/>
    <x v="15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 tabletop games"/>
    <n v="1360.0976000000001"/>
    <n v="53.865251485148519"/>
    <x v="6"/>
    <x v="15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 tabletop games"/>
    <n v="930250"/>
    <n v="4.5712530712530715"/>
    <x v="6"/>
    <x v="15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 tabletop games"/>
    <n v="377.02"/>
    <n v="65.00344827586207"/>
    <x v="6"/>
    <x v="15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 tabletop games"/>
    <n v="2647.0250000000001"/>
    <n v="53.475252525252522"/>
    <x v="6"/>
    <x v="15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 tabletop games"/>
    <n v="100.12"/>
    <n v="43.912280701754383"/>
    <x v="6"/>
    <x v="15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 tabletop games"/>
    <n v="104.45405405405405"/>
    <n v="50.852631578947367"/>
    <x v="6"/>
    <x v="1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 tabletop games"/>
    <n v="107.21428571428571"/>
    <n v="58.6328125"/>
    <x v="6"/>
    <x v="15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 tabletop games"/>
    <n v="168.77142857142857"/>
    <n v="32.81666666666667"/>
    <x v="6"/>
    <x v="15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 tabletop games"/>
    <n v="975.11199999999997"/>
    <n v="426.93169877408059"/>
    <x v="6"/>
    <x v="15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 tabletop games"/>
    <n v="134.44929411764707"/>
    <n v="23.808729166666669"/>
    <x v="6"/>
    <x v="15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 tabletop games"/>
    <n v="272.27777777777777"/>
    <n v="98.413654618473899"/>
    <x v="6"/>
    <x v="15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 tabletop games"/>
    <n v="112.6875"/>
    <n v="107.32142857142857"/>
    <x v="6"/>
    <x v="15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 tabletop games"/>
    <n v="459.8"/>
    <n v="11.67005076142132"/>
    <x v="6"/>
    <x v="15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 tabletop games"/>
    <n v="286.65822784810126"/>
    <n v="41.782287822878232"/>
    <x v="6"/>
    <x v="15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 tabletop games"/>
    <n v="222.70833333333334"/>
    <n v="21.38"/>
    <x v="6"/>
    <x v="15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 tabletop games"/>
    <n v="636.14"/>
    <n v="94.103550295857985"/>
    <x v="6"/>
    <x v="15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 tabletop games"/>
    <n v="146.5"/>
    <n v="15.721951219512196"/>
    <x v="6"/>
    <x v="15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 tabletop games"/>
    <n v="1867.1"/>
    <n v="90.635922330097088"/>
    <x v="6"/>
    <x v="15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 tabletop games"/>
    <n v="326.92"/>
    <n v="97.297619047619051"/>
    <x v="6"/>
    <x v="15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 tabletop games"/>
    <n v="779.5"/>
    <n v="37.11904761904762"/>
    <x v="6"/>
    <x v="15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 tabletop games"/>
    <n v="154.15151515151516"/>
    <n v="28.104972375690608"/>
    <x v="6"/>
    <x v="15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 tabletop games"/>
    <n v="115.54666666666667"/>
    <n v="144.43333333333334"/>
    <x v="6"/>
    <x v="15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 tabletop games"/>
    <n v="180.03333333333333"/>
    <n v="24.274157303370785"/>
    <x v="6"/>
    <x v="15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 tabletop games"/>
    <n v="298.5"/>
    <n v="35.117647058823529"/>
    <x v="6"/>
    <x v="15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 tabletop games"/>
    <n v="320.26666666666665"/>
    <n v="24.762886597938145"/>
    <x v="6"/>
    <x v="15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 tabletop games"/>
    <n v="380.52499999999998"/>
    <n v="188.37871287128712"/>
    <x v="6"/>
    <x v="15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 tabletop games"/>
    <n v="102.6"/>
    <n v="148.08247422680412"/>
    <x v="6"/>
    <x v="1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 tabletop games"/>
    <n v="1801.64"/>
    <n v="49.934589800443462"/>
    <x v="6"/>
    <x v="15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 tabletop games"/>
    <n v="720.24800000000005"/>
    <n v="107.82155688622754"/>
    <x v="6"/>
    <x v="15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 tabletop games"/>
    <n v="283.08999999999997"/>
    <n v="42.63403614457831"/>
    <x v="6"/>
    <x v="15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 tabletop games"/>
    <n v="1356.6"/>
    <n v="14.370762711864407"/>
    <x v="6"/>
    <x v="15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 tabletop games"/>
    <n v="220.36"/>
    <n v="37.476190476190474"/>
    <x v="6"/>
    <x v="15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 tabletop games"/>
    <n v="119.6"/>
    <n v="30.202020202020201"/>
    <x v="6"/>
    <x v="15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 tabletop games"/>
    <n v="407.76923076923077"/>
    <n v="33.550632911392405"/>
    <x v="6"/>
    <x v="15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 tabletop games"/>
    <n v="105.81826105905427"/>
    <n v="64.74666666666667"/>
    <x v="6"/>
    <x v="15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 tabletop games"/>
    <n v="141.08235294117648"/>
    <n v="57.932367149758456"/>
    <x v="6"/>
    <x v="15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 tabletop games"/>
    <n v="270.7"/>
    <n v="53.078431372549019"/>
    <x v="6"/>
    <x v="15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 tabletop games"/>
    <n v="153.80000000000001"/>
    <n v="48.0625"/>
    <x v="6"/>
    <x v="15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 tabletop games"/>
    <n v="403.57653061224488"/>
    <n v="82.396874999999994"/>
    <x v="6"/>
    <x v="15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 rock"/>
    <n v="185"/>
    <n v="50.454545454545453"/>
    <x v="4"/>
    <x v="10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 rock"/>
    <n v="185.33333333333334"/>
    <n v="115.83333333333333"/>
    <x v="4"/>
    <x v="10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 rock"/>
    <n v="100.85533333333333"/>
    <n v="63.03458333333333"/>
    <x v="4"/>
    <x v="10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 rock"/>
    <n v="106.22116666666666"/>
    <n v="108.02152542372882"/>
    <x v="4"/>
    <x v="1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 rock"/>
    <n v="121.36666666666666"/>
    <n v="46.088607594936711"/>
    <x v="4"/>
    <x v="10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 rock"/>
    <n v="100.06666666666666"/>
    <n v="107.21428571428571"/>
    <x v="4"/>
    <x v="1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 rock"/>
    <n v="119.97755555555555"/>
    <n v="50.9338679245283"/>
    <x v="4"/>
    <x v="1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 rock"/>
    <n v="100.1"/>
    <n v="40.04"/>
    <x v="4"/>
    <x v="10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 rock"/>
    <n v="107.4"/>
    <n v="64.44"/>
    <x v="4"/>
    <x v="1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 rock"/>
    <n v="104.06666666666666"/>
    <n v="53.827586206896555"/>
    <x v="4"/>
    <x v="1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 rock"/>
    <n v="172.8"/>
    <n v="100.46511627906976"/>
    <x v="4"/>
    <x v="1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 rock"/>
    <n v="107.25050000000002"/>
    <n v="46.630652173913049"/>
    <x v="4"/>
    <x v="10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 rock"/>
    <n v="108.23529411764706"/>
    <n v="34.074074074074076"/>
    <x v="4"/>
    <x v="1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 rock"/>
    <n v="146.08080000000001"/>
    <n v="65.214642857142863"/>
    <x v="4"/>
    <x v="1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 rock"/>
    <n v="125.25"/>
    <n v="44.205882352941174"/>
    <x v="4"/>
    <x v="10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 rock"/>
    <n v="149.07142857142858"/>
    <n v="71.965517241379317"/>
    <x v="4"/>
    <x v="10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 rock"/>
    <n v="100.6"/>
    <n v="52.94736842105263"/>
    <x v="4"/>
    <x v="10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 rock"/>
    <n v="105.07333333333334"/>
    <n v="109.45138888888889"/>
    <x v="4"/>
    <x v="10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 rock"/>
    <n v="350.16666666666669"/>
    <n v="75.035714285714292"/>
    <x v="4"/>
    <x v="10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 rock"/>
    <n v="101.25"/>
    <n v="115.71428571428571"/>
    <x v="4"/>
    <x v="10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 indie rock"/>
    <n v="133.6044"/>
    <n v="31.659810426540286"/>
    <x v="4"/>
    <x v="10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 indie rock"/>
    <n v="170.65217391304347"/>
    <n v="46.176470588235297"/>
    <x v="4"/>
    <x v="1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 indie rock"/>
    <n v="109.35829457364341"/>
    <n v="68.481650485436887"/>
    <x v="4"/>
    <x v="10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 indie rock"/>
    <n v="100.70033333333333"/>
    <n v="53.469203539823013"/>
    <x v="4"/>
    <x v="1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 indie rock"/>
    <n v="101.22777777777777"/>
    <n v="109.10778443113773"/>
    <x v="4"/>
    <x v="10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 indie rock"/>
    <n v="106.75857142857143"/>
    <n v="51.185616438356163"/>
    <x v="4"/>
    <x v="10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 indie rock"/>
    <n v="106.65777537961894"/>
    <n v="27.936800000000002"/>
    <x v="4"/>
    <x v="10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 indie rock"/>
    <n v="101.30622"/>
    <n v="82.496921824104234"/>
    <x v="4"/>
    <x v="10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 indie rock"/>
    <n v="106.67449999999999"/>
    <n v="59.817476635514019"/>
    <x v="4"/>
    <x v="10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 indie rock"/>
    <n v="428.83978378378379"/>
    <n v="64.816470588235291"/>
    <x v="4"/>
    <x v="10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 indie rock"/>
    <n v="104.11111111111111"/>
    <n v="90.09615384615384"/>
    <x v="4"/>
    <x v="10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 indie rock"/>
    <n v="107.86666666666666"/>
    <n v="40.962025316455694"/>
    <x v="4"/>
    <x v="10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 indie rock"/>
    <n v="175.84039999999999"/>
    <n v="56.000127388535034"/>
    <x v="4"/>
    <x v="10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 indie rock"/>
    <n v="156.97"/>
    <n v="37.672800000000002"/>
    <x v="4"/>
    <x v="10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 indie rock"/>
    <n v="102.6"/>
    <n v="40.078125"/>
    <x v="4"/>
    <x v="10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 indie rock"/>
    <n v="104.04266666666666"/>
    <n v="78.031999999999996"/>
    <x v="4"/>
    <x v="10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 indie rock"/>
    <n v="104"/>
    <n v="18.90909090909091"/>
    <x v="4"/>
    <x v="1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 indie rock"/>
    <n v="121.06"/>
    <n v="37.134969325153371"/>
    <x v="4"/>
    <x v="1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 indie rock"/>
    <n v="107.7"/>
    <n v="41.961038961038959"/>
    <x v="4"/>
    <x v="10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 indie rock"/>
    <n v="108.66"/>
    <n v="61.044943820224717"/>
    <x v="4"/>
    <x v="10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 small batch"/>
    <n v="39.120962394619681"/>
    <n v="64.53125"/>
    <x v="7"/>
    <x v="28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 small batch"/>
    <n v="3.1481481481481484"/>
    <n v="21.25"/>
    <x v="7"/>
    <x v="28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 small batch"/>
    <n v="48"/>
    <n v="30"/>
    <x v="7"/>
    <x v="28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 small batch"/>
    <n v="20.733333333333334"/>
    <n v="25.491803278688526"/>
    <x v="7"/>
    <x v="28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 small batch"/>
    <n v="8"/>
    <n v="11.428571428571429"/>
    <x v="7"/>
    <x v="28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 small batch"/>
    <n v="0.72"/>
    <n v="108"/>
    <x v="7"/>
    <x v="28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 small batch"/>
    <n v="526.09431428571429"/>
    <n v="54.883162444113267"/>
    <x v="7"/>
    <x v="28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 small batch"/>
    <n v="254.45"/>
    <n v="47.383612662942269"/>
    <x v="7"/>
    <x v="28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 small batch"/>
    <n v="105.92"/>
    <n v="211.84"/>
    <x v="7"/>
    <x v="28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 small batch"/>
    <n v="102.42285714285714"/>
    <n v="219.92638036809817"/>
    <x v="7"/>
    <x v="28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 small batch"/>
    <n v="144.31375"/>
    <n v="40.795406360424032"/>
    <x v="7"/>
    <x v="28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 small batch"/>
    <n v="106.30800000000001"/>
    <n v="75.502840909090907"/>
    <x v="7"/>
    <x v="28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 small batch"/>
    <n v="212.16666666666666"/>
    <n v="13.542553191489361"/>
    <x v="7"/>
    <x v="28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 small batch"/>
    <n v="101.95"/>
    <n v="60.865671641791046"/>
    <x v="7"/>
    <x v="28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 small batch"/>
    <n v="102.27200000000001"/>
    <n v="115.69230769230769"/>
    <x v="7"/>
    <x v="28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 small batch"/>
    <n v="520.73254999999995"/>
    <n v="48.104623556581984"/>
    <x v="7"/>
    <x v="28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 small batch"/>
    <n v="110.65833333333333"/>
    <n v="74.184357541899445"/>
    <x v="7"/>
    <x v="28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 small batch"/>
    <n v="101.14333333333333"/>
    <n v="123.34552845528455"/>
    <x v="7"/>
    <x v="28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 small batch"/>
    <n v="294.20800000000003"/>
    <n v="66.623188405797094"/>
    <x v="7"/>
    <x v="28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 small batch"/>
    <n v="105.7775"/>
    <n v="104.99007444168734"/>
    <x v="7"/>
    <x v="28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 web"/>
    <n v="0"/>
    <e v="#DIV/0!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 web"/>
    <n v="0"/>
    <e v="#DIV/0!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 web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 web"/>
    <n v="0.1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 web"/>
    <n v="0"/>
    <e v="#DIV/0!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 web"/>
    <n v="6.5000000000000002E-2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 web"/>
    <n v="1.5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 web"/>
    <n v="0.38571428571428573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 web"/>
    <n v="0"/>
    <e v="#DIV/0!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 web"/>
    <n v="0"/>
    <e v="#DIV/0!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 web"/>
    <n v="0.5714285714285714"/>
    <n v="15.428571428571429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 web"/>
    <n v="0"/>
    <e v="#DIV/0!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 web"/>
    <n v="0"/>
    <e v="#DIV/0!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 web"/>
    <n v="7.1428571428571425E-2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 web"/>
    <n v="0.6875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 web"/>
    <n v="0"/>
    <e v="#DIV/0!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 web"/>
    <n v="0"/>
    <e v="#DIV/0!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 web"/>
    <n v="0"/>
    <e v="#DIV/0!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 web"/>
    <n v="14.68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 web"/>
    <n v="0.04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 web"/>
    <n v="0"/>
    <e v="#DIV/0!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 web"/>
    <n v="28.571428571428573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 web"/>
    <n v="0"/>
    <e v="#DIV/0!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 web"/>
    <n v="0"/>
    <e v="#DIV/0!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 web"/>
    <n v="0"/>
    <e v="#DIV/0!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 web"/>
    <n v="10.52"/>
    <n v="97.407407407407405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 web"/>
    <n v="1.34"/>
    <n v="47.857142857142854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 web"/>
    <n v="0.25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 web"/>
    <n v="0"/>
    <e v="#DIV/0!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 web"/>
    <n v="0.32800000000000001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 web"/>
    <n v="0"/>
    <e v="#DIV/0!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 web"/>
    <n v="3.2727272727272729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 web"/>
    <n v="5.8823529411764705E-3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 web"/>
    <n v="4.5454545454545456E-2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 web"/>
    <n v="0"/>
    <e v="#DIV/0!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 web"/>
    <n v="10.877666666666666"/>
    <n v="81.582499999999996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 web"/>
    <n v="0"/>
    <e v="#DIV/0!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 web"/>
    <n v="0"/>
    <e v="#DIV/0!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 web"/>
    <n v="0"/>
    <e v="#DIV/0!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 web"/>
    <n v="0.36666666666666664"/>
    <n v="18.333333333333332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 web"/>
    <n v="1.8193398957730167"/>
    <n v="224.42857142857142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 web"/>
    <n v="2.5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 web"/>
    <n v="4.3499999999999996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 web"/>
    <n v="0.8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 web"/>
    <n v="1.2123076923076923"/>
    <n v="112.571428571428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 web"/>
    <n v="0"/>
    <e v="#DIV/0!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 web"/>
    <n v="0.68400000000000005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 web"/>
    <n v="1.2513513513513514"/>
    <n v="57.875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 web"/>
    <n v="0.1875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 web"/>
    <n v="0"/>
    <e v="#DIV/0!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 web"/>
    <n v="0.125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 web"/>
    <n v="0"/>
    <e v="#DIV/0!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 web"/>
    <n v="0.05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 web"/>
    <n v="0.06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 web"/>
    <n v="0"/>
    <e v="#DIV/0!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 web"/>
    <n v="0.2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 web"/>
    <n v="0"/>
    <e v="#DIV/0!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 web"/>
    <n v="0"/>
    <e v="#DIV/0!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 web"/>
    <n v="0"/>
    <e v="#DIV/0!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 web"/>
    <n v="0"/>
    <e v="#DIV/0!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 food trucks"/>
    <n v="0.71785714285714286"/>
    <n v="22.333333333333332"/>
    <x v="7"/>
    <x v="16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 food trucks"/>
    <n v="0.43333333333333335"/>
    <n v="52"/>
    <x v="7"/>
    <x v="16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 food trucks"/>
    <n v="16.833333333333332"/>
    <n v="16.833333333333332"/>
    <x v="7"/>
    <x v="16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 food trucks"/>
    <n v="0"/>
    <e v="#DIV/0!"/>
    <x v="7"/>
    <x v="16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 food trucks"/>
    <n v="22.52"/>
    <n v="56.3"/>
    <x v="7"/>
    <x v="16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 food trucks"/>
    <n v="41.384615384615387"/>
    <n v="84.0625"/>
    <x v="7"/>
    <x v="16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 food trucks"/>
    <n v="25.259090909090908"/>
    <n v="168.39393939393941"/>
    <x v="7"/>
    <x v="16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 food trucks"/>
    <n v="0.2"/>
    <n v="15"/>
    <x v="7"/>
    <x v="16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 food trucks"/>
    <n v="1.84"/>
    <n v="76.666666666666671"/>
    <x v="7"/>
    <x v="16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 food trucks"/>
    <n v="0"/>
    <e v="#DIV/0!"/>
    <x v="7"/>
    <x v="16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 food trucks"/>
    <n v="0.60399999999999998"/>
    <n v="50.333333333333336"/>
    <x v="7"/>
    <x v="16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 food trucks"/>
    <n v="0"/>
    <e v="#DIV/0!"/>
    <x v="7"/>
    <x v="16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 food trucks"/>
    <n v="0.83333333333333337"/>
    <n v="8.3333333333333339"/>
    <x v="7"/>
    <x v="16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 food trucks"/>
    <n v="3.0666666666666669"/>
    <n v="35.384615384615387"/>
    <x v="7"/>
    <x v="16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 food trucks"/>
    <n v="0.55833333333333335"/>
    <n v="55.833333333333336"/>
    <x v="7"/>
    <x v="1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 food trucks"/>
    <n v="2.5000000000000001E-2"/>
    <n v="5"/>
    <x v="7"/>
    <x v="16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 food trucks"/>
    <n v="0"/>
    <e v="#DIV/0!"/>
    <x v="7"/>
    <x v="16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 food trucks"/>
    <n v="0.02"/>
    <n v="1"/>
    <x v="7"/>
    <x v="16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 food trucks"/>
    <n v="0"/>
    <e v="#DIV/0!"/>
    <x v="7"/>
    <x v="16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 food trucks"/>
    <n v="14.825133372851216"/>
    <n v="69.472222222222229"/>
    <x v="7"/>
    <x v="16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 food trucks"/>
    <n v="1.6666666666666666E-2"/>
    <n v="1"/>
    <x v="7"/>
    <x v="16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 food trucks"/>
    <n v="0.2"/>
    <n v="1"/>
    <x v="7"/>
    <x v="16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 food trucks"/>
    <n v="1.3333333333333334E-2"/>
    <n v="8"/>
    <x v="7"/>
    <x v="16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 food trucks"/>
    <n v="1.24"/>
    <n v="34.444444444444443"/>
    <x v="7"/>
    <x v="16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 food trucks"/>
    <n v="2.8571428571428571E-2"/>
    <n v="1"/>
    <x v="7"/>
    <x v="16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 food trucks"/>
    <n v="0"/>
    <e v="#DIV/0!"/>
    <x v="7"/>
    <x v="16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 food trucks"/>
    <n v="2E-3"/>
    <n v="1"/>
    <x v="7"/>
    <x v="16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 food trucks"/>
    <n v="2.8571428571428571E-3"/>
    <n v="1"/>
    <x v="7"/>
    <x v="16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 food trucks"/>
    <n v="1.4321428571428572"/>
    <n v="501.25"/>
    <x v="7"/>
    <x v="16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 food trucks"/>
    <n v="0.7"/>
    <n v="10.5"/>
    <x v="7"/>
    <x v="16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 food trucks"/>
    <n v="2E-3"/>
    <n v="1"/>
    <x v="7"/>
    <x v="16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 food trucks"/>
    <n v="1.4285714285714285E-2"/>
    <n v="1"/>
    <x v="7"/>
    <x v="16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 food trucks"/>
    <n v="0"/>
    <e v="#DIV/0!"/>
    <x v="7"/>
    <x v="16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 food trucks"/>
    <n v="0.13"/>
    <n v="13"/>
    <x v="7"/>
    <x v="16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 food trucks"/>
    <n v="0.48959999999999998"/>
    <n v="306"/>
    <x v="7"/>
    <x v="1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 food trucks"/>
    <n v="3.8461538461538464E-2"/>
    <n v="22.5"/>
    <x v="7"/>
    <x v="16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 food trucks"/>
    <n v="0"/>
    <e v="#DIV/0!"/>
    <x v="7"/>
    <x v="16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 food trucks"/>
    <n v="0.33333333333333331"/>
    <n v="50"/>
    <x v="7"/>
    <x v="16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 food trucks"/>
    <n v="0"/>
    <e v="#DIV/0!"/>
    <x v="7"/>
    <x v="16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 food trucks"/>
    <n v="0.2"/>
    <n v="5"/>
    <x v="7"/>
    <x v="16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 small batch"/>
    <n v="107.88"/>
    <n v="74.22935779816514"/>
    <x v="7"/>
    <x v="28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 small batch"/>
    <n v="125.94166666666666"/>
    <n v="81.252688172043008"/>
    <x v="7"/>
    <x v="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 small batch"/>
    <n v="202.51495"/>
    <n v="130.23469453376205"/>
    <x v="7"/>
    <x v="28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 small batch"/>
    <n v="108.6"/>
    <n v="53.409836065573771"/>
    <x v="7"/>
    <x v="28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 small batch"/>
    <n v="172.8"/>
    <n v="75.130434782608702"/>
    <x v="7"/>
    <x v="28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 small batch"/>
    <n v="167.98"/>
    <n v="75.666666666666671"/>
    <x v="7"/>
    <x v="28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 small batch"/>
    <n v="427.2"/>
    <n v="31.691394658753708"/>
    <x v="7"/>
    <x v="28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 small batch"/>
    <n v="107.5"/>
    <n v="47.777777777777779"/>
    <x v="7"/>
    <x v="28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 small batch"/>
    <n v="108"/>
    <n v="90"/>
    <x v="7"/>
    <x v="28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 small batch"/>
    <n v="101.53353333333334"/>
    <n v="149.31401960784314"/>
    <x v="7"/>
    <x v="28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 small batch"/>
    <n v="115.45"/>
    <n v="62.06989247311828"/>
    <x v="7"/>
    <x v="28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 small batch"/>
    <n v="133.5"/>
    <n v="53.4"/>
    <x v="7"/>
    <x v="28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 small batch"/>
    <n v="154.69999999999999"/>
    <n v="69.268656716417908"/>
    <x v="7"/>
    <x v="28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 small batch"/>
    <n v="100.84571428571428"/>
    <n v="271.50769230769231"/>
    <x v="7"/>
    <x v="28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 small batch"/>
    <n v="182"/>
    <n v="34.125"/>
    <x v="7"/>
    <x v="28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 small batch"/>
    <n v="180.86666666666667"/>
    <n v="40.492537313432834"/>
    <x v="7"/>
    <x v="28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 small batch"/>
    <n v="102.30434782608695"/>
    <n v="189.75806451612902"/>
    <x v="7"/>
    <x v="28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 small batch"/>
    <n v="110.18"/>
    <n v="68.862499999999997"/>
    <x v="7"/>
    <x v="28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 small batch"/>
    <n v="102.25"/>
    <n v="108.77659574468085"/>
    <x v="7"/>
    <x v="28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 small batch"/>
    <n v="100.78823529411764"/>
    <n v="125.98529411764706"/>
    <x v="7"/>
    <x v="28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 indie rock"/>
    <n v="103.8"/>
    <n v="90.523255813953483"/>
    <x v="4"/>
    <x v="1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 indie rock"/>
    <n v="110.70833333333333"/>
    <n v="28.880434782608695"/>
    <x v="4"/>
    <x v="10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 indie rock"/>
    <n v="116.25"/>
    <n v="31"/>
    <x v="4"/>
    <x v="10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 indie rock"/>
    <n v="111.1"/>
    <n v="51.674418604651166"/>
    <x v="4"/>
    <x v="10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 indie rock"/>
    <n v="180.14285714285714"/>
    <n v="26.270833333333332"/>
    <x v="4"/>
    <x v="10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 indie rock"/>
    <n v="100"/>
    <n v="48.07692307692308"/>
    <x v="4"/>
    <x v="10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 indie rock"/>
    <n v="118.5"/>
    <n v="27.558139534883722"/>
    <x v="4"/>
    <x v="10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 indie rock"/>
    <n v="107.217"/>
    <n v="36.97137931034483"/>
    <x v="4"/>
    <x v="1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 indie rock"/>
    <n v="113.66666666666667"/>
    <n v="29.021276595744681"/>
    <x v="4"/>
    <x v="10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 indie rock"/>
    <n v="103.16400000000002"/>
    <n v="28.65666666666667"/>
    <x v="4"/>
    <x v="10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 indie rock"/>
    <n v="128"/>
    <n v="37.647058823529413"/>
    <x v="4"/>
    <x v="10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 indie rock"/>
    <n v="135.76026666666667"/>
    <n v="97.904038461538462"/>
    <x v="4"/>
    <x v="1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 indie rock"/>
    <n v="100"/>
    <n v="42.553191489361701"/>
    <x v="4"/>
    <x v="10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 indie rock"/>
    <n v="100.00360000000001"/>
    <n v="131.58368421052631"/>
    <x v="4"/>
    <x v="10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 indie rock"/>
    <n v="104.72"/>
    <n v="32.320987654320987"/>
    <x v="4"/>
    <x v="10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 indie rock"/>
    <n v="105.02249999999999"/>
    <n v="61.103999999999999"/>
    <x v="4"/>
    <x v="10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 indie rock"/>
    <n v="171.33333333333334"/>
    <n v="31.341463414634145"/>
    <x v="4"/>
    <x v="10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 indie rock"/>
    <n v="127.5"/>
    <n v="129.1139240506329"/>
    <x v="4"/>
    <x v="10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 indie rock"/>
    <n v="133.44333333333333"/>
    <n v="25.020624999999999"/>
    <x v="4"/>
    <x v="10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 indie rock"/>
    <n v="100"/>
    <n v="250"/>
    <x v="4"/>
    <x v="1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 indie rock"/>
    <n v="112.91099999999999"/>
    <n v="47.541473684210523"/>
    <x v="4"/>
    <x v="10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 indie rock"/>
    <n v="100.1"/>
    <n v="40.04"/>
    <x v="4"/>
    <x v="10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 indie rock"/>
    <n v="113.72727272727273"/>
    <n v="65.84210526315789"/>
    <x v="4"/>
    <x v="10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 indie rock"/>
    <n v="119.31742857142855"/>
    <n v="46.401222222222216"/>
    <x v="4"/>
    <x v="10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 indie rock"/>
    <n v="103.25"/>
    <n v="50.365853658536587"/>
    <x v="4"/>
    <x v="10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 indie rock"/>
    <n v="265.66666666666669"/>
    <n v="26.566666666666666"/>
    <x v="4"/>
    <x v="10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 indie rock"/>
    <n v="100.05066666666667"/>
    <n v="39.493684210526318"/>
    <x v="4"/>
    <x v="10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 indie rock"/>
    <n v="106.7"/>
    <n v="49.246153846153845"/>
    <x v="4"/>
    <x v="10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 indie rock"/>
    <n v="133.67142857142858"/>
    <n v="62.38"/>
    <x v="4"/>
    <x v="10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 indie rock"/>
    <n v="121.4"/>
    <n v="37.9375"/>
    <x v="4"/>
    <x v="10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 indie rock"/>
    <n v="103.2"/>
    <n v="51.6"/>
    <x v="4"/>
    <x v="10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 indie rock"/>
    <n v="125"/>
    <n v="27.777777777777779"/>
    <x v="4"/>
    <x v="1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 indie rock"/>
    <n v="128.69999999999999"/>
    <n v="99.382239382239376"/>
    <x v="4"/>
    <x v="1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 indie rock"/>
    <n v="101.00533333333334"/>
    <n v="38.848205128205123"/>
    <x v="4"/>
    <x v="10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 indie rock"/>
    <n v="127.53666666666666"/>
    <n v="45.548809523809524"/>
    <x v="4"/>
    <x v="10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 indie rock"/>
    <n v="100"/>
    <n v="600"/>
    <x v="4"/>
    <x v="10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 indie rock"/>
    <n v="112.77149999999999"/>
    <n v="80.551071428571419"/>
    <x v="4"/>
    <x v="10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 indie rock"/>
    <n v="105.6"/>
    <n v="52.8"/>
    <x v="4"/>
    <x v="10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 indie rock"/>
    <n v="202.625"/>
    <n v="47.676470588235297"/>
    <x v="4"/>
    <x v="10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 indie rock"/>
    <n v="113.33333333333333"/>
    <n v="23.448275862068964"/>
    <x v="4"/>
    <x v="10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 restaurants"/>
    <n v="2.5545454545454547"/>
    <n v="40.142857142857146"/>
    <x v="7"/>
    <x v="29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 restaurants"/>
    <n v="7.8181818181818186E-2"/>
    <n v="17.2"/>
    <x v="7"/>
    <x v="29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 restaurants"/>
    <n v="0"/>
    <e v="#DIV/0!"/>
    <x v="7"/>
    <x v="29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 restaurants"/>
    <n v="0"/>
    <e v="#DIV/0!"/>
    <x v="7"/>
    <x v="29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 restaurants"/>
    <n v="0"/>
    <e v="#DIV/0!"/>
    <x v="7"/>
    <x v="29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 restaurants"/>
    <n v="0.6"/>
    <n v="15"/>
    <x v="7"/>
    <x v="29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 restaurants"/>
    <n v="0"/>
    <e v="#DIV/0!"/>
    <x v="7"/>
    <x v="29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 restaurants"/>
    <n v="0"/>
    <e v="#DIV/0!"/>
    <x v="7"/>
    <x v="29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 restaurants"/>
    <n v="1.0526315789473684"/>
    <n v="35.714285714285715"/>
    <x v="7"/>
    <x v="2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 restaurants"/>
    <n v="0.15"/>
    <n v="37.5"/>
    <x v="7"/>
    <x v="29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 restaurants"/>
    <n v="0"/>
    <e v="#DIV/0!"/>
    <x v="7"/>
    <x v="29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 restaurants"/>
    <n v="0"/>
    <e v="#DIV/0!"/>
    <x v="7"/>
    <x v="29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 restaurants"/>
    <n v="0"/>
    <e v="#DIV/0!"/>
    <x v="7"/>
    <x v="29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 restaurants"/>
    <n v="1.75"/>
    <n v="52.5"/>
    <x v="7"/>
    <x v="29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 restaurants"/>
    <n v="18.600000000000001"/>
    <n v="77.5"/>
    <x v="7"/>
    <x v="29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 restaurants"/>
    <n v="0"/>
    <e v="#DIV/0!"/>
    <x v="7"/>
    <x v="29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 restaurants"/>
    <n v="9.8166666666666664"/>
    <n v="53.545454545454547"/>
    <x v="7"/>
    <x v="29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 restaurants"/>
    <n v="0"/>
    <e v="#DIV/0!"/>
    <x v="7"/>
    <x v="29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 restaurants"/>
    <n v="4.3333333333333335E-2"/>
    <n v="16.25"/>
    <x v="7"/>
    <x v="29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 restaurants"/>
    <n v="0"/>
    <e v="#DIV/0!"/>
    <x v="7"/>
    <x v="29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 classical music"/>
    <n v="109.48792"/>
    <n v="103.68174242424243"/>
    <x v="4"/>
    <x v="13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 classical music"/>
    <n v="100"/>
    <n v="185.18518518518519"/>
    <x v="4"/>
    <x v="13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 classical music"/>
    <n v="156.44444444444446"/>
    <n v="54.153846153846153"/>
    <x v="4"/>
    <x v="13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 classical music"/>
    <n v="101.6"/>
    <n v="177.2093023255814"/>
    <x v="4"/>
    <x v="13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 classical music"/>
    <n v="100.325"/>
    <n v="100.325"/>
    <x v="4"/>
    <x v="13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 classical music"/>
    <n v="112.95"/>
    <n v="136.90909090909091"/>
    <x v="4"/>
    <x v="13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 classical music"/>
    <n v="102.125"/>
    <n v="57.535211267605632"/>
    <x v="4"/>
    <x v="13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 classical music"/>
    <n v="107.24975000000001"/>
    <n v="52.962839506172834"/>
    <x v="4"/>
    <x v="13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 classical music"/>
    <n v="104.28333333333333"/>
    <n v="82.328947368421055"/>
    <x v="4"/>
    <x v="13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 classical music"/>
    <n v="100"/>
    <n v="135.41666666666666"/>
    <x v="4"/>
    <x v="13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 classical music"/>
    <n v="100.4"/>
    <n v="74.06557377049181"/>
    <x v="4"/>
    <x v="13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 classical music"/>
    <n v="126.125"/>
    <n v="84.083333333333329"/>
    <x v="4"/>
    <x v="13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 classical music"/>
    <n v="110.66666666666667"/>
    <n v="61.029411764705884"/>
    <x v="4"/>
    <x v="13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 classical music"/>
    <n v="105"/>
    <n v="150"/>
    <x v="4"/>
    <x v="13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 classical music"/>
    <n v="103.77500000000001"/>
    <n v="266.08974358974359"/>
    <x v="4"/>
    <x v="13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 classical music"/>
    <n v="116"/>
    <n v="7.25"/>
    <x v="4"/>
    <x v="13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 classical music"/>
    <n v="110"/>
    <n v="100"/>
    <x v="4"/>
    <x v="13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 classical music"/>
    <n v="113.01761111111109"/>
    <n v="109.96308108108107"/>
    <x v="4"/>
    <x v="13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 classical music"/>
    <n v="100.25"/>
    <n v="169.91525423728814"/>
    <x v="4"/>
    <x v="13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 classical music"/>
    <n v="103.4"/>
    <n v="95.740740740740748"/>
    <x v="4"/>
    <x v="13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 classical music"/>
    <n v="107.02857142857142"/>
    <n v="59.460317460317462"/>
    <x v="4"/>
    <x v="13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 classical music"/>
    <n v="103.57142857142857"/>
    <n v="55.769230769230766"/>
    <x v="4"/>
    <x v="13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 classical music"/>
    <n v="156.4"/>
    <n v="30.076923076923077"/>
    <x v="4"/>
    <x v="13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 classical music"/>
    <n v="100.82"/>
    <n v="88.438596491228068"/>
    <x v="4"/>
    <x v="13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 classical music"/>
    <n v="195.3"/>
    <n v="64.032786885245898"/>
    <x v="4"/>
    <x v="13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 classical music"/>
    <n v="111.71428571428571"/>
    <n v="60.153846153846153"/>
    <x v="4"/>
    <x v="13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 classical music"/>
    <n v="119.85454545454546"/>
    <n v="49.194029850746269"/>
    <x v="4"/>
    <x v="1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 classical music"/>
    <n v="101.85"/>
    <n v="165.16216216216216"/>
    <x v="4"/>
    <x v="13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 classical music"/>
    <n v="102.80254777070064"/>
    <n v="43.621621621621621"/>
    <x v="4"/>
    <x v="13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 classical music"/>
    <n v="100.84615384615384"/>
    <n v="43.7"/>
    <x v="4"/>
    <x v="13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 classical music"/>
    <n v="102.73469387755102"/>
    <n v="67.419642857142861"/>
    <x v="4"/>
    <x v="13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 classical music"/>
    <n v="106.5"/>
    <n v="177.5"/>
    <x v="4"/>
    <x v="13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 classical music"/>
    <n v="155.53333333333333"/>
    <n v="38.883333333333333"/>
    <x v="4"/>
    <x v="13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 classical music"/>
    <n v="122.8"/>
    <n v="54.985074626865675"/>
    <x v="4"/>
    <x v="13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 classical music"/>
    <n v="107.35"/>
    <n v="61.342857142857142"/>
    <x v="4"/>
    <x v="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 classical music"/>
    <n v="105.50335570469798"/>
    <n v="23.117647058823529"/>
    <x v="4"/>
    <x v="13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 classical music"/>
    <n v="118.44444444444444"/>
    <n v="29.611111111111111"/>
    <x v="4"/>
    <x v="13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 classical music"/>
    <n v="108.88"/>
    <n v="75.611111111111114"/>
    <x v="4"/>
    <x v="13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 classical music"/>
    <n v="111.25"/>
    <n v="35.6"/>
    <x v="4"/>
    <x v="13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 classical music"/>
    <n v="100.1"/>
    <n v="143"/>
    <x v="4"/>
    <x v="13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 food trucks"/>
    <n v="0"/>
    <e v="#DIV/0!"/>
    <x v="7"/>
    <x v="16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 food trucks"/>
    <n v="0.75"/>
    <n v="25"/>
    <x v="7"/>
    <x v="16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 food trucks"/>
    <n v="0"/>
    <e v="#DIV/0!"/>
    <x v="7"/>
    <x v="16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 food trucks"/>
    <n v="0"/>
    <e v="#DIV/0!"/>
    <x v="7"/>
    <x v="16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 food trucks"/>
    <n v="1"/>
    <n v="100"/>
    <x v="7"/>
    <x v="16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 food trucks"/>
    <n v="0"/>
    <e v="#DIV/0!"/>
    <x v="7"/>
    <x v="16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 food trucks"/>
    <n v="0.26666666666666666"/>
    <n v="60"/>
    <x v="7"/>
    <x v="16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 food trucks"/>
    <n v="0.5"/>
    <n v="50"/>
    <x v="7"/>
    <x v="16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 food trucks"/>
    <n v="2.2307692307692308"/>
    <n v="72.5"/>
    <x v="7"/>
    <x v="16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 food trucks"/>
    <n v="0.84285714285714286"/>
    <n v="29.5"/>
    <x v="7"/>
    <x v="16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 food trucks"/>
    <n v="0.25"/>
    <n v="62.5"/>
    <x v="7"/>
    <x v="16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 food trucks"/>
    <n v="0"/>
    <e v="#DIV/0!"/>
    <x v="7"/>
    <x v="16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 food trucks"/>
    <n v="0"/>
    <e v="#DIV/0!"/>
    <x v="7"/>
    <x v="16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 food trucks"/>
    <n v="0"/>
    <e v="#DIV/0!"/>
    <x v="7"/>
    <x v="16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 food trucks"/>
    <n v="0"/>
    <e v="#DIV/0!"/>
    <x v="7"/>
    <x v="16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 food trucks"/>
    <n v="0"/>
    <e v="#DIV/0!"/>
    <x v="7"/>
    <x v="16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 food trucks"/>
    <n v="0"/>
    <e v="#DIV/0!"/>
    <x v="7"/>
    <x v="16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 food trucks"/>
    <n v="0"/>
    <e v="#DIV/0!"/>
    <x v="7"/>
    <x v="16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 food trucks"/>
    <n v="0.13850000000000001"/>
    <n v="23.083333333333332"/>
    <x v="7"/>
    <x v="16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 food trucks"/>
    <n v="0.6"/>
    <n v="25.5"/>
    <x v="7"/>
    <x v="16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 food trucks"/>
    <n v="10.6"/>
    <n v="48.18181818181818"/>
    <x v="7"/>
    <x v="16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 food trucks"/>
    <n v="1.1111111111111111E-3"/>
    <n v="1"/>
    <x v="7"/>
    <x v="16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 food trucks"/>
    <n v="0.5"/>
    <n v="1"/>
    <x v="7"/>
    <x v="16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 food trucks"/>
    <n v="0"/>
    <e v="#DIV/0!"/>
    <x v="7"/>
    <x v="16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 food trucks"/>
    <n v="0.16666666666666666"/>
    <n v="50"/>
    <x v="7"/>
    <x v="16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 food trucks"/>
    <n v="0.16666666666666666"/>
    <n v="5"/>
    <x v="7"/>
    <x v="1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 food trucks"/>
    <n v="2.4340000000000002"/>
    <n v="202.83333333333334"/>
    <x v="7"/>
    <x v="16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 food trucks"/>
    <n v="3.8833333333333333"/>
    <n v="29.125"/>
    <x v="7"/>
    <x v="16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 food trucks"/>
    <n v="0.01"/>
    <n v="5"/>
    <x v="7"/>
    <x v="16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 food trucks"/>
    <n v="0"/>
    <e v="#DIV/0!"/>
    <x v="7"/>
    <x v="16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 food trucks"/>
    <n v="1.7333333333333334"/>
    <n v="13"/>
    <x v="7"/>
    <x v="16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 food trucks"/>
    <n v="0.16666666666666666"/>
    <n v="50"/>
    <x v="7"/>
    <x v="16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 food trucks"/>
    <n v="0"/>
    <e v="#DIV/0!"/>
    <x v="7"/>
    <x v="1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 food trucks"/>
    <n v="1.25E-3"/>
    <n v="1"/>
    <x v="7"/>
    <x v="16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 food trucks"/>
    <n v="12.166666666666666"/>
    <n v="96.05263157894737"/>
    <x v="7"/>
    <x v="16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 food trucks"/>
    <n v="23.588571428571427"/>
    <n v="305.77777777777777"/>
    <x v="7"/>
    <x v="16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 food trucks"/>
    <n v="5.666666666666667"/>
    <n v="12.142857142857142"/>
    <x v="7"/>
    <x v="16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 food trucks"/>
    <n v="39"/>
    <n v="83.571428571428569"/>
    <x v="7"/>
    <x v="16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 food trucks"/>
    <n v="0.99546510341776351"/>
    <n v="18"/>
    <x v="7"/>
    <x v="16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 food trucks"/>
    <n v="6.9320000000000004"/>
    <n v="115.53333333333333"/>
    <x v="7"/>
    <x v="16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 space exploration"/>
    <n v="661.4"/>
    <n v="21.900662251655628"/>
    <x v="2"/>
    <x v="30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 space exploration"/>
    <n v="326.09166666666664"/>
    <n v="80.022494887525568"/>
    <x v="2"/>
    <x v="30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 space exploration"/>
    <n v="101.48571428571428"/>
    <n v="35.520000000000003"/>
    <x v="2"/>
    <x v="30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 space exploration"/>
    <n v="104.21799999999999"/>
    <n v="64.933333333333323"/>
    <x v="2"/>
    <x v="30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 space exploration"/>
    <n v="107.42157"/>
    <n v="60.965703745743475"/>
    <x v="2"/>
    <x v="30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 space exploration"/>
    <n v="110.05454545454545"/>
    <n v="31.444155844155844"/>
    <x v="2"/>
    <x v="30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 space exploration"/>
    <n v="407.7"/>
    <n v="81.949748743718587"/>
    <x v="2"/>
    <x v="30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 space exploration"/>
    <n v="223.92500000000001"/>
    <n v="58.92763157894737"/>
    <x v="2"/>
    <x v="3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 space exploration"/>
    <n v="303.80111428571428"/>
    <n v="157.29347633136095"/>
    <x v="2"/>
    <x v="30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 space exploration"/>
    <n v="141.3251043268175"/>
    <n v="55.758509532062391"/>
    <x v="2"/>
    <x v="3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 space exploration"/>
    <n v="2790.6363636363635"/>
    <n v="83.802893802893806"/>
    <x v="2"/>
    <x v="3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 space exploration"/>
    <n v="171.76130000000001"/>
    <n v="58.422210884353746"/>
    <x v="2"/>
    <x v="30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 space exploration"/>
    <n v="101.01333333333334"/>
    <n v="270.57142857142856"/>
    <x v="2"/>
    <x v="30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 space exploration"/>
    <n v="102"/>
    <n v="107.1"/>
    <x v="2"/>
    <x v="3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 space exploration"/>
    <n v="169.76511744127936"/>
    <n v="47.180555555555557"/>
    <x v="2"/>
    <x v="30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 space exploration"/>
    <n v="114.53400000000001"/>
    <n v="120.30882352941177"/>
    <x v="2"/>
    <x v="30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 space exploration"/>
    <n v="877.6"/>
    <n v="27.59748427672956"/>
    <x v="2"/>
    <x v="30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 space exploration"/>
    <n v="105.38666666666667"/>
    <n v="205.2987012987013"/>
    <x v="2"/>
    <x v="30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 space exploration"/>
    <n v="188.4"/>
    <n v="35.547169811320757"/>
    <x v="2"/>
    <x v="3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 space exploration"/>
    <n v="143.65230769230769"/>
    <n v="74.639488409272587"/>
    <x v="2"/>
    <x v="3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 space exploration"/>
    <n v="145.88"/>
    <n v="47.058064516129029"/>
    <x v="2"/>
    <x v="30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 space exploration"/>
    <n v="131.184"/>
    <n v="26.591351351351353"/>
    <x v="2"/>
    <x v="30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 space exploration"/>
    <n v="114"/>
    <n v="36.774193548387096"/>
    <x v="2"/>
    <x v="30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 space exploration"/>
    <n v="1379.420625"/>
    <n v="31.820544982698959"/>
    <x v="2"/>
    <x v="30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 space exploration"/>
    <n v="956"/>
    <n v="27.576923076923077"/>
    <x v="2"/>
    <x v="30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 space exploration"/>
    <n v="112"/>
    <n v="56"/>
    <x v="2"/>
    <x v="30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 space exploration"/>
    <n v="646.66666666666663"/>
    <n v="21.555555555555557"/>
    <x v="2"/>
    <x v="30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 space exploration"/>
    <n v="110.36948748510132"/>
    <n v="44.095238095238095"/>
    <x v="2"/>
    <x v="30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 space exploration"/>
    <n v="127.74"/>
    <n v="63.87"/>
    <x v="2"/>
    <x v="30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 space exploration"/>
    <n v="157.9"/>
    <n v="38.987654320987652"/>
    <x v="2"/>
    <x v="30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 space exploration"/>
    <n v="114.66525"/>
    <n v="80.185489510489504"/>
    <x v="2"/>
    <x v="30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 space exploration"/>
    <n v="137.00934579439252"/>
    <n v="34.904761904761905"/>
    <x v="2"/>
    <x v="30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 space exploration"/>
    <n v="354.62"/>
    <n v="89.100502512562812"/>
    <x v="2"/>
    <x v="30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 space exploration"/>
    <n v="106.02150537634408"/>
    <n v="39.44"/>
    <x v="2"/>
    <x v="30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 space exploration"/>
    <n v="100"/>
    <n v="136.9047619047619"/>
    <x v="2"/>
    <x v="30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 space exploration"/>
    <n v="187.3"/>
    <n v="37.46"/>
    <x v="2"/>
    <x v="30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 space exploration"/>
    <n v="166.2"/>
    <n v="31.96153846153846"/>
    <x v="2"/>
    <x v="30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 space exploration"/>
    <n v="101.72910662824208"/>
    <n v="25.214285714285715"/>
    <x v="2"/>
    <x v="30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 space exploration"/>
    <n v="164"/>
    <n v="10.040816326530612"/>
    <x v="2"/>
    <x v="30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 space exploration"/>
    <n v="105.66666666666667"/>
    <n v="45.94202898550725"/>
    <x v="2"/>
    <x v="30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 space exploration"/>
    <n v="1"/>
    <n v="15"/>
    <x v="2"/>
    <x v="3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 space exploration"/>
    <n v="0"/>
    <e v="#DIV/0!"/>
    <x v="2"/>
    <x v="3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 space exploration"/>
    <n v="33.559730999999999"/>
    <n v="223.58248500999335"/>
    <x v="2"/>
    <x v="3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 space exploration"/>
    <n v="2.0529999999999999"/>
    <n v="39.480769230769234"/>
    <x v="2"/>
    <x v="30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 space exploration"/>
    <n v="10.5"/>
    <n v="91.304347826086953"/>
    <x v="2"/>
    <x v="30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 space exploration"/>
    <n v="8.4172840000000004"/>
    <n v="78.666205607476627"/>
    <x v="2"/>
    <x v="30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 space exploration"/>
    <n v="1.44"/>
    <n v="12"/>
    <x v="2"/>
    <x v="30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 space exploration"/>
    <n v="0.8833333333333333"/>
    <n v="17.666666666666668"/>
    <x v="2"/>
    <x v="30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 space exploration"/>
    <n v="9.9199999999999997E-2"/>
    <n v="41.333333333333336"/>
    <x v="2"/>
    <x v="30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 space exploration"/>
    <n v="0.59666666666666668"/>
    <n v="71.599999999999994"/>
    <x v="2"/>
    <x v="30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 space exploration"/>
    <n v="1.8689285714285715"/>
    <n v="307.8235294117647"/>
    <x v="2"/>
    <x v="30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 space exploration"/>
    <n v="0.88500000000000001"/>
    <n v="80.454545454545453"/>
    <x v="2"/>
    <x v="30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 space exploration"/>
    <n v="11.52156862745098"/>
    <n v="83.942857142857136"/>
    <x v="2"/>
    <x v="3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 space exploration"/>
    <n v="5.0999999999999997E-2"/>
    <n v="8.5"/>
    <x v="2"/>
    <x v="30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 space exploration"/>
    <n v="21.033333333333335"/>
    <n v="73.372093023255815"/>
    <x v="2"/>
    <x v="30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 space exploration"/>
    <n v="11.436666666666667"/>
    <n v="112.86184210526316"/>
    <x v="2"/>
    <x v="3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 space exploration"/>
    <n v="18.737933333333334"/>
    <n v="95.277627118644077"/>
    <x v="2"/>
    <x v="3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 space exploration"/>
    <n v="9.285714285714286E-2"/>
    <n v="22.75"/>
    <x v="2"/>
    <x v="30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 space exploration"/>
    <n v="2.7204081632653061"/>
    <n v="133.30000000000001"/>
    <x v="2"/>
    <x v="3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 space exploration"/>
    <n v="9.5000000000000001E-2"/>
    <n v="3.8"/>
    <x v="2"/>
    <x v="30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 makerspaces"/>
    <n v="102.9"/>
    <n v="85.75"/>
    <x v="2"/>
    <x v="31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 makerspaces"/>
    <n v="106.8"/>
    <n v="267"/>
    <x v="2"/>
    <x v="31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 makerspaces"/>
    <n v="104.59625"/>
    <n v="373.55803571428572"/>
    <x v="2"/>
    <x v="31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 makerspaces"/>
    <n v="103.42857142857143"/>
    <n v="174.03846153846155"/>
    <x v="2"/>
    <x v="31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 makerspaces"/>
    <n v="123.14285714285714"/>
    <n v="93.695652173913047"/>
    <x v="2"/>
    <x v="31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 makerspaces"/>
    <n v="159.29509999999999"/>
    <n v="77.327718446601949"/>
    <x v="2"/>
    <x v="31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 makerspaces"/>
    <n v="110.66666666666667"/>
    <n v="92.222222222222229"/>
    <x v="2"/>
    <x v="31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 makerspaces"/>
    <n v="170.7"/>
    <n v="60.964285714285715"/>
    <x v="2"/>
    <x v="31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 makerspaces"/>
    <n v="125.125"/>
    <n v="91"/>
    <x v="2"/>
    <x v="31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 makerspaces"/>
    <n v="6.415860933964205"/>
    <n v="41.583333333333336"/>
    <x v="2"/>
    <x v="31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 makerspaces"/>
    <n v="11.343999999999999"/>
    <n v="33.761904761904759"/>
    <x v="2"/>
    <x v="31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 makerspaces"/>
    <n v="33.19"/>
    <n v="70.61702127659575"/>
    <x v="2"/>
    <x v="31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 makerspaces"/>
    <n v="27.58"/>
    <n v="167.15151515151516"/>
    <x v="2"/>
    <x v="31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 makerspaces"/>
    <n v="62.84"/>
    <n v="128.61988304093566"/>
    <x v="2"/>
    <x v="31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 makerspaces"/>
    <n v="7.5880000000000001"/>
    <n v="65.41379310344827"/>
    <x v="2"/>
    <x v="31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 makerspaces"/>
    <n v="50.38095238095238"/>
    <n v="117.55555555555556"/>
    <x v="2"/>
    <x v="31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 makerspaces"/>
    <n v="17.512820512820515"/>
    <n v="126.48148148148148"/>
    <x v="2"/>
    <x v="31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 makerspaces"/>
    <n v="1.375E-2"/>
    <n v="550"/>
    <x v="2"/>
    <x v="31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 makerspaces"/>
    <n v="0.33"/>
    <n v="44"/>
    <x v="2"/>
    <x v="31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 makerspaces"/>
    <n v="0.86250000000000004"/>
    <n v="69"/>
    <x v="2"/>
    <x v="31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 food trucks"/>
    <n v="0.6875"/>
    <n v="27.5"/>
    <x v="7"/>
    <x v="16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 food trucks"/>
    <n v="28.3"/>
    <n v="84.9"/>
    <x v="7"/>
    <x v="16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 food trucks"/>
    <n v="0.24"/>
    <n v="12"/>
    <x v="7"/>
    <x v="16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 food trucks"/>
    <n v="1.1428571428571428"/>
    <n v="200"/>
    <x v="7"/>
    <x v="16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 food trucks"/>
    <n v="0.02"/>
    <n v="10"/>
    <x v="7"/>
    <x v="16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 food trucks"/>
    <n v="0"/>
    <e v="#DIV/0!"/>
    <x v="7"/>
    <x v="16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 food trucks"/>
    <n v="0"/>
    <e v="#DIV/0!"/>
    <x v="7"/>
    <x v="16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 food trucks"/>
    <n v="0.14799999999999999"/>
    <n v="5.2857142857142856"/>
    <x v="7"/>
    <x v="16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 food trucks"/>
    <n v="2.8571428571428571E-3"/>
    <n v="1"/>
    <x v="7"/>
    <x v="16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 food trucks"/>
    <n v="10.7325"/>
    <n v="72.762711864406782"/>
    <x v="7"/>
    <x v="16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 food trucks"/>
    <n v="5.3846153846153849E-2"/>
    <n v="17.5"/>
    <x v="7"/>
    <x v="16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 food trucks"/>
    <n v="0.7142857142857143"/>
    <n v="25"/>
    <x v="7"/>
    <x v="16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 food trucks"/>
    <n v="0.8"/>
    <n v="13.333333333333334"/>
    <x v="7"/>
    <x v="1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 food trucks"/>
    <n v="3.3333333333333335E-3"/>
    <n v="1"/>
    <x v="7"/>
    <x v="16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 food trucks"/>
    <n v="0.47333333333333333"/>
    <n v="23.666666666666668"/>
    <x v="7"/>
    <x v="16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 food trucks"/>
    <n v="5.65"/>
    <n v="89.21052631578948"/>
    <x v="7"/>
    <x v="16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 food trucks"/>
    <n v="26.35217391304348"/>
    <n v="116.55769230769231"/>
    <x v="7"/>
    <x v="16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 food trucks"/>
    <n v="0.325125"/>
    <n v="13.005000000000001"/>
    <x v="7"/>
    <x v="16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 food trucks"/>
    <n v="0"/>
    <e v="#DIV/0!"/>
    <x v="7"/>
    <x v="16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 food trucks"/>
    <n v="0.7000700070007001"/>
    <n v="17.5"/>
    <x v="7"/>
    <x v="16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 spaces"/>
    <n v="46.176470588235297"/>
    <n v="34.130434782608695"/>
    <x v="1"/>
    <x v="32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 spaces"/>
    <n v="34.409999999999997"/>
    <n v="132.34615384615384"/>
    <x v="1"/>
    <x v="32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 spaces"/>
    <n v="103.75"/>
    <n v="922.22222222222217"/>
    <x v="1"/>
    <x v="32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 spaces"/>
    <n v="6.0263157894736841"/>
    <n v="163.57142857142858"/>
    <x v="1"/>
    <x v="32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 spaces"/>
    <n v="10.539393939393939"/>
    <n v="217.375"/>
    <x v="1"/>
    <x v="32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 spaces"/>
    <n v="112.29714285714286"/>
    <n v="149.44486692015209"/>
    <x v="1"/>
    <x v="32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 spaces"/>
    <n v="350.84462500000001"/>
    <n v="71.237487309644663"/>
    <x v="1"/>
    <x v="32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 spaces"/>
    <n v="233.21535"/>
    <n v="44.464318398474738"/>
    <x v="1"/>
    <x v="32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 spaces"/>
    <n v="101.60599999999999"/>
    <n v="164.94480519480518"/>
    <x v="1"/>
    <x v="32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 spaces"/>
    <n v="153.90035"/>
    <n v="84.871516544117654"/>
    <x v="1"/>
    <x v="32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 spaces"/>
    <n v="100.71611253196932"/>
    <n v="53.945205479452056"/>
    <x v="1"/>
    <x v="32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 spaces"/>
    <n v="131.38181818181818"/>
    <n v="50.531468531468533"/>
    <x v="1"/>
    <x v="32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 spaces"/>
    <n v="102.24133333333333"/>
    <n v="108.00140845070422"/>
    <x v="1"/>
    <x v="32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 spaces"/>
    <n v="116.35599999999999"/>
    <n v="95.373770491803285"/>
    <x v="1"/>
    <x v="32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 spaces"/>
    <n v="264.62241666666665"/>
    <n v="57.631016333938291"/>
    <x v="1"/>
    <x v="32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 spaces"/>
    <n v="119.98009999999999"/>
    <n v="64.160481283422456"/>
    <x v="1"/>
    <x v="32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 spaces"/>
    <n v="120.104"/>
    <n v="92.387692307692305"/>
    <x v="1"/>
    <x v="32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 spaces"/>
    <n v="103.58333333333333"/>
    <n v="125.97972972972973"/>
    <x v="1"/>
    <x v="32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 spaces"/>
    <n v="108.83333333333333"/>
    <n v="94.637681159420296"/>
    <x v="1"/>
    <x v="32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 spaces"/>
    <n v="118.124"/>
    <n v="170.69942196531792"/>
    <x v="1"/>
    <x v="32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 hardware"/>
    <n v="1462"/>
    <n v="40.762081784386616"/>
    <x v="2"/>
    <x v="26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 hardware"/>
    <n v="252.54"/>
    <n v="68.254054054054052"/>
    <x v="2"/>
    <x v="26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 hardware"/>
    <n v="140.05000000000001"/>
    <n v="95.48863636363636"/>
    <x v="2"/>
    <x v="26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 hardware"/>
    <n v="296.87520259319285"/>
    <n v="7.1902649656526005"/>
    <x v="2"/>
    <x v="26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 hardware"/>
    <n v="144.54249999999999"/>
    <n v="511.65486725663715"/>
    <x v="2"/>
    <x v="26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 hardware"/>
    <n v="105.745"/>
    <n v="261.74504950495049"/>
    <x v="2"/>
    <x v="26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 hardware"/>
    <n v="493.21"/>
    <n v="69.760961810466767"/>
    <x v="2"/>
    <x v="26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 hardware"/>
    <n v="201.82666666666665"/>
    <n v="77.229591836734699"/>
    <x v="2"/>
    <x v="26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 hardware"/>
    <n v="104.44"/>
    <n v="340.56521739130437"/>
    <x v="2"/>
    <x v="26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 hardware"/>
    <n v="170.29262962962963"/>
    <n v="67.417903225806455"/>
    <x v="2"/>
    <x v="26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 hardware"/>
    <n v="104.30333333333333"/>
    <n v="845.70270270270271"/>
    <x v="2"/>
    <x v="26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 hardware"/>
    <n v="118.25"/>
    <n v="97.191780821917803"/>
    <x v="2"/>
    <x v="26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 hardware"/>
    <n v="107.538"/>
    <n v="451.84033613445376"/>
    <x v="2"/>
    <x v="26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 hardware"/>
    <n v="2260300"/>
    <n v="138.66871165644173"/>
    <x v="2"/>
    <x v="26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 hardware"/>
    <n v="978.1346666666667"/>
    <n v="21.640147492625371"/>
    <x v="2"/>
    <x v="26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 hardware"/>
    <n v="122.9"/>
    <n v="169.51724137931035"/>
    <x v="2"/>
    <x v="26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 hardware"/>
    <n v="246.06080000000003"/>
    <n v="161.88210526315791"/>
    <x v="2"/>
    <x v="26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 hardware"/>
    <n v="147.94"/>
    <n v="493.13333333333333"/>
    <x v="2"/>
    <x v="26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 hardware"/>
    <n v="384.09090909090907"/>
    <n v="22.120418848167539"/>
    <x v="2"/>
    <x v="26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 hardware"/>
    <n v="103.33333333333333"/>
    <n v="18.235294117647058"/>
    <x v="2"/>
    <x v="26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 children's books"/>
    <n v="0.4375"/>
    <n v="8.75"/>
    <x v="3"/>
    <x v="21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 children's books"/>
    <n v="29.24"/>
    <n v="40.611111111111114"/>
    <x v="3"/>
    <x v="21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 children's books"/>
    <n v="0"/>
    <e v="#DIV/0!"/>
    <x v="3"/>
    <x v="21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 children's books"/>
    <n v="5.21875"/>
    <n v="37.954545454545453"/>
    <x v="3"/>
    <x v="21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 children's books"/>
    <n v="21.887499999999999"/>
    <n v="35.734693877551024"/>
    <x v="3"/>
    <x v="21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 children's books"/>
    <n v="26.7"/>
    <n v="42.157894736842103"/>
    <x v="3"/>
    <x v="2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 children's books"/>
    <n v="28"/>
    <n v="35"/>
    <x v="3"/>
    <x v="21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 children's books"/>
    <n v="1.06"/>
    <n v="13.25"/>
    <x v="3"/>
    <x v="21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 children's books"/>
    <n v="1.1000000000000001"/>
    <n v="55"/>
    <x v="3"/>
    <x v="21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 children's books"/>
    <n v="0"/>
    <e v="#DIV/0!"/>
    <x v="3"/>
    <x v="21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 children's books"/>
    <n v="0"/>
    <e v="#DIV/0!"/>
    <x v="3"/>
    <x v="21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 children's books"/>
    <n v="11.458333333333334"/>
    <n v="39.285714285714285"/>
    <x v="3"/>
    <x v="21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 children's books"/>
    <n v="19"/>
    <n v="47.5"/>
    <x v="3"/>
    <x v="21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 children's books"/>
    <n v="0"/>
    <e v="#DIV/0!"/>
    <x v="3"/>
    <x v="21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 children's books"/>
    <n v="52"/>
    <n v="17.333333333333332"/>
    <x v="3"/>
    <x v="21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 children's books"/>
    <n v="10.48"/>
    <n v="31.757575757575758"/>
    <x v="3"/>
    <x v="21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 children's books"/>
    <n v="0.66666666666666663"/>
    <n v="5"/>
    <x v="3"/>
    <x v="21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 children's books"/>
    <n v="11.7"/>
    <n v="39"/>
    <x v="3"/>
    <x v="21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 children's books"/>
    <n v="10.5"/>
    <n v="52.5"/>
    <x v="3"/>
    <x v="21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 children's books"/>
    <n v="0"/>
    <e v="#DIV/0!"/>
    <x v="3"/>
    <x v="21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 children's books"/>
    <n v="0.72"/>
    <n v="9"/>
    <x v="3"/>
    <x v="21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 children's books"/>
    <n v="0.76923076923076927"/>
    <n v="25"/>
    <x v="3"/>
    <x v="21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 children's books"/>
    <n v="0.22842639593908629"/>
    <n v="30"/>
    <x v="3"/>
    <x v="21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 children's books"/>
    <n v="1.125"/>
    <n v="11.25"/>
    <x v="3"/>
    <x v="21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 children's books"/>
    <n v="0"/>
    <e v="#DIV/0!"/>
    <x v="3"/>
    <x v="21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 children's books"/>
    <n v="2"/>
    <n v="25"/>
    <x v="3"/>
    <x v="21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 children's books"/>
    <n v="0.85"/>
    <n v="11.333333333333334"/>
    <x v="3"/>
    <x v="21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 children's books"/>
    <n v="14.314285714285715"/>
    <n v="29.470588235294116"/>
    <x v="3"/>
    <x v="21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 children's books"/>
    <n v="0.25"/>
    <n v="1"/>
    <x v="3"/>
    <x v="21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 children's books"/>
    <n v="10.411250000000001"/>
    <n v="63.098484848484851"/>
    <x v="3"/>
    <x v="21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 children's books"/>
    <n v="0"/>
    <e v="#DIV/0!"/>
    <x v="3"/>
    <x v="21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 children's books"/>
    <n v="0"/>
    <e v="#DIV/0!"/>
    <x v="3"/>
    <x v="21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 children's books"/>
    <n v="0.18867924528301888"/>
    <n v="1"/>
    <x v="3"/>
    <x v="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 children's books"/>
    <n v="14.25"/>
    <n v="43.846153846153847"/>
    <x v="3"/>
    <x v="21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 children's books"/>
    <n v="3"/>
    <n v="75"/>
    <x v="3"/>
    <x v="21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 children's books"/>
    <n v="7.8809523809523814"/>
    <n v="45.972222222222221"/>
    <x v="3"/>
    <x v="21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 children's books"/>
    <n v="0.33333333333333331"/>
    <n v="10"/>
    <x v="3"/>
    <x v="21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 children's books"/>
    <n v="25.545454545454547"/>
    <n v="93.666666666666671"/>
    <x v="3"/>
    <x v="21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 children's books"/>
    <n v="2.12"/>
    <n v="53"/>
    <x v="3"/>
    <x v="21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 children's books"/>
    <n v="0"/>
    <e v="#DIV/0!"/>
    <x v="3"/>
    <x v="21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 plays"/>
    <n v="105.28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 plays"/>
    <n v="120"/>
    <n v="66.666666666666671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 plays"/>
    <n v="114.5"/>
    <n v="18.770491803278688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 plays"/>
    <n v="119"/>
    <n v="66.111111111111114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 plays"/>
    <n v="104.68"/>
    <n v="36.859154929577464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 plays"/>
    <n v="117.84"/>
    <n v="39.810810810810814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 plays"/>
    <n v="119.7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 plays"/>
    <n v="102.5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 plays"/>
    <n v="101.16666666666667"/>
    <n v="126.45833333333333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 plays"/>
    <n v="105.33333333333333"/>
    <n v="47.878787878787875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 plays"/>
    <n v="102.5"/>
    <n v="73.214285714285708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 plays"/>
    <n v="107.6"/>
    <n v="89.666666666666671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 plays"/>
    <n v="110.5675"/>
    <n v="151.4623287671233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 plays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 plays"/>
    <n v="104.28571428571429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 plays"/>
    <n v="115.5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 plays"/>
    <n v="102.64512499999999"/>
    <n v="87.357553191489373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 plays"/>
    <n v="101.4"/>
    <n v="36.474820143884891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 plays"/>
    <n v="116.6348"/>
    <n v="44.859538461538463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 plays"/>
    <n v="133"/>
    <n v="42.903225806451616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 plays"/>
    <n v="133.19999999999999"/>
    <n v="51.230769230769234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 plays"/>
    <n v="101.83333333333333"/>
    <n v="33.944444444444443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 plays"/>
    <n v="127.95"/>
    <n v="90.744680851063833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 plays"/>
    <n v="115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 plays"/>
    <n v="110"/>
    <n v="24.444444444444443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 plays"/>
    <n v="112.1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 plays"/>
    <n v="126"/>
    <n v="67.741935483870961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 plays"/>
    <n v="100.24444444444444"/>
    <n v="65.376811594202906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 plays"/>
    <n v="102.4"/>
    <n v="121.904761904761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 plays"/>
    <n v="108.2"/>
    <n v="47.456140350877192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 plays"/>
    <n v="100.27"/>
    <n v="92.842592592592595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 plays"/>
    <n v="113.3"/>
    <n v="68.253012048192772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 plays"/>
    <n v="127.57571428571428"/>
    <n v="37.209583333333335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 plays"/>
    <n v="107.73333333333333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 plays"/>
    <n v="242"/>
    <n v="43.214285714285715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 plays"/>
    <n v="141.56666666666666"/>
    <n v="25.130177514792898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 plays"/>
    <n v="130"/>
    <n v="23.636363636363637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 plays"/>
    <n v="106.03"/>
    <n v="103.95098039215686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 plays"/>
    <n v="104.8"/>
    <n v="50.384615384615387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 plays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 plays"/>
    <n v="100"/>
    <n v="28.571428571428573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 plays"/>
    <n v="100"/>
    <n v="63.829787234042556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 plays"/>
    <n v="124"/>
    <n v="8.8571428571428577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 plays"/>
    <n v="116.92307692307692"/>
    <n v="50.666666666666664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 plays"/>
    <n v="103.33333333333333"/>
    <n v="60.784313725490193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 plays"/>
    <n v="107.75"/>
    <n v="113.42105263157895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 plays"/>
    <n v="120.25"/>
    <n v="104.56521739130434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 plays"/>
    <n v="100.37894736842105"/>
    <n v="98.30927835051547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 plays"/>
    <n v="106.52"/>
    <n v="35.039473684210527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 plays"/>
    <n v="100"/>
    <n v="272.72727272727275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 plays"/>
    <n v="110.66666666666667"/>
    <n v="63.846153846153847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 plays"/>
    <n v="114.7196"/>
    <n v="30.189368421052631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 plays"/>
    <n v="108.25925925925925"/>
    <n v="83.51428571428572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 plays"/>
    <n v="170"/>
    <n v="64.761904761904759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 plays"/>
    <n v="187.09899999999999"/>
    <n v="20.11817204301075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 plays"/>
    <n v="107.77777777777777"/>
    <n v="44.090909090909093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 plays"/>
    <n v="100"/>
    <n v="40.476190476190474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 plays"/>
    <n v="120.25"/>
    <n v="44.537037037037038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 plays"/>
    <n v="111.42857142857143"/>
    <n v="125.80645161290323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 plays"/>
    <n v="104"/>
    <n v="19.696969696969695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 plays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 plays"/>
    <n v="0"/>
    <e v="#DIV/0!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 plays"/>
    <n v="0"/>
    <e v="#DIV/0!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 plays"/>
    <n v="5.4545454545454541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 plays"/>
    <n v="31.546666666666667"/>
    <n v="60.666666666666664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 plays"/>
    <n v="0"/>
    <e v="#DIV/0!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 plays"/>
    <n v="0"/>
    <e v="#DIV/0!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 plays"/>
    <n v="0.2"/>
    <n v="23.333333333333332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 plays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 plays"/>
    <n v="3.8875000000000002"/>
    <n v="23.923076923076923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 plays"/>
    <n v="0"/>
    <e v="#DIV/0!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 plays"/>
    <n v="1.9"/>
    <n v="15.833333333333334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 plays"/>
    <n v="0"/>
    <e v="#DIV/0!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 plays"/>
    <n v="41.7"/>
    <n v="29.785714285714285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 plays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 plays"/>
    <n v="4.8666666666666663"/>
    <n v="24.333333333333332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 plays"/>
    <n v="19.736842105263158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 plays"/>
    <n v="0"/>
    <e v="#DIV/0!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 plays"/>
    <n v="1.75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 plays"/>
    <n v="6.65"/>
    <n v="29.555555555555557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 plays"/>
    <n v="32"/>
    <n v="26.666666666666668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 plays"/>
    <n v="0.43307086614173229"/>
    <n v="18.333333333333332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 plays"/>
    <n v="0.04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 plays"/>
    <n v="1.6"/>
    <n v="13.333333333333334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 plays"/>
    <n v="0"/>
    <e v="#DIV/0!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 plays"/>
    <n v="0.9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 plays"/>
    <n v="20.16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 plays"/>
    <n v="42.011733333333332"/>
    <n v="105.02933333333334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 plays"/>
    <n v="0.8850000000000000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 plays"/>
    <n v="15"/>
    <n v="83.333333333333329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 plays"/>
    <n v="4.67"/>
    <n v="35.923076923076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 plays"/>
    <n v="0"/>
    <e v="#DIV/0!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 plays"/>
    <n v="38.119999999999997"/>
    <n v="119.125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 plays"/>
    <n v="5.42"/>
    <n v="90.333333333333329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 plays"/>
    <n v="3.5000000000000003E-2"/>
    <n v="2.3333333333333335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 plays"/>
    <n v="0"/>
    <e v="#DIV/0!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 plays"/>
    <n v="10.833333333333334"/>
    <n v="108.333333333333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 plays"/>
    <n v="2.1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 plays"/>
    <n v="0.25892857142857145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 plays"/>
    <n v="23.333333333333332"/>
    <n v="96.551724137931032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 plays"/>
    <n v="0"/>
    <e v="#DIV/0!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 plays"/>
    <n v="33.6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 plays"/>
    <n v="19.079999999999998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 plays"/>
    <n v="0.41111111111111109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 plays"/>
    <n v="32.5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 plays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 plays"/>
    <n v="0.16666666666666666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 plays"/>
    <n v="0"/>
    <e v="#DIV/0!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 plays"/>
    <n v="38.06666666666667"/>
    <n v="81.571428571428569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 plays"/>
    <n v="1.05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 plays"/>
    <n v="2.7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 plays"/>
    <n v="9.0909090909090917"/>
    <n v="29.41176470588235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 plays"/>
    <n v="0.5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 plays"/>
    <n v="0"/>
    <e v="#DIV/0!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 plays"/>
    <n v="4.5999999999999996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 plays"/>
    <n v="20.833333333333332"/>
    <n v="52.083333333333336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 plays"/>
    <n v="4.583333333333333"/>
    <n v="183.33333333333334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 plays"/>
    <n v="4.2133333333333329"/>
    <n v="26.333333333333332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 plays"/>
    <n v="0"/>
    <e v="#DIV/0!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 plays"/>
    <n v="61.909090909090907"/>
    <n v="486.42857142857144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 plays"/>
    <n v="0.8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 plays"/>
    <n v="1.6666666666666666E-2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 plays"/>
    <n v="0.78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 plays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 plays"/>
    <n v="17.771428571428572"/>
    <n v="36.588235294117645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 plays"/>
    <n v="9.4166666666666661"/>
    <n v="80.714285714285708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 plays"/>
    <n v="0.08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 plays"/>
    <n v="2.75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 plays"/>
    <n v="1.1111111111111112E-2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 plays"/>
    <n v="3.3333333333333335E-3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 plays"/>
    <n v="36.5"/>
    <n v="46.928571428571431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 plays"/>
    <n v="14.058171745152354"/>
    <n v="78.076923076923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 plays"/>
    <n v="0.02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 plays"/>
    <n v="4.0000000000000001E-3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 plays"/>
    <n v="61.1"/>
    <n v="203.66666666666666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 plays"/>
    <n v="7.8378378378378377"/>
    <n v="20.714285714285715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 plays"/>
    <n v="21.85"/>
    <n v="48.555555555555557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 plays"/>
    <n v="27.24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 plays"/>
    <n v="8.5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 plays"/>
    <n v="26.84"/>
    <n v="51.615384615384613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 musical"/>
    <n v="129"/>
    <n v="43"/>
    <x v="1"/>
    <x v="33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 musical"/>
    <n v="100"/>
    <n v="83.333333333333329"/>
    <x v="1"/>
    <x v="33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 musical"/>
    <n v="100"/>
    <n v="30"/>
    <x v="1"/>
    <x v="33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 musical"/>
    <n v="103.2"/>
    <n v="175.51020408163265"/>
    <x v="1"/>
    <x v="33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 musical"/>
    <n v="102.44597777777778"/>
    <n v="231.66175879396985"/>
    <x v="1"/>
    <x v="33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 musical"/>
    <n v="125"/>
    <n v="75"/>
    <x v="1"/>
    <x v="33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 musical"/>
    <n v="130.83333333333334"/>
    <n v="112.14285714285714"/>
    <x v="1"/>
    <x v="33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 musical"/>
    <n v="100"/>
    <n v="41.666666666666664"/>
    <x v="1"/>
    <x v="33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 musical"/>
    <n v="102.06937499999999"/>
    <n v="255.17343750000001"/>
    <x v="1"/>
    <x v="33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 musical"/>
    <n v="100.92"/>
    <n v="162.7741935483871"/>
    <x v="1"/>
    <x v="33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 musical"/>
    <n v="106"/>
    <n v="88.333333333333329"/>
    <x v="1"/>
    <x v="33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 musical"/>
    <n v="105.09677419354838"/>
    <n v="85.736842105263165"/>
    <x v="1"/>
    <x v="33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 musical"/>
    <n v="102.76"/>
    <n v="47.574074074074076"/>
    <x v="1"/>
    <x v="33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 musical"/>
    <n v="108"/>
    <n v="72.972972972972968"/>
    <x v="1"/>
    <x v="33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 musical"/>
    <n v="100.88571428571429"/>
    <n v="90.538461538461533"/>
    <x v="1"/>
    <x v="33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 musical"/>
    <n v="128"/>
    <n v="37.647058823529413"/>
    <x v="1"/>
    <x v="33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 musical"/>
    <n v="133.33333333333334"/>
    <n v="36.363636363636367"/>
    <x v="1"/>
    <x v="33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 musical"/>
    <n v="101.375"/>
    <n v="126.71875"/>
    <x v="1"/>
    <x v="33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 musical"/>
    <n v="102.875"/>
    <n v="329.2"/>
    <x v="1"/>
    <x v="33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 musical"/>
    <n v="107.24"/>
    <n v="81.242424242424249"/>
    <x v="1"/>
    <x v="33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 spaces"/>
    <n v="4.0000000000000001E-3"/>
    <n v="1"/>
    <x v="1"/>
    <x v="32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 spaces"/>
    <n v="20.425000000000001"/>
    <n v="202.22772277227722"/>
    <x v="1"/>
    <x v="32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 spaces"/>
    <n v="0"/>
    <e v="#DIV/0!"/>
    <x v="1"/>
    <x v="32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 spaces"/>
    <n v="1"/>
    <n v="100"/>
    <x v="1"/>
    <x v="32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 spaces"/>
    <n v="0"/>
    <e v="#DIV/0!"/>
    <x v="1"/>
    <x v="32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 spaces"/>
    <n v="0.1"/>
    <n v="1"/>
    <x v="1"/>
    <x v="3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 spaces"/>
    <n v="4.2880000000000003"/>
    <n v="82.461538461538467"/>
    <x v="1"/>
    <x v="32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 spaces"/>
    <n v="4.7999999999999996E-3"/>
    <n v="2.6666666666666665"/>
    <x v="1"/>
    <x v="32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 spaces"/>
    <n v="2.5"/>
    <n v="12.5"/>
    <x v="1"/>
    <x v="32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 spaces"/>
    <n v="0"/>
    <e v="#DIV/0!"/>
    <x v="1"/>
    <x v="3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 spaces"/>
    <n v="2.1920000000000002"/>
    <n v="18.896551724137932"/>
    <x v="1"/>
    <x v="32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 spaces"/>
    <n v="8.0250000000000004"/>
    <n v="200.625"/>
    <x v="1"/>
    <x v="32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 spaces"/>
    <n v="0.15125"/>
    <n v="201.66666666666666"/>
    <x v="1"/>
    <x v="32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 spaces"/>
    <n v="0"/>
    <e v="#DIV/0!"/>
    <x v="1"/>
    <x v="32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 spaces"/>
    <n v="59.583333333333336"/>
    <n v="65"/>
    <x v="1"/>
    <x v="32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 spaces"/>
    <n v="16.734177215189874"/>
    <n v="66.099999999999994"/>
    <x v="1"/>
    <x v="32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 spaces"/>
    <n v="1.8666666666666667"/>
    <n v="93.333333333333329"/>
    <x v="1"/>
    <x v="32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 spaces"/>
    <n v="0"/>
    <e v="#DIV/0!"/>
    <x v="1"/>
    <x v="32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 spaces"/>
    <n v="0"/>
    <e v="#DIV/0!"/>
    <x v="1"/>
    <x v="32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 spaces"/>
    <n v="0"/>
    <e v="#DIV/0!"/>
    <x v="1"/>
    <x v="32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 plays"/>
    <n v="109.62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 plays"/>
    <n v="121.8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 plays"/>
    <n v="106.85"/>
    <n v="109.03061224489795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 plays"/>
    <n v="100.71379999999999"/>
    <n v="25.692295918367346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 plays"/>
    <n v="109"/>
    <n v="41.923076923076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 plays"/>
    <n v="113.63"/>
    <n v="88.7734375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 plays"/>
    <n v="113.92"/>
    <n v="80.22535211267606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 plays"/>
    <n v="106"/>
    <n v="78.936170212765958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 plays"/>
    <n v="162.5"/>
    <n v="95.588235294117652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 plays"/>
    <n v="106"/>
    <n v="69.890109890109883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 plays"/>
    <n v="100.15625"/>
    <n v="74.534883720930239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 plays"/>
    <n v="105.35"/>
    <n v="123.94117647058823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 plays"/>
    <n v="174.8"/>
    <n v="264.84848484848487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 plays"/>
    <n v="102"/>
    <n v="58.620689655172413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 plays"/>
    <n v="100.125"/>
    <n v="70.884955752212392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 plays"/>
    <n v="171.42857142857142"/>
    <n v="8.5714285714285712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 plays"/>
    <n v="113.56666666666666"/>
    <n v="113.56666666666666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 plays"/>
    <n v="129.46666666666667"/>
    <n v="60.6875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 plays"/>
    <n v="101.4"/>
    <n v="110.21739130434783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 plays"/>
    <n v="109.16666666666667"/>
    <n v="136.45833333333334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 spaces"/>
    <n v="128.92500000000001"/>
    <n v="53.164948453608247"/>
    <x v="1"/>
    <x v="32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 spaces"/>
    <n v="102.06"/>
    <n v="86.491525423728817"/>
    <x v="1"/>
    <x v="32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 spaces"/>
    <n v="146.53957758620689"/>
    <n v="155.23827397260274"/>
    <x v="1"/>
    <x v="32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 spaces"/>
    <n v="100.352"/>
    <n v="115.08256880733946"/>
    <x v="1"/>
    <x v="32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 spaces"/>
    <n v="121.65"/>
    <n v="109.5945945945946"/>
    <x v="1"/>
    <x v="32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 spaces"/>
    <n v="105.5"/>
    <n v="45.214285714285715"/>
    <x v="1"/>
    <x v="32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 spaces"/>
    <n v="110.4008"/>
    <n v="104.15169811320754"/>
    <x v="1"/>
    <x v="32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 spaces"/>
    <n v="100"/>
    <n v="35.714285714285715"/>
    <x v="1"/>
    <x v="32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 spaces"/>
    <n v="176.535"/>
    <n v="96.997252747252745"/>
    <x v="1"/>
    <x v="32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 spaces"/>
    <n v="100"/>
    <n v="370.37037037037038"/>
    <x v="1"/>
    <x v="32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 spaces"/>
    <n v="103.29411764705883"/>
    <n v="94.408602150537632"/>
    <x v="1"/>
    <x v="32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 spaces"/>
    <n v="104.5"/>
    <n v="48.984375"/>
    <x v="1"/>
    <x v="32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 spaces"/>
    <n v="100.3"/>
    <n v="45.590909090909093"/>
    <x v="1"/>
    <x v="32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 spaces"/>
    <n v="457.74666666666667"/>
    <n v="23.275254237288134"/>
    <x v="1"/>
    <x v="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 spaces"/>
    <n v="104.96"/>
    <n v="63.2289156626506"/>
    <x v="1"/>
    <x v="32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 spaces"/>
    <n v="171.94285714285715"/>
    <n v="153.5204081632653"/>
    <x v="1"/>
    <x v="32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 spaces"/>
    <n v="103.73"/>
    <n v="90.2"/>
    <x v="1"/>
    <x v="32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 spaces"/>
    <n v="103.029"/>
    <n v="118.97113163972287"/>
    <x v="1"/>
    <x v="32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 spaces"/>
    <n v="118.88888888888889"/>
    <n v="80.25"/>
    <x v="1"/>
    <x v="32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 spaces"/>
    <n v="100"/>
    <n v="62.5"/>
    <x v="1"/>
    <x v="32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 spaces"/>
    <n v="318.699889104519"/>
    <n v="131.37719999999999"/>
    <x v="1"/>
    <x v="32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 spaces"/>
    <n v="108.50614285714286"/>
    <n v="73.032980769230775"/>
    <x v="1"/>
    <x v="3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 spaces"/>
    <n v="101.16666666666667"/>
    <n v="178.52941176470588"/>
    <x v="1"/>
    <x v="32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 spaces"/>
    <n v="112.815"/>
    <n v="162.90974729241879"/>
    <x v="1"/>
    <x v="32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 spaces"/>
    <n v="120.49622641509434"/>
    <n v="108.24237288135593"/>
    <x v="1"/>
    <x v="32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 spaces"/>
    <n v="107.75"/>
    <n v="88.865979381443296"/>
    <x v="1"/>
    <x v="32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 spaces"/>
    <n v="180"/>
    <n v="54"/>
    <x v="1"/>
    <x v="32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 spaces"/>
    <n v="101.16666666666667"/>
    <n v="116.73076923076923"/>
    <x v="1"/>
    <x v="32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 spaces"/>
    <n v="119.756"/>
    <n v="233.8984375"/>
    <x v="1"/>
    <x v="32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 spaces"/>
    <n v="158"/>
    <n v="158"/>
    <x v="1"/>
    <x v="32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 spaces"/>
    <n v="123.66666666666667"/>
    <n v="14.84"/>
    <x v="1"/>
    <x v="32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 spaces"/>
    <n v="117.125"/>
    <n v="85.181818181818187"/>
    <x v="1"/>
    <x v="32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 spaces"/>
    <n v="156.96"/>
    <n v="146.69158878504672"/>
    <x v="1"/>
    <x v="32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 spaces"/>
    <n v="113.104"/>
    <n v="50.764811490125673"/>
    <x v="1"/>
    <x v="32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 spaces"/>
    <n v="103.17647058823529"/>
    <n v="87.7"/>
    <x v="1"/>
    <x v="32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 spaces"/>
    <n v="102.61176470588235"/>
    <n v="242.27777777777777"/>
    <x v="1"/>
    <x v="3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 spaces"/>
    <n v="105.84090909090909"/>
    <n v="146.44654088050314"/>
    <x v="1"/>
    <x v="32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 spaces"/>
    <n v="100.71428571428571"/>
    <n v="103.17073170731707"/>
    <x v="1"/>
    <x v="32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 spaces"/>
    <n v="121.23333333333333"/>
    <n v="80.464601769911511"/>
    <x v="1"/>
    <x v="32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 spaces"/>
    <n v="100.57142857142857"/>
    <n v="234.66666666666666"/>
    <x v="1"/>
    <x v="32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 spaces"/>
    <n v="116.02222222222223"/>
    <n v="50.689320388349515"/>
    <x v="1"/>
    <x v="32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 spaces"/>
    <n v="100.88"/>
    <n v="162.70967741935485"/>
    <x v="1"/>
    <x v="32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 spaces"/>
    <n v="103"/>
    <n v="120.16666666666667"/>
    <x v="1"/>
    <x v="32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 spaces"/>
    <n v="246.42"/>
    <n v="67.697802197802204"/>
    <x v="1"/>
    <x v="32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 spaces"/>
    <n v="302.2"/>
    <n v="52.103448275862071"/>
    <x v="1"/>
    <x v="32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 spaces"/>
    <n v="143.33333333333334"/>
    <n v="51.6"/>
    <x v="1"/>
    <x v="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 spaces"/>
    <n v="131.44"/>
    <n v="164.3"/>
    <x v="1"/>
    <x v="32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 spaces"/>
    <n v="168.02"/>
    <n v="84.858585858585855"/>
    <x v="1"/>
    <x v="32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 spaces"/>
    <n v="109.67666666666666"/>
    <n v="94.548850574712645"/>
    <x v="1"/>
    <x v="32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 spaces"/>
    <n v="106.68571428571428"/>
    <n v="45.536585365853661"/>
    <x v="1"/>
    <x v="32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 spaces"/>
    <n v="100"/>
    <n v="51.724137931034484"/>
    <x v="1"/>
    <x v="32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 spaces"/>
    <n v="127.2"/>
    <n v="50.88"/>
    <x v="1"/>
    <x v="32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 spaces"/>
    <n v="146.53333333333333"/>
    <n v="191.13043478260869"/>
    <x v="1"/>
    <x v="32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 spaces"/>
    <n v="112.536"/>
    <n v="89.314285714285717"/>
    <x v="1"/>
    <x v="32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 spaces"/>
    <n v="108.78684"/>
    <n v="88.588631921824103"/>
    <x v="1"/>
    <x v="32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 spaces"/>
    <n v="126.732"/>
    <n v="96.300911854103347"/>
    <x v="1"/>
    <x v="32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 spaces"/>
    <n v="213.2"/>
    <n v="33.3125"/>
    <x v="1"/>
    <x v="32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 spaces"/>
    <n v="100.5"/>
    <n v="37.222222222222221"/>
    <x v="1"/>
    <x v="32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 spaces"/>
    <n v="108.7139"/>
    <n v="92.130423728813554"/>
    <x v="1"/>
    <x v="32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 spaces"/>
    <n v="107.5"/>
    <n v="76.785714285714292"/>
    <x v="1"/>
    <x v="32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 spaces"/>
    <n v="110.48192771084338"/>
    <n v="96.526315789473685"/>
    <x v="1"/>
    <x v="32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 spaces"/>
    <n v="128"/>
    <n v="51.891891891891895"/>
    <x v="1"/>
    <x v="32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 spaces"/>
    <n v="110.00666666666666"/>
    <n v="128.9140625"/>
    <x v="1"/>
    <x v="32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 spaces"/>
    <n v="109.34166666666667"/>
    <n v="84.108974358974365"/>
    <x v="1"/>
    <x v="32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 spaces"/>
    <n v="132.70650000000001"/>
    <n v="82.941562500000003"/>
    <x v="1"/>
    <x v="32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 spaces"/>
    <n v="190.84810126582278"/>
    <n v="259.94827586206895"/>
    <x v="1"/>
    <x v="32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 spaces"/>
    <n v="149"/>
    <n v="37.25"/>
    <x v="1"/>
    <x v="32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 spaces"/>
    <n v="166.4"/>
    <n v="177.02127659574469"/>
    <x v="1"/>
    <x v="32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 spaces"/>
    <n v="106.66666666666667"/>
    <n v="74.074074074074076"/>
    <x v="1"/>
    <x v="32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 spaces"/>
    <n v="106"/>
    <n v="70.666666666666671"/>
    <x v="1"/>
    <x v="32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 spaces"/>
    <n v="23.62857142857143"/>
    <n v="23.62857142857143"/>
    <x v="1"/>
    <x v="32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 spaces"/>
    <n v="0.15"/>
    <n v="37.5"/>
    <x v="1"/>
    <x v="32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 spaces"/>
    <n v="0.4"/>
    <n v="13.333333333333334"/>
    <x v="1"/>
    <x v="32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 spaces"/>
    <n v="0"/>
    <e v="#DIV/0!"/>
    <x v="1"/>
    <x v="32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 spaces"/>
    <n v="5.0000000000000001E-3"/>
    <n v="1"/>
    <x v="1"/>
    <x v="32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 spaces"/>
    <n v="0"/>
    <e v="#DIV/0!"/>
    <x v="1"/>
    <x v="32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 spaces"/>
    <n v="0"/>
    <e v="#DIV/0!"/>
    <x v="1"/>
    <x v="32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 spaces"/>
    <n v="1.6666666666666666E-2"/>
    <n v="1"/>
    <x v="1"/>
    <x v="32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 spaces"/>
    <n v="3.0066666666666668"/>
    <n v="41"/>
    <x v="1"/>
    <x v="32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 spaces"/>
    <n v="0.15227272727272728"/>
    <n v="55.833333333333336"/>
    <x v="1"/>
    <x v="32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 spaces"/>
    <n v="0"/>
    <e v="#DIV/0!"/>
    <x v="1"/>
    <x v="32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 spaces"/>
    <n v="66.84"/>
    <n v="99.761194029850742"/>
    <x v="1"/>
    <x v="32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 spaces"/>
    <n v="19.566666666666666"/>
    <n v="25.521739130434781"/>
    <x v="1"/>
    <x v="32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 spaces"/>
    <n v="11.294666666666666"/>
    <n v="117.65277777777777"/>
    <x v="1"/>
    <x v="32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 spaces"/>
    <n v="0.04"/>
    <n v="5"/>
    <x v="1"/>
    <x v="32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 spaces"/>
    <n v="11.985714285714286"/>
    <n v="2796.6666666666665"/>
    <x v="1"/>
    <x v="32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 spaces"/>
    <n v="2.5"/>
    <n v="200"/>
    <x v="1"/>
    <x v="32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 spaces"/>
    <n v="7.0000000000000007E-2"/>
    <n v="87.5"/>
    <x v="1"/>
    <x v="3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 spaces"/>
    <n v="14.1"/>
    <n v="20.142857142857142"/>
    <x v="1"/>
    <x v="32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 spaces"/>
    <n v="3.34"/>
    <n v="20.875"/>
    <x v="1"/>
    <x v="32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 spaces"/>
    <n v="59.774999999999999"/>
    <n v="61.307692307692307"/>
    <x v="1"/>
    <x v="32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 spaces"/>
    <n v="1.6666666666666666E-2"/>
    <n v="1"/>
    <x v="1"/>
    <x v="32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 spaces"/>
    <n v="2.3035714285714284E-2"/>
    <n v="92.142857142857139"/>
    <x v="1"/>
    <x v="32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 spaces"/>
    <n v="8.7999999999999995E-2"/>
    <n v="7.333333333333333"/>
    <x v="1"/>
    <x v="32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 spaces"/>
    <n v="8.64"/>
    <n v="64.8"/>
    <x v="1"/>
    <x v="32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 spaces"/>
    <n v="15.06"/>
    <n v="30.12"/>
    <x v="1"/>
    <x v="32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 spaces"/>
    <n v="0.47727272727272729"/>
    <n v="52.5"/>
    <x v="1"/>
    <x v="32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 spaces"/>
    <n v="0.11833333333333333"/>
    <n v="23.666666666666668"/>
    <x v="1"/>
    <x v="32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 spaces"/>
    <n v="0.84173998587352461"/>
    <n v="415.77777777777777"/>
    <x v="1"/>
    <x v="32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 spaces"/>
    <n v="1.8800000000000001E-2"/>
    <n v="53.714285714285715"/>
    <x v="1"/>
    <x v="32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 spaces"/>
    <n v="0.21029999999999999"/>
    <n v="420.6"/>
    <x v="1"/>
    <x v="32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 spaces"/>
    <n v="0"/>
    <e v="#DIV/0!"/>
    <x v="1"/>
    <x v="32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 spaces"/>
    <n v="0.28000000000000003"/>
    <n v="18.666666666666668"/>
    <x v="1"/>
    <x v="32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 spaces"/>
    <n v="11.57920670115792"/>
    <n v="78.333333333333329"/>
    <x v="1"/>
    <x v="32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 spaces"/>
    <n v="2.44"/>
    <n v="67.777777777777771"/>
    <x v="1"/>
    <x v="32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 spaces"/>
    <n v="0.25"/>
    <n v="16.666666666666668"/>
    <x v="1"/>
    <x v="32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 spaces"/>
    <n v="0.625"/>
    <n v="62.5"/>
    <x v="1"/>
    <x v="32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 spaces"/>
    <n v="0.19384615384615383"/>
    <n v="42"/>
    <x v="1"/>
    <x v="32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 spaces"/>
    <n v="23.416"/>
    <n v="130.0888888888889"/>
    <x v="1"/>
    <x v="32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 spaces"/>
    <n v="5.0808888888888886"/>
    <n v="1270.2222222222222"/>
    <x v="1"/>
    <x v="32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 spaces"/>
    <n v="15.92"/>
    <n v="88.444444444444443"/>
    <x v="1"/>
    <x v="32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 spaces"/>
    <n v="1.18319"/>
    <n v="56.342380952380957"/>
    <x v="1"/>
    <x v="32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 spaces"/>
    <n v="22.75"/>
    <n v="53.529411764705884"/>
    <x v="1"/>
    <x v="32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 spaces"/>
    <n v="2.5000000000000001E-2"/>
    <n v="25"/>
    <x v="1"/>
    <x v="32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 spaces"/>
    <n v="0.33512064343163539"/>
    <n v="50"/>
    <x v="1"/>
    <x v="32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 spaces"/>
    <n v="3.9750000000000001"/>
    <n v="56.785714285714285"/>
    <x v="1"/>
    <x v="32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 spaces"/>
    <n v="17.149999999999999"/>
    <n v="40.833333333333336"/>
    <x v="1"/>
    <x v="32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 spaces"/>
    <n v="3.6080041046690612"/>
    <n v="65.111111111111114"/>
    <x v="1"/>
    <x v="32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 spaces"/>
    <n v="13.9"/>
    <n v="55.6"/>
    <x v="1"/>
    <x v="32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 spaces"/>
    <n v="15.225"/>
    <n v="140.53846153846155"/>
    <x v="1"/>
    <x v="32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 spaces"/>
    <n v="12"/>
    <n v="25"/>
    <x v="1"/>
    <x v="32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 spaces"/>
    <n v="39.112499999999997"/>
    <n v="69.533333333333331"/>
    <x v="1"/>
    <x v="32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 spaces"/>
    <n v="0.26829268292682928"/>
    <n v="5.5"/>
    <x v="1"/>
    <x v="32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 spaces"/>
    <n v="29.625"/>
    <n v="237"/>
    <x v="1"/>
    <x v="32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 spaces"/>
    <n v="42.360992301112063"/>
    <n v="79.870967741935488"/>
    <x v="1"/>
    <x v="32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 spaces"/>
    <n v="4.0999999999999996"/>
    <n v="10.25"/>
    <x v="1"/>
    <x v="32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 spaces"/>
    <n v="19.762499999999999"/>
    <n v="272.58620689655174"/>
    <x v="1"/>
    <x v="32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 spaces"/>
    <n v="5.1999999999999998E-2"/>
    <n v="13"/>
    <x v="1"/>
    <x v="32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 spaces"/>
    <n v="25.030188679245285"/>
    <n v="58.184210526315788"/>
    <x v="1"/>
    <x v="32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 spaces"/>
    <n v="0.04"/>
    <n v="10"/>
    <x v="1"/>
    <x v="32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 spaces"/>
    <n v="26.64"/>
    <n v="70.10526315789474"/>
    <x v="1"/>
    <x v="32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 spaces"/>
    <n v="4.7363636363636363"/>
    <n v="57.888888888888886"/>
    <x v="1"/>
    <x v="32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 spaces"/>
    <n v="4.2435339894712749"/>
    <n v="125.27027027027027"/>
    <x v="1"/>
    <x v="3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 spaces"/>
    <n v="0"/>
    <e v="#DIV/0!"/>
    <x v="1"/>
    <x v="32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 spaces"/>
    <n v="3"/>
    <n v="300"/>
    <x v="1"/>
    <x v="32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 spaces"/>
    <n v="57.333333333333336"/>
    <n v="43"/>
    <x v="1"/>
    <x v="32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 spaces"/>
    <n v="0.1"/>
    <n v="1"/>
    <x v="1"/>
    <x v="32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 spaces"/>
    <n v="0.31"/>
    <n v="775"/>
    <x v="1"/>
    <x v="32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 spaces"/>
    <n v="0.05"/>
    <n v="5"/>
    <x v="1"/>
    <x v="32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 spaces"/>
    <n v="9.8461538461538465E-3"/>
    <n v="12.8"/>
    <x v="1"/>
    <x v="32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 spaces"/>
    <n v="0.66666666666666663"/>
    <n v="10"/>
    <x v="1"/>
    <x v="32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 spaces"/>
    <n v="58.291457286432163"/>
    <n v="58"/>
    <x v="1"/>
    <x v="3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 spaces"/>
    <n v="68.153599999999997"/>
    <n v="244.80459770114942"/>
    <x v="1"/>
    <x v="32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 spaces"/>
    <n v="3.2499999999999999E-3"/>
    <n v="6.5"/>
    <x v="1"/>
    <x v="32"/>
  </r>
  <r>
    <n v="3125"/>
    <s v="N/A (Canceled)"/>
    <s v="N/A"/>
    <n v="1500000"/>
    <n v="0"/>
    <x v="1"/>
    <x v="0"/>
    <s v="USD"/>
    <n v="1452142672"/>
    <n v="1449550672"/>
    <b v="0"/>
    <n v="0"/>
    <b v="0"/>
    <s v="theater spaces"/>
    <n v="0"/>
    <e v="#DIV/0!"/>
    <x v="1"/>
    <x v="3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 spaces"/>
    <n v="4.16"/>
    <n v="61.176470588235297"/>
    <x v="1"/>
    <x v="3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 spaces"/>
    <n v="0"/>
    <e v="#DIV/0!"/>
    <x v="1"/>
    <x v="32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 plays"/>
    <n v="108.60666666666667"/>
    <n v="139.23931623931625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 plays"/>
    <n v="0.8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 plays"/>
    <n v="3.75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 plays"/>
    <n v="15.731707317073171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 plays"/>
    <n v="3.3333333333333333E-2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 plays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 plays"/>
    <n v="22.5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 plays"/>
    <n v="20.849420849420849"/>
    <n v="23.142857142857142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 plays"/>
    <n v="127.8"/>
    <n v="29.045454545454547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 plays"/>
    <n v="3.3333333333333335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 plays"/>
    <n v="0"/>
    <e v="#DIV/0!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 plays"/>
    <n v="5.4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 plays"/>
    <n v="0.96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 plays"/>
    <n v="51.6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 plays"/>
    <n v="1.6363636363636365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 plays"/>
    <n v="0"/>
    <e v="#DIV/0!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 plays"/>
    <n v="75.400000000000006"/>
    <n v="251.33333333333334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 plays"/>
    <n v="0"/>
    <e v="#DIV/0!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 plays"/>
    <n v="10.5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 plays"/>
    <n v="117.52500000000001"/>
    <n v="110.35211267605634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 plays"/>
    <n v="131.16666666666666"/>
    <n v="41.421052631578945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 plays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 plays"/>
    <n v="101"/>
    <n v="33.990384615384613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 plays"/>
    <n v="100.4"/>
    <n v="103.35294117647059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 plays"/>
    <n v="105.95454545454545"/>
    <n v="34.791044776119406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 plays"/>
    <n v="335.58333333333331"/>
    <n v="41.773858921161825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 plays"/>
    <n v="112.92857142857143"/>
    <n v="64.2682926829268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 plays"/>
    <n v="188.50460000000001"/>
    <n v="31.209370860927152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 plays"/>
    <n v="101.81818181818181"/>
    <n v="62.921348314606739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 plays"/>
    <n v="101"/>
    <n v="98.5365853658536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 plays"/>
    <n v="114"/>
    <n v="82.608695652173907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 plays"/>
    <n v="133.48133333333334"/>
    <n v="38.504230769230773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 plays"/>
    <n v="101.53333333333333"/>
    <n v="80.15789473684211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 plays"/>
    <n v="105.1"/>
    <n v="28.405405405405407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 plays"/>
    <n v="127.15"/>
    <n v="80.730158730158735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 plays"/>
    <n v="111.15384615384616"/>
    <n v="200.69444444444446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 plays"/>
    <n v="106.76"/>
    <n v="37.591549295774648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 plays"/>
    <n v="162.66666666666666"/>
    <n v="58.095238095238095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 plays"/>
    <n v="160.22808571428573"/>
    <n v="60.300892473118282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 plays"/>
    <n v="116.16666666666667"/>
    <n v="63.363636363636367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 plays"/>
    <n v="124.2"/>
    <n v="50.901639344262293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 plays"/>
    <n v="103.0125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 plays"/>
    <n v="112.25"/>
    <n v="31.619718309859156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 plays"/>
    <n v="108.81428571428572"/>
    <n v="65.102564102564102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 plays"/>
    <n v="115"/>
    <n v="79.310344827586206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 plays"/>
    <n v="103"/>
    <n v="139.189189189189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 plays"/>
    <n v="101.13333333333334"/>
    <n v="131.91304347826087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 plays"/>
    <n v="109.56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 plays"/>
    <n v="114.84210526315789"/>
    <n v="39.672727272727272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 plays"/>
    <n v="117.4"/>
    <n v="57.54901960784313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 plays"/>
    <n v="171.73333333333332"/>
    <n v="33.025641025641029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 plays"/>
    <n v="114.16238095238096"/>
    <n v="77.335806451612896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 plays"/>
    <n v="119.75"/>
    <n v="31.933333333333334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 plays"/>
    <n v="109"/>
    <n v="36.333333333333336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 plays"/>
    <n v="100.88571428571429"/>
    <n v="46.768211920529801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 plays"/>
    <n v="109"/>
    <n v="40.073529411764703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 plays"/>
    <n v="107.20930232558139"/>
    <n v="100.21739130434783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 plays"/>
    <n v="100"/>
    <n v="41.666666666666664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 plays"/>
    <n v="102.1875"/>
    <n v="46.714285714285715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 plays"/>
    <n v="116.29333333333334"/>
    <n v="71.491803278688522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 musical"/>
    <n v="65"/>
    <n v="14.444444444444445"/>
    <x v="1"/>
    <x v="33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 musical"/>
    <n v="12.327272727272728"/>
    <n v="356.84210526315792"/>
    <x v="1"/>
    <x v="33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 musical"/>
    <n v="0"/>
    <e v="#DIV/0!"/>
    <x v="1"/>
    <x v="33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 musical"/>
    <n v="4.0266666666666664"/>
    <n v="37.75"/>
    <x v="1"/>
    <x v="33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 musical"/>
    <n v="1.02"/>
    <n v="12.75"/>
    <x v="1"/>
    <x v="33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 musical"/>
    <n v="11.74"/>
    <n v="24.458333333333332"/>
    <x v="1"/>
    <x v="33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 musical"/>
    <n v="0"/>
    <e v="#DIV/0!"/>
    <x v="1"/>
    <x v="33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 musical"/>
    <n v="59.142857142857146"/>
    <n v="53.07692307692308"/>
    <x v="1"/>
    <x v="33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 musical"/>
    <n v="0.06"/>
    <n v="300"/>
    <x v="1"/>
    <x v="33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 musical"/>
    <n v="11.45"/>
    <n v="286.25"/>
    <x v="1"/>
    <x v="33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 musical"/>
    <n v="0.36666666666666664"/>
    <n v="36.666666666666664"/>
    <x v="1"/>
    <x v="33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 musical"/>
    <n v="52.16"/>
    <n v="49.20754716981132"/>
    <x v="1"/>
    <x v="33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 musical"/>
    <n v="2E-3"/>
    <n v="1"/>
    <x v="1"/>
    <x v="33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 musical"/>
    <n v="1.25"/>
    <n v="12.5"/>
    <x v="1"/>
    <x v="33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 musical"/>
    <n v="54.52"/>
    <n v="109.04"/>
    <x v="1"/>
    <x v="33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 musical"/>
    <n v="25"/>
    <n v="41.666666666666664"/>
    <x v="1"/>
    <x v="33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 musical"/>
    <n v="0"/>
    <e v="#DIV/0!"/>
    <x v="1"/>
    <x v="33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 musical"/>
    <n v="3.4125000000000001"/>
    <n v="22.75"/>
    <x v="1"/>
    <x v="33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 musical"/>
    <n v="0"/>
    <e v="#DIV/0!"/>
    <x v="1"/>
    <x v="33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 musical"/>
    <n v="46.363636363636367"/>
    <n v="70.833333333333329"/>
    <x v="1"/>
    <x v="33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 plays"/>
    <n v="103.5"/>
    <n v="63.109756097560975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 plays"/>
    <n v="119.32315789473684"/>
    <n v="50.157964601769912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 plays"/>
    <n v="125.76666666666667"/>
    <n v="62.883333333333333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 plays"/>
    <n v="119.74347826086957"/>
    <n v="85.531055900621112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 plays"/>
    <n v="126.25"/>
    <n v="53.723404255319146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 plays"/>
    <n v="100.11666666666666"/>
    <n v="127.80851063829788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 plays"/>
    <n v="102.13333333333334"/>
    <n v="106.57391304347826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 plays"/>
    <n v="100.35142857142857"/>
    <n v="262.11194029850748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 plays"/>
    <n v="100.05"/>
    <n v="57.171428571428571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 plays"/>
    <n v="116.02222222222223"/>
    <n v="50.20192307692308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 plays"/>
    <n v="102.1"/>
    <n v="66.586956521739125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 plays"/>
    <n v="100.11"/>
    <n v="168.25210084033614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 plays"/>
    <n v="100.84"/>
    <n v="256.37288135593218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 plays"/>
    <n v="103.425"/>
    <n v="36.610619469026545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 plays"/>
    <n v="124.8"/>
    <n v="37.142857142857146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 plays"/>
    <n v="109.51612903225806"/>
    <n v="45.878378378378379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 plays"/>
    <n v="102.03333333333333"/>
    <n v="141.71296296296296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 plays"/>
    <n v="102.35"/>
    <n v="52.48717948717948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 plays"/>
    <n v="104.16666666666667"/>
    <n v="59.523809523809526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 plays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 plays"/>
    <n v="102.34285714285714"/>
    <n v="193.62162162162161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 plays"/>
    <n v="107.86499999999999"/>
    <n v="106.79702970297029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 plays"/>
    <n v="109.88461538461539"/>
    <n v="77.21621621621621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 plays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 plays"/>
    <n v="131.19999999999999"/>
    <n v="50.461538461538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 plays"/>
    <n v="118.8"/>
    <n v="97.377049180327873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 plays"/>
    <n v="100.39275000000001"/>
    <n v="34.91921739130435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 plays"/>
    <n v="103.20666666666666"/>
    <n v="85.530386740331494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 plays"/>
    <n v="100.6"/>
    <n v="182.909090909090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 plays"/>
    <n v="100.78754285714285"/>
    <n v="131.13620817843866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 plays"/>
    <n v="112.32142857142857"/>
    <n v="39.810126582278478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 plays"/>
    <n v="105.91914022517912"/>
    <n v="59.701730769230764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 plays"/>
    <n v="100.56666666666666"/>
    <n v="88.735294117647058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 plays"/>
    <n v="115.30588235294118"/>
    <n v="58.688622754491021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 plays"/>
    <n v="127.30419999999999"/>
    <n v="69.56513661202186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 plays"/>
    <n v="102.83750000000001"/>
    <n v="115.87323943661971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 plays"/>
    <n v="102.9375"/>
    <n v="23.869565217391305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 plays"/>
    <n v="104.3047619047619"/>
    <n v="81.125925925925927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 plays"/>
    <n v="111.22"/>
    <n v="57.626943005181346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 plays"/>
    <n v="105.86"/>
    <n v="46.429824561403507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 plays"/>
    <n v="100.79166666666667"/>
    <n v="60.475000000000001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 plays"/>
    <n v="104.92727272727272"/>
    <n v="65.579545454545453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 plays"/>
    <n v="101.55200000000001"/>
    <n v="119.1924882629108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 plays"/>
    <n v="110.73333333333333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 plays"/>
    <n v="127.82222222222222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 plays"/>
    <n v="101.825"/>
    <n v="177.08695652173913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 plays"/>
    <n v="101.25769230769231"/>
    <n v="70.771505376344081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 plays"/>
    <n v="175"/>
    <n v="29.166666666666668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 plays"/>
    <n v="128.06"/>
    <n v="72.76136363636364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 plays"/>
    <n v="106.29949999999998"/>
    <n v="51.853414634146333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 plays"/>
    <n v="105.21428571428571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 plays"/>
    <n v="106.16782608695652"/>
    <n v="251.7381443298969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 plays"/>
    <n v="109.24"/>
    <n v="74.82191780821918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 plays"/>
    <n v="100.45454545454545"/>
    <n v="67.65306122448979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 plays"/>
    <n v="103.04098360655738"/>
    <n v="93.81343283582089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 plays"/>
    <n v="112.1664"/>
    <n v="41.237647058823526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 plays"/>
    <n v="103"/>
    <n v="52.551020408163268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 plays"/>
    <n v="164"/>
    <n v="70.285714285714292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 plays"/>
    <n v="131.28333333333333"/>
    <n v="48.325153374233132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 plays"/>
    <n v="102.1"/>
    <n v="53.177083333333336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 plays"/>
    <n v="128"/>
    <n v="60.952380952380949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 plays"/>
    <n v="101.5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 plays"/>
    <n v="101.66666666666667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 plays"/>
    <n v="130"/>
    <n v="38.235294117647058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 plays"/>
    <n v="154.43"/>
    <n v="106.50344827586207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 plays"/>
    <n v="107.4"/>
    <n v="204.57142857142858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 plays"/>
    <n v="101.3225806451613"/>
    <n v="54.912587412587413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 plays"/>
    <n v="100.27777777777777"/>
    <n v="150.41666666666666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 plays"/>
    <n v="116.84444444444445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 plays"/>
    <n v="108.6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 plays"/>
    <n v="103.4"/>
    <n v="76.029411764705884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 plays"/>
    <n v="114.27586206896552"/>
    <n v="105.2063492063492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 plays"/>
    <n v="103"/>
    <n v="68.666666666666671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 plays"/>
    <n v="121.6"/>
    <n v="129.36170212765958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 plays"/>
    <n v="102.64677419354838"/>
    <n v="134.26371308016877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 plays"/>
    <n v="104.75"/>
    <n v="17.829787234042552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 plays"/>
    <n v="101.6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 plays"/>
    <n v="112.10242048409683"/>
    <n v="69.185185185185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 plays"/>
    <n v="101.76666666666667"/>
    <n v="125.12295081967213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 plays"/>
    <n v="100"/>
    <n v="73.529411764705884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 plays"/>
    <n v="100.2649"/>
    <n v="48.437149758454105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 plays"/>
    <n v="133.042"/>
    <n v="26.608400000000003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 plays"/>
    <n v="121.2"/>
    <n v="33.666666666666664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 plays"/>
    <n v="114"/>
    <n v="40.714285714285715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 plays"/>
    <n v="286.13861386138615"/>
    <n v="19.266666666666666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 plays"/>
    <n v="170.44444444444446"/>
    <n v="84.285714285714292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 plays"/>
    <n v="118.33333333333333"/>
    <n v="29.583333333333332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 plays"/>
    <n v="102.85857142857142"/>
    <n v="26.66703703703703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 plays"/>
    <n v="144.06666666666666"/>
    <n v="45.978723404255319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 plays"/>
    <n v="100.07272727272728"/>
    <n v="125.090909090909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 plays"/>
    <n v="101.73"/>
    <n v="141.29166666666666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 plays"/>
    <n v="116.2"/>
    <n v="55.333333333333336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 plays"/>
    <n v="136.16666666666666"/>
    <n v="46.420454545454547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 plays"/>
    <n v="133.46666666666667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 plays"/>
    <n v="103.39285714285714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 plays"/>
    <n v="115.88888888888889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 plays"/>
    <n v="104.51666666666667"/>
    <n v="89.58571428571428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 plays"/>
    <n v="102.02500000000001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 plays"/>
    <n v="175.33333333333334"/>
    <n v="48.703703703703702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 plays"/>
    <n v="106.68"/>
    <n v="53.339999999999996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 plays"/>
    <n v="122.28571428571429"/>
    <n v="75.087719298245617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 plays"/>
    <n v="159.42857142857142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 plays"/>
    <n v="100.07692307692308"/>
    <n v="209.83870967741936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 plays"/>
    <n v="109.84"/>
    <n v="61.022222222222226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 plays"/>
    <n v="100.04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 plays"/>
    <n v="116.05"/>
    <n v="80.03448275862068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 plays"/>
    <n v="210.75"/>
    <n v="29.068965517241381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 plays"/>
    <n v="110"/>
    <n v="49.438202247191015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 plays"/>
    <n v="100.08673425918037"/>
    <n v="93.977440000000001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 plays"/>
    <n v="106.19047619047619"/>
    <n v="61.944444444444443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 plays"/>
    <n v="125.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 plays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 plays"/>
    <n v="101"/>
    <n v="66.44736842105263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 plays"/>
    <n v="107.4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 plays"/>
    <n v="101.51515151515152"/>
    <n v="145.65217391304347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 plays"/>
    <n v="125.9"/>
    <n v="25.693877551020407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 plays"/>
    <n v="101.66666666666667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 plays"/>
    <n v="112.5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 plays"/>
    <n v="101.375"/>
    <n v="142.28070175438597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 plays"/>
    <n v="101.25"/>
    <n v="24.545454545454547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 plays"/>
    <n v="146.38888888888889"/>
    <n v="292.7777777777777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 plays"/>
    <n v="116.8"/>
    <n v="44.923076923076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 plays"/>
    <n v="106.26666666666667"/>
    <n v="23.10144927536232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 plays"/>
    <n v="104.52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 plays"/>
    <n v="100"/>
    <n v="72.289156626506028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 plays"/>
    <n v="104.57142857142857"/>
    <n v="32.972972972972975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 plays"/>
    <n v="138.62051149573753"/>
    <n v="116.65217391304348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 plays"/>
    <n v="100.32"/>
    <n v="79.619047619047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 plays"/>
    <n v="100"/>
    <n v="27.777777777777779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 plays"/>
    <n v="110.2"/>
    <n v="81.029411764705884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 plays"/>
    <n v="102.18"/>
    <n v="136.84821428571428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 plays"/>
    <n v="104.35"/>
    <n v="177.61702127659575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 plays"/>
    <n v="138.16666666666666"/>
    <n v="109.07894736842105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 plays"/>
    <n v="100"/>
    <n v="119.6428571428571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 plays"/>
    <n v="101.66666666666667"/>
    <n v="78.20512820512820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 plays"/>
    <n v="171.42857142857142"/>
    <n v="52.173913043478258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 plays"/>
    <n v="101.44444444444444"/>
    <n v="114.125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 plays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 plays"/>
    <n v="110"/>
    <n v="91.666666666666671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 plays"/>
    <n v="119.45"/>
    <n v="108.5909090909090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 plays"/>
    <n v="100.2909090909091"/>
    <n v="69.822784810126578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 plays"/>
    <n v="153.4"/>
    <n v="109.571428571428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 plays"/>
    <n v="104.42857142857143"/>
    <n v="71.666666666666671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 plays"/>
    <n v="101.1"/>
    <n v="93.611111111111114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 plays"/>
    <n v="107.52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 plays"/>
    <n v="315"/>
    <n v="35.79545454545454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 plays"/>
    <n v="101.93333333333334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 plays"/>
    <n v="126.28571428571429"/>
    <n v="147.33333333333334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 plays"/>
    <n v="101.4"/>
    <n v="56.333333333333336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 plays"/>
    <n v="101"/>
    <n v="96.190476190476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 plays"/>
    <n v="102.99"/>
    <n v="63.574074074074076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 plays"/>
    <n v="106.25"/>
    <n v="184.78260869565219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 plays"/>
    <n v="101.37777777777778"/>
    <n v="126.72222222222223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 plays"/>
    <n v="113.46"/>
    <n v="83.42647058823529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 plays"/>
    <n v="218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 plays"/>
    <n v="101.41935483870968"/>
    <n v="302.30769230769232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 plays"/>
    <n v="105.93333333333334"/>
    <n v="44.138888888888886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 plays"/>
    <n v="104"/>
    <n v="866.66666666666663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 plays"/>
    <n v="221"/>
    <n v="61.388888888888886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 plays"/>
    <n v="118.66666666666667"/>
    <n v="29.666666666666668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 plays"/>
    <n v="104.6"/>
    <n v="45.478260869565219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 plays"/>
    <n v="103.9"/>
    <n v="96.203703703703709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 plays"/>
    <n v="117.73333333333333"/>
    <n v="67.923076923076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 plays"/>
    <n v="138.5"/>
    <n v="30.777777777777779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 plays"/>
    <n v="103.5"/>
    <n v="38.333333333333336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 plays"/>
    <n v="100.25"/>
    <n v="66.833333333333329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 plays"/>
    <n v="106.57142857142857"/>
    <n v="71.730769230769226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 plays"/>
    <n v="100"/>
    <n v="176.47058823529412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 plays"/>
    <n v="100.0125"/>
    <n v="421.10526315789474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 plays"/>
    <n v="101.05"/>
    <n v="104.987012987012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 plays"/>
    <n v="107.63636363636364"/>
    <n v="28.190476190476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 plays"/>
    <n v="103.65"/>
    <n v="54.55263157894737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 plays"/>
    <n v="104.43333333333334"/>
    <n v="111.89285714285714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 plays"/>
    <n v="102.25"/>
    <n v="85.208333333333329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 plays"/>
    <n v="100.74285714285715"/>
    <n v="76.652173913043484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 plays"/>
    <n v="111.71428571428571"/>
    <n v="65.166666666666671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 plays"/>
    <n v="100.011"/>
    <n v="93.760312499999998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 plays"/>
    <n v="100"/>
    <n v="133.33333333333334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 plays"/>
    <n v="105"/>
    <n v="51.219512195121951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 plays"/>
    <n v="116.86666666666666"/>
    <n v="100.17142857142858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 plays"/>
    <n v="103.8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 plays"/>
    <n v="114.5"/>
    <n v="184.67741935483872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 plays"/>
    <n v="102.4"/>
    <n v="69.81818181818181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 plays"/>
    <n v="223"/>
    <n v="61.944444444444443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 plays"/>
    <n v="100"/>
    <n v="41.666666666666664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 plays"/>
    <n v="105.8"/>
    <n v="36.06818181818182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 plays"/>
    <n v="142.36363636363637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 plays"/>
    <n v="184"/>
    <n v="24.210526315789473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 plays"/>
    <n v="104.33333333333333"/>
    <n v="55.892857142857146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 plays"/>
    <n v="112"/>
    <n v="11.666666666666666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 plays"/>
    <n v="111.075"/>
    <n v="68.353846153846149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 plays"/>
    <n v="103.75"/>
    <n v="27.065217391304348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 plays"/>
    <n v="100.41"/>
    <n v="118.12941176470588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 plays"/>
    <n v="101.86206896551724"/>
    <n v="44.757575757575758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 plays"/>
    <n v="109.76666666666667"/>
    <n v="99.787878787878782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 plays"/>
    <n v="100"/>
    <n v="117.64705882352941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 plays"/>
    <n v="122"/>
    <n v="203.33333333333334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 plays"/>
    <n v="137.57142857142858"/>
    <n v="28.323529411764707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 plays"/>
    <n v="100.31"/>
    <n v="110.230769230769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 plays"/>
    <n v="107.1"/>
    <n v="31.970149253731343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 plays"/>
    <n v="211"/>
    <n v="58.611111111111114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 plays"/>
    <n v="123.6"/>
    <n v="29.428571428571427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 plays"/>
    <n v="108.5"/>
    <n v="81.375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 plays"/>
    <n v="103.56666666666666"/>
    <n v="199.16666666666666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 plays"/>
    <n v="100"/>
    <n v="115.38461538461539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 plays"/>
    <n v="130"/>
    <n v="46.428571428571431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 plays"/>
    <n v="103.5"/>
    <n v="70.56818181818181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 plays"/>
    <n v="100"/>
    <n v="22.222222222222221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 plays"/>
    <n v="119.6"/>
    <n v="159.4666666666666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 plays"/>
    <n v="100.00058823529412"/>
    <n v="37.777999999999999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 plays"/>
    <n v="100.875"/>
    <n v="72.053571428571431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 plays"/>
    <n v="106.54545454545455"/>
    <n v="63.69565217391304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 plays"/>
    <n v="138"/>
    <n v="28.41176470588235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 plays"/>
    <n v="101.15"/>
    <n v="103.2142857142857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 plays"/>
    <n v="109.1"/>
    <n v="71.152173913043484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 plays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 plays"/>
    <n v="103.58333333333333"/>
    <n v="81.776315789473685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 plays"/>
    <n v="102.97033333333333"/>
    <n v="297.02980769230766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 plays"/>
    <n v="108.13333333333334"/>
    <n v="46.609195402298852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 plays"/>
    <n v="100"/>
    <n v="51.724137931034484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 plays"/>
    <n v="102.75"/>
    <n v="40.294117647058826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 plays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 plays"/>
    <n v="108.54949999999998"/>
    <n v="30.152638888888887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 plays"/>
    <n v="100"/>
    <n v="95.238095238095241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 plays"/>
    <n v="109.65"/>
    <n v="52.214285714285715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 plays"/>
    <n v="100.26315789473684"/>
    <n v="134.1549295774648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 plays"/>
    <n v="105.55"/>
    <n v="62.827380952380949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 plays"/>
    <n v="112"/>
    <n v="58.94736842105263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 plays"/>
    <n v="105.9"/>
    <n v="143.108108108108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 plays"/>
    <n v="101"/>
    <n v="84.166666666666671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 plays"/>
    <n v="104.2"/>
    <n v="186.07142857142858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 plays"/>
    <n v="134.67833333333334"/>
    <n v="89.785555555555561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 plays"/>
    <n v="105.2184"/>
    <n v="64.157560975609755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 plays"/>
    <n v="102.6"/>
    <n v="59.651162790697676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 plays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 plays"/>
    <n v="185.5"/>
    <n v="41.222222222222221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 plays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 plays"/>
    <n v="100"/>
    <n v="64.516129032258064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 plays"/>
    <n v="108.2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 plays"/>
    <n v="107.8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 plays"/>
    <n v="109.76190476190476"/>
    <n v="51.222222222222221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 plays"/>
    <n v="170.625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 plays"/>
    <n v="152"/>
    <n v="19.487179487179485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 plays"/>
    <n v="101.23076923076923"/>
    <n v="41.125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 plays"/>
    <n v="153.19999999999999"/>
    <n v="41.405405405405403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 plays"/>
    <n v="128.33333333333334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 plays"/>
    <n v="100.71428571428571"/>
    <n v="33.571428571428569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 plays"/>
    <n v="100.65"/>
    <n v="145.86956521739131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 plays"/>
    <n v="191.3"/>
    <n v="358.6875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 plays"/>
    <n v="140.19999999999999"/>
    <n v="50.981818181818184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 plays"/>
    <n v="124.33537832310839"/>
    <n v="45.037037037037038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 plays"/>
    <n v="126.2"/>
    <n v="17.527777777777779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 plays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 plays"/>
    <n v="139"/>
    <n v="57.916666666666664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 plays"/>
    <n v="202"/>
    <n v="29.705882352941178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 plays"/>
    <n v="103.38"/>
    <n v="90.684210526315795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 plays"/>
    <n v="102.3236"/>
    <n v="55.012688172043013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 plays"/>
    <n v="103"/>
    <n v="57.222222222222221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 plays"/>
    <n v="127.14285714285714"/>
    <n v="72.950819672131146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 plays"/>
    <n v="101"/>
    <n v="64.468085106382972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 plays"/>
    <n v="121.78"/>
    <n v="716.35294117647061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 plays"/>
    <n v="113.39285714285714"/>
    <n v="50.396825396825399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 plays"/>
    <n v="150"/>
    <n v="41.666666666666664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 plays"/>
    <n v="214.6"/>
    <n v="35.766666666666666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 plays"/>
    <n v="102.05"/>
    <n v="88.739130434782609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 plays"/>
    <n v="100"/>
    <n v="148.4848484848485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 plays"/>
    <n v="101"/>
    <n v="51.794871794871796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 plays"/>
    <n v="113.3333333333333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 plays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 plays"/>
    <n v="115.33333333333333"/>
    <n v="53.230769230769234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 plays"/>
    <n v="112.85"/>
    <n v="39.596491228070178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 plays"/>
    <n v="127.86666666666666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 plays"/>
    <n v="142.66666666666666"/>
    <n v="164.61538461538461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 plays"/>
    <n v="118.8"/>
    <n v="125.05263157894737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 plays"/>
    <n v="138.33333333333334"/>
    <n v="51.875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 plays"/>
    <n v="159.9402985074627"/>
    <n v="40.285714285714285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 plays"/>
    <n v="114.24"/>
    <n v="64.909090909090907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 plays"/>
    <n v="100.60606060606061"/>
    <n v="55.333333333333336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 plays"/>
    <n v="155.19999999999999"/>
    <n v="83.142857142857139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 plays"/>
    <n v="127.75"/>
    <n v="38.71212121212121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 plays"/>
    <n v="121.2"/>
    <n v="125.37931034482759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 plays"/>
    <n v="112.7"/>
    <n v="78.263888888888886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 plays"/>
    <n v="127.5"/>
    <n v="47.222222222222221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 plays"/>
    <n v="158.19999999999999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 plays"/>
    <n v="105.26894736842105"/>
    <n v="114.2919999999999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 plays"/>
    <n v="100"/>
    <n v="51.724137931034484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 plays"/>
    <n v="100"/>
    <n v="30.769230769230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 plays"/>
    <n v="106.86"/>
    <n v="74.208333333333329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 plays"/>
    <n v="124.4"/>
    <n v="47.846153846153847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 plays"/>
    <n v="108.70406189555126"/>
    <n v="34.408163265306122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 plays"/>
    <n v="102.42424242424242"/>
    <n v="40.238095238095241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 plays"/>
    <n v="105.5"/>
    <n v="60.285714285714285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 plays"/>
    <n v="106.3"/>
    <n v="25.3095238095238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 plays"/>
    <n v="100.66666666666667"/>
    <n v="35.952380952380949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 plays"/>
    <n v="105.4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 plays"/>
    <n v="107.56"/>
    <n v="70.76315789473683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 plays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 plays"/>
    <n v="103.76"/>
    <n v="66.512820512820511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 plays"/>
    <n v="101.5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 plays"/>
    <n v="104.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 plays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 plays"/>
    <n v="106.33333333333333"/>
    <n v="96.666666666666671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 plays"/>
    <n v="100.55555555555556"/>
    <n v="60.333333333333336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 plays"/>
    <n v="101.2"/>
    <n v="79.89473684210526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 plays"/>
    <n v="100"/>
    <n v="58.823529411764703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 plays"/>
    <n v="118.39285714285714"/>
    <n v="75.340909090909093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 plays"/>
    <n v="110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 plays"/>
    <n v="102.66666666666667"/>
    <n v="66.956521739130437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 plays"/>
    <n v="100"/>
    <n v="227.27272727272728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 plays"/>
    <n v="100"/>
    <n v="307.69230769230768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 plays"/>
    <n v="110.04600000000001"/>
    <n v="50.020909090909093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 plays"/>
    <n v="101.35"/>
    <n v="72.3928571428571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 plays"/>
    <n v="100.75"/>
    <n v="95.952380952380949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 plays"/>
    <n v="169.42857142857142"/>
    <n v="45.615384615384613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 plays"/>
    <n v="100"/>
    <n v="41.029411764705884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 plays"/>
    <n v="113.65"/>
    <n v="56.82500000000000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 plays"/>
    <n v="101.56"/>
    <n v="137.24324324324326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 plays"/>
    <n v="106"/>
    <n v="75.714285714285708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 plays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 plays"/>
    <n v="116.91666666666667"/>
    <n v="81.56976744186046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 plays"/>
    <n v="101.15151515151516"/>
    <n v="45.108108108108105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 plays"/>
    <n v="132"/>
    <n v="36.666666666666664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 plays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 plays"/>
    <n v="128"/>
    <n v="49.230769230769234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 plays"/>
    <n v="118.95833333333333"/>
    <n v="42.296296296296298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 plays"/>
    <n v="126.2"/>
    <n v="78.875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 plays"/>
    <n v="156.19999999999999"/>
    <n v="38.284313725490193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 plays"/>
    <n v="103.15"/>
    <n v="44.847826086956523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 plays"/>
    <n v="153.33333333333334"/>
    <n v="13.529411764705882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 plays"/>
    <n v="180.44444444444446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 plays"/>
    <n v="128.44999999999999"/>
    <n v="30.951807228915662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 plays"/>
    <n v="119.66666666666667"/>
    <n v="55.230769230769234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 plays"/>
    <n v="123"/>
    <n v="46.125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 plays"/>
    <n v="105"/>
    <n v="39.375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 plays"/>
    <n v="102.23636363636363"/>
    <n v="66.152941176470591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 plays"/>
    <n v="104.66666666666667"/>
    <n v="54.137931034482762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 plays"/>
    <n v="100"/>
    <n v="104.1666666666666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 plays"/>
    <n v="100.4"/>
    <n v="31.375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 plays"/>
    <n v="102.27272727272727"/>
    <n v="59.210526315789473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 plays"/>
    <n v="114.40928571428572"/>
    <n v="119.17633928571429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 plays"/>
    <n v="101.9047619047619"/>
    <n v="164.61538461538461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 plays"/>
    <n v="102"/>
    <n v="24.285714285714285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 plays"/>
    <n v="104.8"/>
    <n v="40.9375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 plays"/>
    <n v="101.83333333333333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 plays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 plays"/>
    <n v="106.27272727272727"/>
    <n v="56.20192307692308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 plays"/>
    <n v="113.4222"/>
    <n v="107.00207547169811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 plays"/>
    <n v="100"/>
    <n v="171.42857142857142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 plays"/>
    <n v="100.45454545454545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 plays"/>
    <n v="100.036"/>
    <n v="179.27598566308242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 plays"/>
    <n v="144"/>
    <n v="22.909090909090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 plays"/>
    <n v="103.5"/>
    <n v="43.125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 plays"/>
    <n v="108.4375"/>
    <n v="46.891891891891895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 plays"/>
    <n v="102.4"/>
    <n v="47.407407407407405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 plays"/>
    <n v="148.88888888888889"/>
    <n v="15.129032258064516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 plays"/>
    <n v="105.49000000000001"/>
    <n v="21.098000000000003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 plays"/>
    <n v="100.5"/>
    <n v="59.117647058823529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 plays"/>
    <n v="130.55555555555554"/>
    <n v="97.916666666666671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 plays"/>
    <n v="104.75"/>
    <n v="55.131578947368418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 plays"/>
    <n v="108.8"/>
    <n v="26.536585365853657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 plays"/>
    <n v="111"/>
    <n v="58.421052631578945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 plays"/>
    <n v="100.48"/>
    <n v="122.53658536585365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 plays"/>
    <n v="114.35"/>
    <n v="87.961538461538467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 plays"/>
    <n v="122.06666666666666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 plays"/>
    <n v="100"/>
    <n v="55.555555555555557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 plays"/>
    <n v="102.8"/>
    <n v="39.538461538461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 plays"/>
    <n v="106.12068965517241"/>
    <n v="136.77777777777777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 plays"/>
    <n v="101.33"/>
    <n v="99.343137254901961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 plays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 plays"/>
    <n v="130"/>
    <n v="28.8888888888888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 plays"/>
    <n v="100.01333333333334"/>
    <n v="40.545945945945945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 plays"/>
    <n v="100"/>
    <n v="35.714285714285715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 plays"/>
    <n v="113.88888888888889"/>
    <n v="37.962962962962962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 plays"/>
    <n v="100"/>
    <n v="33.333333333333336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 plays"/>
    <n v="287"/>
    <n v="58.571428571428569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 plays"/>
    <n v="108.5"/>
    <n v="135.625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 plays"/>
    <n v="115.5"/>
    <n v="30.9375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 plays"/>
    <n v="119.11764705882354"/>
    <n v="176.08695652173913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 plays"/>
    <n v="109.42666666666666"/>
    <n v="151.9814814814815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 plays"/>
    <n v="126.6"/>
    <n v="22.607142857142858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 plays"/>
    <n v="100.5"/>
    <n v="18.272727272727273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 plays"/>
    <n v="127.5"/>
    <n v="82.258064516129039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 plays"/>
    <n v="100.06"/>
    <n v="68.534246575342465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 plays"/>
    <n v="175"/>
    <n v="68.055555555555557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 plays"/>
    <n v="127.25"/>
    <n v="72.714285714285708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 plays"/>
    <n v="110.63333333333334"/>
    <n v="77.186046511627907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 plays"/>
    <n v="125.9375"/>
    <n v="55.972222222222221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 plays"/>
    <n v="118.5"/>
    <n v="49.693548387096776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 plays"/>
    <n v="107.72727272727273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 plays"/>
    <n v="102.6"/>
    <n v="77.727272727272734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 plays"/>
    <n v="110.1"/>
    <n v="40.777777777777779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 plays"/>
    <n v="202"/>
    <n v="59.411764705882355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 plays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 plays"/>
    <n v="104.35"/>
    <n v="39.377358490566039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 plays"/>
    <n v="100.05"/>
    <n v="81.673469387755105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 plays"/>
    <n v="170.66666666666666"/>
    <n v="44.912280701754383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 plays"/>
    <n v="112.83333333333333"/>
    <n v="49.05797101449275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 plays"/>
    <n v="184"/>
    <n v="30.666666666666668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 plays"/>
    <n v="130.26666666666668"/>
    <n v="61.0625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 plays"/>
    <n v="105.4545454545454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 plays"/>
    <n v="100"/>
    <n v="29.629629629629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 plays"/>
    <n v="153.31632653061226"/>
    <n v="143.095238095238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 plays"/>
    <n v="162.30000000000001"/>
    <n v="52.354838709677416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 plays"/>
    <n v="136"/>
    <n v="66.666666666666671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 plays"/>
    <n v="144.4"/>
    <n v="126.666666666666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 plays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 plays"/>
    <n v="100.8"/>
    <n v="35.492957746478872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 plays"/>
    <n v="106.8"/>
    <n v="37.083333333333336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 plays"/>
    <n v="124.8"/>
    <n v="69.333333333333329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 plays"/>
    <n v="118.91891891891892"/>
    <n v="17.254901960784313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 plays"/>
    <n v="101"/>
    <n v="36.071428571428569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 plays"/>
    <n v="113"/>
    <n v="66.470588235294116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 plays"/>
    <n v="105.19047619047619"/>
    <n v="56.065989847715734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 plays"/>
    <n v="109.73333333333333"/>
    <n v="47.028571428571432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 plays"/>
    <n v="100.099"/>
    <n v="47.666190476190479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 plays"/>
    <n v="120"/>
    <n v="88.235294117647058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 plays"/>
    <n v="104.93333333333334"/>
    <n v="80.717948717948715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 plays"/>
    <n v="102.66666666666667"/>
    <n v="39.48717948717948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 plays"/>
    <n v="101.825"/>
    <n v="84.854166666666671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 plays"/>
    <n v="100"/>
    <n v="68.96551724137931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 musical"/>
    <n v="0"/>
    <e v="#DIV/0!"/>
    <x v="1"/>
    <x v="33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 musical"/>
    <n v="2.0000000000000001E-4"/>
    <n v="1"/>
    <x v="1"/>
    <x v="33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 musical"/>
    <n v="3.3333333333333333E-2"/>
    <n v="1"/>
    <x v="1"/>
    <x v="33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 musical"/>
    <n v="51.023391812865498"/>
    <n v="147.88135593220338"/>
    <x v="1"/>
    <x v="33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 musical"/>
    <n v="20"/>
    <n v="100"/>
    <x v="1"/>
    <x v="33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 musical"/>
    <n v="35.24"/>
    <n v="56.838709677419352"/>
    <x v="1"/>
    <x v="33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 musical"/>
    <n v="4.246666666666667"/>
    <n v="176.94444444444446"/>
    <x v="1"/>
    <x v="33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 musical"/>
    <n v="36.457142857142856"/>
    <n v="127.6"/>
    <x v="1"/>
    <x v="33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 musical"/>
    <n v="0"/>
    <e v="#DIV/0!"/>
    <x v="1"/>
    <x v="33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 musical"/>
    <n v="30.866666666666667"/>
    <n v="66.142857142857139"/>
    <x v="1"/>
    <x v="33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 musical"/>
    <n v="6.5454545454545459"/>
    <n v="108"/>
    <x v="1"/>
    <x v="33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 musical"/>
    <n v="4.0000000000000001E-3"/>
    <n v="1"/>
    <x v="1"/>
    <x v="33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 musical"/>
    <n v="5.5"/>
    <n v="18.333333333333332"/>
    <x v="1"/>
    <x v="33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 musical"/>
    <n v="0"/>
    <e v="#DIV/0!"/>
    <x v="1"/>
    <x v="33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 musical"/>
    <n v="2.1428571428571428"/>
    <n v="7.5"/>
    <x v="1"/>
    <x v="33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 musical"/>
    <n v="0"/>
    <e v="#DIV/0!"/>
    <x v="1"/>
    <x v="33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 musical"/>
    <n v="16.420000000000002"/>
    <n v="68.416666666666671"/>
    <x v="1"/>
    <x v="33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 musical"/>
    <n v="0.1"/>
    <n v="1"/>
    <x v="1"/>
    <x v="33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 musical"/>
    <n v="4.8099999999999996"/>
    <n v="60.125"/>
    <x v="1"/>
    <x v="33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 musical"/>
    <n v="6"/>
    <n v="15"/>
    <x v="1"/>
    <x v="33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 plays"/>
    <n v="100.38249999999999"/>
    <n v="550.04109589041093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 plays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 plays"/>
    <n v="100"/>
    <n v="29.41176470588235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 plays"/>
    <n v="104"/>
    <n v="57.777777777777779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 plays"/>
    <n v="250.66666666666666"/>
    <n v="44.235294117647058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 plays"/>
    <n v="100.5"/>
    <n v="60.909090909090907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 plays"/>
    <n v="174.4"/>
    <n v="68.84210526315789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 plays"/>
    <n v="116.26"/>
    <n v="73.582278481012665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 plays"/>
    <n v="105.82"/>
    <n v="115.02173913043478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 plays"/>
    <n v="110.75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 plays"/>
    <n v="100.66666666666667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 plays"/>
    <n v="102.03333333333333"/>
    <n v="235.46153846153845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 plays"/>
    <n v="100"/>
    <n v="11.363636363636363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 plays"/>
    <n v="11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 plays"/>
    <n v="101.425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 plays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 plays"/>
    <n v="109.375"/>
    <n v="46.05263157894737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 plays"/>
    <n v="115.16129032258064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 plays"/>
    <n v="100"/>
    <n v="31.578947368421051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 plays"/>
    <n v="103.17033333333333"/>
    <n v="53.363965517241382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 plays"/>
    <n v="103.5"/>
    <n v="36.964285714285715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 plays"/>
    <n v="138.19999999999999"/>
    <n v="81.29411764705882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 plays"/>
    <n v="109.54545454545455"/>
    <n v="20.083333333333332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 plays"/>
    <n v="100.85714285714286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 plays"/>
    <n v="101.53333333333333"/>
    <n v="53.438596491228068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 plays"/>
    <n v="113.625"/>
    <n v="39.868421052631582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 plays"/>
    <n v="100"/>
    <n v="145.16129032258064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 plays"/>
    <n v="140"/>
    <n v="23.333333333333332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 plays"/>
    <n v="128.75"/>
    <n v="64.375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 plays"/>
    <n v="102.90416666666667"/>
    <n v="62.05276381909547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 plays"/>
    <n v="102.5"/>
    <n v="66.129032258064512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 plays"/>
    <n v="110.1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 plays"/>
    <n v="112.76666666666667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 plays"/>
    <n v="111.9"/>
    <n v="62.166666666666664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 plays"/>
    <n v="139.19999999999999"/>
    <n v="62.32835820895522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 plays"/>
    <n v="110.85714285714286"/>
    <n v="58.78787878787878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 plays"/>
    <n v="139.06666666666666"/>
    <n v="45.347826086956523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 plays"/>
    <n v="105.7"/>
    <n v="41.944444444444443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 plays"/>
    <n v="101.42857142857143"/>
    <n v="59.166666666666664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 plays"/>
    <n v="100.245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 plays"/>
    <n v="109.16666666666667"/>
    <n v="83.974358974358978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 plays"/>
    <n v="118.33333333333333"/>
    <n v="57.258064516129032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 plays"/>
    <n v="120"/>
    <n v="58.06451612903225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 plays"/>
    <n v="127.96"/>
    <n v="186.80291970802921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 plays"/>
    <n v="126"/>
    <n v="74.117647058823536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 plays"/>
    <n v="129.12912912912913"/>
    <n v="30.714285714285715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 plays"/>
    <n v="107.42857142857143"/>
    <n v="62.666666666666664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 plays"/>
    <n v="100.125"/>
    <n v="121.363636363636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 plays"/>
    <n v="155"/>
    <n v="39.743589743589745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 plays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 plays"/>
    <n v="110.52"/>
    <n v="40.632352941176471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 plays"/>
    <n v="100.8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 plays"/>
    <n v="121.2"/>
    <n v="33.666666666666664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 plays"/>
    <n v="100.33333333333333"/>
    <n v="38.589743589743591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 plays"/>
    <n v="109.16666666666667"/>
    <n v="155.95238095238096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 plays"/>
    <n v="123.42857142857143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 plays"/>
    <n v="136.33666666666667"/>
    <n v="15.148518518518518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 plays"/>
    <n v="103.46657233816767"/>
    <n v="83.571428571428569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 plays"/>
    <n v="121.33333333333333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 plays"/>
    <n v="186"/>
    <n v="80.869565217391298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 plays"/>
    <n v="300"/>
    <n v="53.846153846153847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 plays"/>
    <n v="108.25"/>
    <n v="30.928571428571427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 plays"/>
    <n v="141.15384615384616"/>
    <n v="67.962962962962962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 plays"/>
    <n v="114"/>
    <n v="27.142857142857142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 plays"/>
    <n v="153.73333333333332"/>
    <n v="110.86538461538461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 plays"/>
    <n v="101.5"/>
    <n v="106.84210526315789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 plays"/>
    <n v="102.35"/>
    <n v="105.51546391752578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 plays"/>
    <n v="102.57142857142857"/>
    <n v="132.962962962962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 plays"/>
    <n v="155.75"/>
    <n v="51.916666666666664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 plays"/>
    <n v="100.75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 plays"/>
    <n v="239.4"/>
    <n v="26.021739130434781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 plays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 plays"/>
    <n v="104.51515151515152"/>
    <n v="86.224999999999994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 plays"/>
    <n v="100.8"/>
    <n v="114.545454545454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 plays"/>
    <n v="111.2"/>
    <n v="47.657142857142858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 plays"/>
    <n v="102.04444444444445"/>
    <n v="72.888888888888886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 plays"/>
    <n v="102.54767441860466"/>
    <n v="49.545505617977533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 plays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 plays"/>
    <n v="338.70588235294116"/>
    <n v="62.586956521739133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 plays"/>
    <n v="100.75"/>
    <n v="61.060606060606062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 plays"/>
    <n v="9.31"/>
    <n v="60.06451612903225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 plays"/>
    <n v="7.24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 plays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 plays"/>
    <n v="11.272727272727273"/>
    <n v="51.666666666666664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 plays"/>
    <n v="15.411764705882353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 plays"/>
    <n v="0"/>
    <e v="#DIV/0!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 plays"/>
    <n v="28.466666666666665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 plays"/>
    <n v="13.333333333333334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 plays"/>
    <n v="0.66666666666666663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 plays"/>
    <n v="21.428571428571427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 plays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 plays"/>
    <n v="20.125"/>
    <n v="100.625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 plays"/>
    <n v="17.899999999999999"/>
    <n v="25.571428571428573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 plays"/>
    <n v="0"/>
    <e v="#DIV/0!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 plays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 plays"/>
    <n v="0"/>
    <e v="#DIV/0!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 plays"/>
    <n v="0"/>
    <e v="#DIV/0!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 plays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 plays"/>
    <n v="2.3764705882352941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 plays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 musical"/>
    <n v="103.52"/>
    <n v="99.538461538461533"/>
    <x v="1"/>
    <x v="33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 musical"/>
    <n v="105"/>
    <n v="75"/>
    <x v="1"/>
    <x v="33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 musical"/>
    <n v="100.45"/>
    <n v="215.25"/>
    <x v="1"/>
    <x v="33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 musical"/>
    <n v="132.6"/>
    <n v="120.54545454545455"/>
    <x v="1"/>
    <x v="3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 musical"/>
    <n v="113"/>
    <n v="37.666666666666664"/>
    <x v="1"/>
    <x v="33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 musical"/>
    <n v="103.34"/>
    <n v="172.23333333333332"/>
    <x v="1"/>
    <x v="33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 musical"/>
    <n v="120"/>
    <n v="111.11111111111111"/>
    <x v="1"/>
    <x v="33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 musical"/>
    <n v="129.63636363636363"/>
    <n v="25.464285714285715"/>
    <x v="1"/>
    <x v="33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 musical"/>
    <n v="101.11111111111111"/>
    <n v="267.64705882352939"/>
    <x v="1"/>
    <x v="33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 musical"/>
    <n v="108.51428571428572"/>
    <n v="75.959999999999994"/>
    <x v="1"/>
    <x v="33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 musical"/>
    <n v="102.33333333333333"/>
    <n v="59.03846153846154"/>
    <x v="1"/>
    <x v="33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 musical"/>
    <n v="110.24425000000001"/>
    <n v="50.111022727272733"/>
    <x v="1"/>
    <x v="33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 musical"/>
    <n v="101.01540000000001"/>
    <n v="55.502967032967035"/>
    <x v="1"/>
    <x v="33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 musical"/>
    <n v="100"/>
    <n v="166.66666666666666"/>
    <x v="1"/>
    <x v="33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 musical"/>
    <n v="106.24"/>
    <n v="47.428571428571431"/>
    <x v="1"/>
    <x v="33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 musical"/>
    <n v="100"/>
    <n v="64.935064935064929"/>
    <x v="1"/>
    <x v="33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 musical"/>
    <n v="100"/>
    <n v="55.555555555555557"/>
    <x v="1"/>
    <x v="33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 musical"/>
    <n v="113.45714285714286"/>
    <n v="74.224299065420567"/>
    <x v="1"/>
    <x v="33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 musical"/>
    <n v="102.65009999999999"/>
    <n v="106.9271875"/>
    <x v="1"/>
    <x v="33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 musical"/>
    <n v="116.75"/>
    <n v="41.696428571428569"/>
    <x v="1"/>
    <x v="33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 musical"/>
    <n v="107.65274999999998"/>
    <n v="74.243275862068955"/>
    <x v="1"/>
    <x v="33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 musical"/>
    <n v="100"/>
    <n v="73.333333333333329"/>
    <x v="1"/>
    <x v="33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 musical"/>
    <n v="100"/>
    <n v="100"/>
    <x v="1"/>
    <x v="33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 musical"/>
    <n v="146"/>
    <n v="38.421052631578945"/>
    <x v="1"/>
    <x v="33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 musical"/>
    <n v="110.2"/>
    <n v="166.96969696969697"/>
    <x v="1"/>
    <x v="33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 musical"/>
    <n v="108.2"/>
    <n v="94.912280701754383"/>
    <x v="1"/>
    <x v="33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 musical"/>
    <n v="100"/>
    <n v="100"/>
    <x v="1"/>
    <x v="33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 musical"/>
    <n v="100.25"/>
    <n v="143.21428571428572"/>
    <x v="1"/>
    <x v="33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 musical"/>
    <n v="106.71250000000001"/>
    <n v="90.819148936170208"/>
    <x v="1"/>
    <x v="33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 musical"/>
    <n v="143.19999999999999"/>
    <n v="48.542372881355931"/>
    <x v="1"/>
    <x v="33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 musical"/>
    <n v="105.04166666666667"/>
    <n v="70.027777777777771"/>
    <x v="1"/>
    <x v="33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 musical"/>
    <n v="103.98"/>
    <n v="135.62608695652173"/>
    <x v="1"/>
    <x v="33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 musical"/>
    <n v="120"/>
    <n v="100"/>
    <x v="1"/>
    <x v="33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 musical"/>
    <n v="109.66666666666667"/>
    <n v="94.90384615384616"/>
    <x v="1"/>
    <x v="33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 musical"/>
    <n v="101.75"/>
    <n v="75.370370370370367"/>
    <x v="1"/>
    <x v="33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 musical"/>
    <n v="128.91666666666666"/>
    <n v="64.458333333333329"/>
    <x v="1"/>
    <x v="33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 musical"/>
    <n v="115"/>
    <n v="115"/>
    <x v="1"/>
    <x v="33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 musical"/>
    <n v="150.75"/>
    <n v="100.5"/>
    <x v="1"/>
    <x v="33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 musical"/>
    <n v="110.96666666666667"/>
    <n v="93.774647887323937"/>
    <x v="1"/>
    <x v="33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 musical"/>
    <n v="100.28571428571429"/>
    <n v="35.1"/>
    <x v="1"/>
    <x v="33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 musical"/>
    <n v="0.66666666666666663"/>
    <n v="500"/>
    <x v="1"/>
    <x v="33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 musical"/>
    <n v="3.267605633802817"/>
    <n v="29"/>
    <x v="1"/>
    <x v="33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 musical"/>
    <n v="0"/>
    <e v="#DIV/0!"/>
    <x v="1"/>
    <x v="33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 musical"/>
    <n v="0"/>
    <e v="#DIV/0!"/>
    <x v="1"/>
    <x v="33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 musical"/>
    <n v="0.28000000000000003"/>
    <n v="17.5"/>
    <x v="1"/>
    <x v="33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 musical"/>
    <n v="59.657142857142858"/>
    <n v="174"/>
    <x v="1"/>
    <x v="33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 musical"/>
    <n v="1"/>
    <n v="50"/>
    <x v="1"/>
    <x v="33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 musical"/>
    <n v="1.6666666666666667"/>
    <n v="5"/>
    <x v="1"/>
    <x v="33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 musical"/>
    <n v="4.4444444444444444E-3"/>
    <n v="1"/>
    <x v="1"/>
    <x v="33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 musical"/>
    <n v="89.666666666666671"/>
    <n v="145.40540540540542"/>
    <x v="1"/>
    <x v="33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 musical"/>
    <n v="1.4642857142857142"/>
    <n v="205"/>
    <x v="1"/>
    <x v="33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 musical"/>
    <n v="4.0199999999999996"/>
    <n v="100.5"/>
    <x v="1"/>
    <x v="3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 musical"/>
    <n v="4.0045454545454549"/>
    <n v="55.0625"/>
    <x v="1"/>
    <x v="33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 musical"/>
    <n v="8.52"/>
    <n v="47.333333333333336"/>
    <x v="1"/>
    <x v="33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 musical"/>
    <n v="0"/>
    <e v="#DIV/0!"/>
    <x v="1"/>
    <x v="33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 musical"/>
    <n v="19.649999999999999"/>
    <n v="58.95"/>
    <x v="1"/>
    <x v="33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 musical"/>
    <n v="0"/>
    <e v="#DIV/0!"/>
    <x v="1"/>
    <x v="33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 musical"/>
    <n v="2E-3"/>
    <n v="1.5"/>
    <x v="1"/>
    <x v="33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 musical"/>
    <n v="6.6666666666666666E-2"/>
    <n v="5"/>
    <x v="1"/>
    <x v="33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 musical"/>
    <n v="30.333333333333332"/>
    <n v="50.555555555555557"/>
    <x v="1"/>
    <x v="33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 plays"/>
    <n v="100"/>
    <n v="41.666666666666664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 plays"/>
    <n v="101.25"/>
    <n v="53.289473684210527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 plays"/>
    <n v="121.73333333333333"/>
    <n v="70.230769230769226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 plays"/>
    <n v="330"/>
    <n v="43.421052631578945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 plays"/>
    <n v="109.55"/>
    <n v="199.18181818181819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 plays"/>
    <n v="100.95190476190474"/>
    <n v="78.518148148148143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 plays"/>
    <n v="140.13333333333333"/>
    <n v="61.823529411764703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 plays"/>
    <n v="100.001"/>
    <n v="50.000500000000002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 plays"/>
    <n v="119.238"/>
    <n v="48.339729729729726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 plays"/>
    <n v="107.25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 plays"/>
    <n v="22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 plays"/>
    <n v="106.4"/>
    <n v="40.923076923076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 plays"/>
    <n v="143.33333333333334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 plays"/>
    <n v="104.54285714285714"/>
    <n v="79.543478260869563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 plays"/>
    <n v="110.02"/>
    <n v="72.381578947368425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 plays"/>
    <n v="106"/>
    <n v="64.634146341463421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 plays"/>
    <n v="108"/>
    <n v="38.571428571428569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 plays"/>
    <n v="105.42"/>
    <n v="107.571428571428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 plays"/>
    <n v="119.16666666666667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 plays"/>
    <n v="152.66666666666666"/>
    <n v="70.461538461538467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 plays"/>
    <n v="100"/>
    <n v="178.57142857142858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 plays"/>
    <n v="100.2"/>
    <n v="62.625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 plays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 plays"/>
    <n v="106.02200000000001"/>
    <n v="58.901111111111113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 plays"/>
    <n v="104.66666666666667"/>
    <n v="139.55555555555554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 plays"/>
    <n v="116.6666666666666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 plays"/>
    <n v="109.03333333333333"/>
    <n v="57.38596491228069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 plays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 plays"/>
    <n v="112.5"/>
    <n v="64.285714285714292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 plays"/>
    <n v="102.1"/>
    <n v="120.11764705882354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 plays"/>
    <n v="100.824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 plays"/>
    <n v="101.25"/>
    <n v="63.28125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 plays"/>
    <n v="6500"/>
    <n v="21.666666666666668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 plays"/>
    <n v="8.7200000000000006"/>
    <n v="25.647058823529413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 plays"/>
    <n v="21.94"/>
    <n v="47.69565217391304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 plays"/>
    <n v="21.3"/>
    <n v="56.05263157894737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 plays"/>
    <n v="41.489795918367349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 plays"/>
    <n v="2.105"/>
    <n v="70.166666666666671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 plays"/>
    <n v="2.7"/>
    <n v="23.625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 plays"/>
    <n v="16.161904761904761"/>
    <n v="188.55555555555554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 plays"/>
    <n v="16.376923076923077"/>
    <n v="49.511627906976742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 plays"/>
    <n v="7.043333333333333"/>
    <n v="75.464285714285708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 plays"/>
    <n v="3.8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 plays"/>
    <n v="34.08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 plays"/>
    <n v="0.2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 plays"/>
    <n v="2.5999999999999999E-2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 plays"/>
    <n v="16.254545454545454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 plays"/>
    <n v="2.5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 plays"/>
    <n v="0.02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 plays"/>
    <n v="5.2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 plays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 plays"/>
    <n v="0.04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 plays"/>
    <n v="17.666666666666668"/>
    <n v="81.538461538461533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 plays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 plays"/>
    <n v="1.3333333333333334E-2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 plays"/>
    <n v="0"/>
    <e v="#DIV/0!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 plays"/>
    <n v="1.2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 plays"/>
    <n v="26.937422295897225"/>
    <n v="46.428571428571431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 plays"/>
    <n v="0.55000000000000004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 plays"/>
    <n v="12.55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 musical"/>
    <n v="0.2"/>
    <n v="10"/>
    <x v="1"/>
    <x v="33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 musical"/>
    <n v="3.4474868431088401"/>
    <n v="30.133333333333333"/>
    <x v="1"/>
    <x v="33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 musical"/>
    <n v="15"/>
    <n v="150"/>
    <x v="1"/>
    <x v="33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 musical"/>
    <n v="2.6666666666666665"/>
    <n v="13.333333333333334"/>
    <x v="1"/>
    <x v="33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 musical"/>
    <n v="0"/>
    <e v="#DIV/0!"/>
    <x v="1"/>
    <x v="33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 musical"/>
    <n v="0"/>
    <e v="#DIV/0!"/>
    <x v="1"/>
    <x v="33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 musical"/>
    <n v="0"/>
    <e v="#DIV/0!"/>
    <x v="1"/>
    <x v="33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 musical"/>
    <n v="0"/>
    <e v="#DIV/0!"/>
    <x v="1"/>
    <x v="33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 musical"/>
    <n v="52.794871794871796"/>
    <n v="44.760869565217391"/>
    <x v="1"/>
    <x v="33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 musical"/>
    <n v="4.9640000000000004"/>
    <n v="88.642857142857139"/>
    <x v="1"/>
    <x v="33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 musical"/>
    <n v="5.5555555555555552E-2"/>
    <n v="10"/>
    <x v="1"/>
    <x v="33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 musical"/>
    <n v="0"/>
    <e v="#DIV/0!"/>
    <x v="1"/>
    <x v="33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 musical"/>
    <n v="13.066666666666666"/>
    <n v="57.647058823529413"/>
    <x v="1"/>
    <x v="33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 musical"/>
    <n v="5"/>
    <n v="25"/>
    <x v="1"/>
    <x v="33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 musical"/>
    <n v="0"/>
    <e v="#DIV/0!"/>
    <x v="1"/>
    <x v="33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 musical"/>
    <n v="0"/>
    <e v="#DIV/0!"/>
    <x v="1"/>
    <x v="33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 musical"/>
    <n v="0"/>
    <e v="#DIV/0!"/>
    <x v="1"/>
    <x v="33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 musical"/>
    <n v="0"/>
    <e v="#DIV/0!"/>
    <x v="1"/>
    <x v="33"/>
  </r>
  <r>
    <n v="3886"/>
    <s v="a (Canceled)"/>
    <n v="1"/>
    <n v="10000"/>
    <n v="0"/>
    <x v="1"/>
    <x v="2"/>
    <s v="AUD"/>
    <n v="1418275702"/>
    <n v="1415683702"/>
    <b v="0"/>
    <n v="0"/>
    <b v="0"/>
    <s v="theater musical"/>
    <n v="0"/>
    <e v="#DIV/0!"/>
    <x v="1"/>
    <x v="33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 musical"/>
    <n v="1.75"/>
    <n v="17.5"/>
    <x v="1"/>
    <x v="33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 plays"/>
    <n v="27.1"/>
    <n v="38.714285714285715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 plays"/>
    <n v="1.4750000000000001"/>
    <n v="13.1111111111111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 plays"/>
    <n v="16.826666666666668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 plays"/>
    <n v="32.5"/>
    <n v="37.142857142857146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 plays"/>
    <n v="0"/>
    <e v="#DIV/0!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 plays"/>
    <n v="21.55"/>
    <n v="128.27380952380952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 plays"/>
    <n v="3.4666666666666668"/>
    <n v="47.272727272727273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 plays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 plays"/>
    <n v="10.625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 plays"/>
    <n v="17.600000000000001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 plays"/>
    <n v="32.56"/>
    <n v="50.875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 plays"/>
    <n v="1.25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 plays"/>
    <n v="5.4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 plays"/>
    <n v="0.83333333333333337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 plays"/>
    <n v="48.833333333333336"/>
    <n v="47.258064516129032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 plays"/>
    <n v="0"/>
    <e v="#DIV/0!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 plays"/>
    <n v="0.03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 plays"/>
    <n v="11.533333333333333"/>
    <n v="24.714285714285715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 plays"/>
    <n v="67.333333333333329"/>
    <n v="63.125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 plays"/>
    <n v="15.3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 plays"/>
    <n v="8.6666666666666661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 plays"/>
    <n v="0.22500000000000001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 plays"/>
    <n v="3.0833333333333335"/>
    <n v="61.666666666666664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 plays"/>
    <n v="37.412500000000001"/>
    <n v="83.138888888888886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 plays"/>
    <n v="6.6666666666666671E-3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 plays"/>
    <n v="10"/>
    <n v="142.85714285714286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 plays"/>
    <n v="36.36"/>
    <n v="33.666666666666664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 plays"/>
    <n v="0.33333333333333331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 plays"/>
    <n v="0"/>
    <e v="#DIV/0!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 plays"/>
    <n v="0.2857142857142857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 plays"/>
    <n v="0.2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 plays"/>
    <n v="1.8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 plays"/>
    <n v="5.4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 plays"/>
    <n v="0"/>
    <e v="#DIV/0!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 plays"/>
    <n v="8.1333333333333329"/>
    <n v="10.166666666666666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 plays"/>
    <n v="12.034782608695652"/>
    <n v="81.411764705882348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 plays"/>
    <n v="15.266666666666667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 plays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 plays"/>
    <n v="0.3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 plays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 plays"/>
    <n v="13.02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 plays"/>
    <n v="2.2650000000000001"/>
    <n v="32.357142857142854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 plays"/>
    <n v="0"/>
    <e v="#DIV/0!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 plays"/>
    <n v="0"/>
    <e v="#DIV/0!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 plays"/>
    <n v="8.3333333333333332E-3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 plays"/>
    <n v="15.742857142857142"/>
    <n v="91.833333333333329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 plays"/>
    <n v="11"/>
    <n v="45.833333333333336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 plays"/>
    <n v="43.833333333333336"/>
    <n v="57.173913043478258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 plays"/>
    <n v="0"/>
    <e v="#DIV/0!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 plays"/>
    <n v="86.135181975736572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 plays"/>
    <n v="12.196620583717358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 plays"/>
    <n v="0.1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 plays"/>
    <n v="0.22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 plays"/>
    <n v="0.90909090909090906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 plays"/>
    <n v="0"/>
    <e v="#DIV/0!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 plays"/>
    <n v="35.64"/>
    <n v="137.07692307692307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 plays"/>
    <n v="0"/>
    <e v="#DIV/0!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 plays"/>
    <n v="0.25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 plays"/>
    <n v="3.25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 plays"/>
    <n v="3.3666666666666667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 plays"/>
    <n v="0"/>
    <e v="#DIV/0!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 plays"/>
    <n v="15.77"/>
    <n v="49.28125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 plays"/>
    <n v="0.625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 plays"/>
    <n v="5.0000000000000001E-4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 plays"/>
    <n v="9.6153846153846159E-2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 plays"/>
    <n v="0"/>
    <e v="#DIV/0!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 plays"/>
    <n v="0"/>
    <e v="#DIV/0!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 plays"/>
    <n v="24.285714285714285"/>
    <n v="53.125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 plays"/>
    <n v="0"/>
    <e v="#DIV/0!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 plays"/>
    <n v="2.5000000000000001E-2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 plays"/>
    <n v="32.049999999999997"/>
    <n v="40.0625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 plays"/>
    <n v="24.333333333333332"/>
    <n v="24.333333333333332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 plays"/>
    <n v="1.5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 plays"/>
    <n v="0.42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 plays"/>
    <n v="3.2142857142857144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 plays"/>
    <n v="0"/>
    <e v="#DIV/0!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 plays"/>
    <n v="6.3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 plays"/>
    <n v="14.25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 plays"/>
    <n v="0.6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 plays"/>
    <n v="24.117647058823529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 plays"/>
    <n v="10.54"/>
    <n v="47.909090909090907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 plays"/>
    <n v="7.4690265486725664"/>
    <n v="35.166666666666664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 plays"/>
    <n v="7.3333333333333334E-2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 plays"/>
    <n v="0.97142857142857142"/>
    <n v="22.666666666666668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 plays"/>
    <n v="21.1"/>
    <n v="26.375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 plays"/>
    <n v="78.099999999999994"/>
    <n v="105.54054054054055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 plays"/>
    <n v="32"/>
    <n v="29.090909090909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 plays"/>
    <n v="0"/>
    <e v="#DIV/0!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 plays"/>
    <n v="47.692307692307693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 plays"/>
    <n v="1.45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 plays"/>
    <n v="10.7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 plays"/>
    <n v="1.8333333333333333"/>
    <n v="18.333333333333332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 plays"/>
    <n v="18"/>
    <n v="64.285714285714292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 plays"/>
    <n v="4.083333333333333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 plays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 plays"/>
    <n v="34.802513464991023"/>
    <n v="84.282608695652172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 plays"/>
    <n v="6.333333333333333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 plays"/>
    <n v="32.049999999999997"/>
    <n v="33.736842105263158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 plays"/>
    <n v="9.76"/>
    <n v="37.538461538461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 plays"/>
    <n v="37.75"/>
    <n v="11.615384615384615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 plays"/>
    <n v="2.1333333333333333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 plays"/>
    <n v="0"/>
    <e v="#DIV/0!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 plays"/>
    <n v="4.1818181818181817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 plays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 plays"/>
    <n v="5.41"/>
    <n v="60.111111111111114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 plays"/>
    <n v="6.0000000000000001E-3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 plays"/>
    <n v="0.25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 plays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 plays"/>
    <n v="16.566666666666666"/>
    <n v="29.235294117647058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 plays"/>
    <n v="0"/>
    <e v="#DIV/0!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 plays"/>
    <n v="57.2"/>
    <n v="59.583333333333336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 plays"/>
    <n v="16.514285714285716"/>
    <n v="82.571428571428569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 plays"/>
    <n v="0.125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 plays"/>
    <n v="37.75"/>
    <n v="32.357142857142854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 plays"/>
    <n v="1.84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 plays"/>
    <n v="10.050000000000001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 plays"/>
    <n v="0.2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 plays"/>
    <n v="1.3333333333333333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 plays"/>
    <n v="6.6666666666666671E-3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 plays"/>
    <n v="0.25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 plays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 plays"/>
    <n v="3.8860103626943006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 plays"/>
    <n v="24.194444444444443"/>
    <n v="45.842105263157897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 plays"/>
    <n v="7.6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 plays"/>
    <n v="0"/>
    <e v="#DIV/0!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 plays"/>
    <n v="1.3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 plays"/>
    <n v="0"/>
    <e v="#DIV/0!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 plays"/>
    <n v="1.4285714285714285E-2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 plays"/>
    <n v="14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 plays"/>
    <n v="1.05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 plays"/>
    <n v="8.6666666666666661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 plays"/>
    <n v="0.82857142857142863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 plays"/>
    <n v="16.666666666666668"/>
    <n v="33.333333333333336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 plays"/>
    <n v="0.83333333333333337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 plays"/>
    <n v="69.561111111111117"/>
    <n v="63.55837563451776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 plays"/>
    <n v="0"/>
    <e v="#DIV/0!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 plays"/>
    <n v="1.25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 plays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 plays"/>
    <n v="0"/>
    <e v="#DIV/0!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 plays"/>
    <n v="7.166666666666667"/>
    <n v="30.714285714285715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 plays"/>
    <n v="28.05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 plays"/>
    <n v="0"/>
    <e v="#DIV/0!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 plays"/>
    <n v="16"/>
    <n v="66.666666666666671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 plays"/>
    <n v="0"/>
    <e v="#DIV/0!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 plays"/>
    <n v="6.8287037037037033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 plays"/>
    <n v="25.698702928870294"/>
    <n v="65.340319148936175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 plays"/>
    <n v="1.4814814814814814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 plays"/>
    <n v="36.85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 plays"/>
    <n v="47.05"/>
    <n v="166.05882352941177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 plays"/>
    <n v="11.428571428571429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 plays"/>
    <n v="12.04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 plays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 plays"/>
    <n v="31.25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 plays"/>
    <n v="0.42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 plays"/>
    <n v="0.21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 plays"/>
    <n v="0"/>
    <e v="#DIV/0!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 plays"/>
    <n v="37.5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 plays"/>
    <n v="0.02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 plays"/>
    <n v="8.2142857142857135"/>
    <n v="38.333333333333336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 plays"/>
    <n v="2.200000000000000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 plays"/>
    <n v="17.652941176470588"/>
    <n v="32.978021978021978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 plays"/>
    <n v="0.08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 plays"/>
    <n v="6.6666666666666666E-2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 plays"/>
    <n v="0"/>
    <e v="#DIV/0!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 plays"/>
    <n v="37.533333333333331"/>
    <n v="86.615384615384613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 plays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 plays"/>
    <n v="0"/>
    <e v="#DIV/0!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 plays"/>
    <n v="17.62"/>
    <n v="41.952380952380949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 plays"/>
    <n v="53"/>
    <n v="88.333333333333329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 plays"/>
    <n v="22.142857142857142"/>
    <n v="129.16666666666666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 plays"/>
    <n v="2.5333333333333332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 plays"/>
    <n v="2.5"/>
    <n v="35.714285714285715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 plays"/>
    <n v="2.85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 plays"/>
    <n v="0"/>
    <e v="#DIV/0!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 plays"/>
    <n v="2.4500000000000002"/>
    <n v="163.33333333333334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 plays"/>
    <n v="1.4210526315789473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 plays"/>
    <n v="19.25"/>
    <n v="64.166666666666671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 plays"/>
    <n v="0.67500000000000004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 plays"/>
    <n v="0.16666666666666666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 plays"/>
    <n v="60.9"/>
    <n v="179.11764705882354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 plays"/>
    <n v="1.0000000000000002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 plays"/>
    <n v="34.4"/>
    <n v="33.076923076923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 plays"/>
    <n v="16.5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 plays"/>
    <n v="0"/>
    <e v="#DIV/0!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 plays"/>
    <n v="0.4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 plays"/>
    <n v="1.0571428571428572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 plays"/>
    <n v="26.7272727272727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 plays"/>
    <n v="28.8"/>
    <n v="44.307692307692307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 plays"/>
    <n v="0"/>
    <e v="#DIV/0!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 plays"/>
    <n v="8.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 plays"/>
    <n v="0"/>
    <e v="#DIV/0!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 plays"/>
    <n v="0.16666666666666666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 plays"/>
    <n v="0"/>
    <e v="#DIV/0!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 plays"/>
    <n v="15.737410071942445"/>
    <n v="29.166666666666668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 plays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 plays"/>
    <n v="21.685714285714287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 plays"/>
    <n v="0.33333333333333331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 plays"/>
    <n v="0.2857142857142857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 plays"/>
    <n v="4.7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 plays"/>
    <n v="0"/>
    <e v="#DIV/0!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 plays"/>
    <n v="10.8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 plays"/>
    <n v="4.8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 plays"/>
    <n v="3.2"/>
    <n v="10.666666666666666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 plays"/>
    <n v="12.75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 plays"/>
    <n v="1.8181818181818181E-2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 plays"/>
    <n v="2.4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 plays"/>
    <n v="36.5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 plays"/>
    <n v="2.6666666666666665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 plays"/>
    <n v="11.428571428571429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 plays"/>
    <n v="0"/>
    <e v="#DIV/0!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 plays"/>
    <n v="0"/>
    <e v="#DIV/0!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 plays"/>
    <n v="1.1111111111111112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 plays"/>
    <n v="0"/>
    <e v="#DIV/0!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 plays"/>
    <n v="0"/>
    <e v="#DIV/0!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 plays"/>
    <n v="27.4"/>
    <n v="22.833333333333332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 plays"/>
    <n v="10"/>
    <n v="16.666666666666668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 plays"/>
    <n v="21.366666666666667"/>
    <n v="45.785714285714285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 plays"/>
    <n v="6.9696969696969697"/>
    <n v="383.33333333333331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 plays"/>
    <n v="70.599999999999994"/>
    <n v="106.969696969696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 plays"/>
    <n v="2.0499999999999998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 plays"/>
    <n v="1.9666666666666666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 plays"/>
    <n v="0"/>
    <e v="#DIV/0!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 plays"/>
    <n v="28.666666666666668"/>
    <n v="14.333333333333334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 plays"/>
    <n v="3.1333333333333333"/>
    <n v="15.666666666666666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 plays"/>
    <n v="0.04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 plays"/>
    <n v="0.2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6.85882352941175"/>
    <n v="63.917582417582416"/>
    <x v="0"/>
    <x v="0"/>
    <x v="0"/>
    <d v="2015-07-23T03:00:0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2.60827250608273"/>
    <n v="185.48101265822785"/>
    <x v="0"/>
    <x v="0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3.9"/>
    <n v="69.266666666666666"/>
    <x v="0"/>
    <x v="0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2.99154545454546"/>
    <n v="190.55028169014085"/>
    <x v="0"/>
    <x v="0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09.77744436109028"/>
    <n v="93.40425531914893"/>
    <x v="0"/>
    <x v="0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.4875"/>
    <n v="146.87931034482759"/>
    <x v="0"/>
    <x v="0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.22222222222223"/>
    <n v="159.82456140350877"/>
    <x v="0"/>
    <x v="0"/>
    <x v="7"/>
    <d v="2016-07-05T01:07:47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.04342857142858"/>
    <n v="291.79333333333335"/>
    <x v="0"/>
    <x v="0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5.998"/>
    <n v="31.499500000000001"/>
    <x v="0"/>
    <x v="0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0.5"/>
    <n v="158.68421052631578"/>
    <x v="0"/>
    <x v="0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0.5"/>
    <n v="80.333333333333329"/>
    <x v="0"/>
    <x v="0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.29333333333332"/>
    <n v="59.961305925030231"/>
    <x v="0"/>
    <x v="0"/>
    <x v="12"/>
    <d v="2014-07-16T03:00:0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59.97142857142856"/>
    <n v="109.78431372549019"/>
    <x v="0"/>
    <x v="0"/>
    <x v="13"/>
    <d v="2016-06-23T20:27:0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0.93333333333334"/>
    <n v="147.70731707317074"/>
    <x v="0"/>
    <x v="0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6.6"/>
    <n v="21.755102040816325"/>
    <x v="0"/>
    <x v="0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.24166666666666"/>
    <n v="171.84285714285716"/>
    <x v="0"/>
    <x v="0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0.66666666666667"/>
    <n v="41.944444444444443"/>
    <x v="0"/>
    <x v="0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.3211"/>
    <n v="93.264122807017543"/>
    <x v="0"/>
    <x v="0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.29411764705881"/>
    <n v="56.136363636363633"/>
    <x v="0"/>
    <x v="0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.2"/>
    <n v="80.16"/>
    <x v="0"/>
    <x v="0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.13513513513513"/>
    <n v="199.9009900990099"/>
    <x v="0"/>
    <x v="0"/>
    <x v="21"/>
    <d v="2014-09-26T15:03:09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.14285714285714"/>
    <n v="51.25"/>
    <x v="0"/>
    <x v="0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8.5"/>
    <n v="103.04347826086956"/>
    <x v="0"/>
    <x v="0"/>
    <x v="23"/>
    <d v="2015-04-30T15:20:0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8.80768571428571"/>
    <n v="66.346149825783982"/>
    <x v="0"/>
    <x v="0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.33333333333334"/>
    <n v="57.142857142857146"/>
    <x v="0"/>
    <x v="0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.19999999999999"/>
    <n v="102.10526315789474"/>
    <x v="0"/>
    <x v="0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1.72499999999999"/>
    <n v="148.96666666666667"/>
    <x v="0"/>
    <x v="0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.35"/>
    <n v="169.6056338028169"/>
    <x v="0"/>
    <x v="0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.33333333333333"/>
    <n v="31.623931623931625"/>
    <x v="0"/>
    <x v="0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.29975"/>
    <n v="76.45264150943396"/>
    <x v="0"/>
    <x v="0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.24604569420035"/>
    <n v="320.44943820224717"/>
    <x v="0"/>
    <x v="0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.0952380952381"/>
    <n v="83.75"/>
    <x v="0"/>
    <x v="0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.46153846153845"/>
    <n v="49.882352941176471"/>
    <x v="0"/>
    <x v="0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6.5"/>
    <n v="59.464285714285715"/>
    <x v="0"/>
    <x v="0"/>
    <x v="35"/>
    <d v="2015-04-28T00:00:0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.15"/>
    <n v="193.84090909090909"/>
    <x v="0"/>
    <x v="0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.44090909090909"/>
    <n v="159.51383399209487"/>
    <x v="0"/>
    <x v="0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.04"/>
    <n v="41.68181818181818"/>
    <x v="0"/>
    <x v="0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0.97999999999999"/>
    <n v="150.89861751152074"/>
    <x v="0"/>
    <x v="0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.35"/>
    <n v="126.6875"/>
    <x v="0"/>
    <x v="0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315789473684"/>
    <x v="0"/>
    <x v="0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1.85714285714286"/>
    <n v="117.51479289940828"/>
    <x v="0"/>
    <x v="0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8.66000000000003"/>
    <n v="117.36121673003802"/>
    <x v="0"/>
    <x v="0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333333333334"/>
    <x v="0"/>
    <x v="0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0655737704917"/>
    <x v="0"/>
    <x v="0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.16666666666667"/>
    <n v="194.44444444444446"/>
    <x v="0"/>
    <x v="0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7.611"/>
    <n v="76.865000000000009"/>
    <x v="0"/>
    <x v="0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7.95"/>
    <n v="56.815789473684212"/>
    <x v="0"/>
    <x v="0"/>
    <x v="48"/>
    <d v="2015-03-01T12:00:0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103448275863"/>
    <x v="0"/>
    <x v="0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2727272727273"/>
    <x v="0"/>
    <x v="0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.01818181818183"/>
    <n v="118.33613445378151"/>
    <x v="0"/>
    <x v="0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.21"/>
    <n v="223.48076923076923"/>
    <x v="0"/>
    <x v="0"/>
    <x v="52"/>
    <d v="2014-07-17T16:50:46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09.63333333333334"/>
    <n v="28.111111111111111"/>
    <x v="0"/>
    <x v="0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076923076923"/>
    <x v="0"/>
    <x v="0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8.95348837209303"/>
    <n v="128.95348837209303"/>
    <x v="0"/>
    <x v="0"/>
    <x v="55"/>
    <d v="2016-05-27T23:15:16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.2625"/>
    <n v="49.316091954022987"/>
    <x v="0"/>
    <x v="0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1.9"/>
    <n v="221.52173913043478"/>
    <x v="0"/>
    <x v="0"/>
    <x v="57"/>
    <d v="2015-04-25T19:59:22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2.91"/>
    <n v="137.21333333333334"/>
    <x v="0"/>
    <x v="0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.12569999999999"/>
    <n v="606.82242424242418"/>
    <x v="0"/>
    <x v="0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.29622222222223"/>
    <n v="43.040092592592593"/>
    <x v="0"/>
    <x v="1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.30000000000001"/>
    <n v="322.39130434782606"/>
    <x v="0"/>
    <x v="1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4.73333333333332"/>
    <n v="96.708333333333329"/>
    <x v="0"/>
    <x v="1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3.5185"/>
    <n v="35.474531249999998"/>
    <x v="0"/>
    <x v="1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.33333333333334"/>
    <n v="86.666666666666671"/>
    <x v="0"/>
    <x v="1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7.52857142857142"/>
    <n v="132.05263157894737"/>
    <x v="0"/>
    <x v="1"/>
    <x v="65"/>
    <d v="2014-08-11T05:59:00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8.6"/>
    <n v="91.230769230769226"/>
    <x v="0"/>
    <x v="1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.25"/>
    <n v="116.25"/>
    <x v="0"/>
    <x v="1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.16666666666667"/>
    <n v="21.194444444444443"/>
    <x v="0"/>
    <x v="1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0.9423"/>
    <n v="62.327134831460668"/>
    <x v="0"/>
    <x v="1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.2"/>
    <n v="37.411764705882355"/>
    <x v="0"/>
    <x v="1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3.94444444444444"/>
    <n v="69.71875"/>
    <x v="0"/>
    <x v="1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.40909090909091"/>
    <n v="58.170731707317074"/>
    <x v="0"/>
    <x v="1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2.932"/>
    <n v="19.471034482758618"/>
    <x v="0"/>
    <x v="1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.42857142857143"/>
    <n v="85.957446808510639"/>
    <x v="0"/>
    <x v="1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.33333333333334"/>
    <n v="30.666666666666668"/>
    <x v="0"/>
    <x v="1"/>
    <x v="76"/>
    <d v="2011-12-27T17:35:58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2.5"/>
    <n v="60.384615384615387"/>
    <x v="0"/>
    <x v="1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x v="1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68292682926827"/>
    <x v="0"/>
    <x v="1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.25"/>
    <n v="273.82978723404256"/>
    <x v="0"/>
    <x v="1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35714285714285"/>
    <x v="0"/>
    <x v="1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.0125"/>
    <n v="40.005000000000003"/>
    <x v="0"/>
    <x v="1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2.5"/>
    <n v="15.76923076923077"/>
    <x v="0"/>
    <x v="1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28571428571431"/>
    <x v="0"/>
    <x v="1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5.5"/>
    <n v="71.714285714285708"/>
    <x v="0"/>
    <x v="1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.46666666666667"/>
    <n v="375.76470588235293"/>
    <x v="0"/>
    <x v="1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4.6"/>
    <n v="104.6"/>
    <x v="0"/>
    <x v="1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2.85714285714286"/>
    <n v="60"/>
    <x v="0"/>
    <x v="1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.06666666666666"/>
    <n v="123.28571428571429"/>
    <x v="0"/>
    <x v="1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.4"/>
    <n v="31.375"/>
    <x v="0"/>
    <x v="1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869565217391"/>
    <x v="0"/>
    <x v="1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.2"/>
    <n v="122.32558139534883"/>
    <x v="0"/>
    <x v="1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0.6"/>
    <n v="73.733333333333334"/>
    <x v="0"/>
    <x v="1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66666666666668"/>
    <x v="0"/>
    <x v="1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.42857142857142"/>
    <n v="21.904761904761905"/>
    <x v="0"/>
    <x v="1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4.66666666666667"/>
    <n v="50.588235294117645"/>
    <x v="0"/>
    <x v="1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.25"/>
    <n v="53.125"/>
    <x v="0"/>
    <x v="1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.25"/>
    <n v="56.666666666666664"/>
    <x v="0"/>
    <x v="1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.01933333333334"/>
    <n v="40.776666666666664"/>
    <x v="0"/>
    <x v="1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0769230769232"/>
    <x v="0"/>
    <x v="1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7.75"/>
    <n v="117.92307692307692"/>
    <x v="0"/>
    <x v="1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.15384615384616"/>
    <n v="27.897959183673468"/>
    <x v="0"/>
    <x v="1"/>
    <x v="103"/>
    <d v="2014-03-07T19:20:30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.40909090909091"/>
    <n v="39.383333333333333"/>
    <x v="0"/>
    <x v="1"/>
    <x v="105"/>
    <d v="2016-05-14T00:00:00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0.5"/>
    <n v="186.11111111111111"/>
    <x v="0"/>
    <x v="1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.46666666666667"/>
    <n v="111.37681159420291"/>
    <x v="0"/>
    <x v="1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6.66666666666666"/>
    <n v="78.723404255319153"/>
    <x v="0"/>
    <x v="1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19.5"/>
    <n v="46.702127659574465"/>
    <x v="0"/>
    <x v="1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0.76923076923077"/>
    <n v="65.384615384615387"/>
    <x v="0"/>
    <x v="1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4.57142857142858"/>
    <n v="102.0754716981132"/>
    <x v="0"/>
    <x v="1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197530864197532"/>
    <x v="0"/>
    <x v="1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4615384615387"/>
    <x v="0"/>
    <x v="1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.33333333333333"/>
    <n v="88.571428571428569"/>
    <x v="0"/>
    <x v="1"/>
    <x v="114"/>
    <d v="2012-01-13T06:34:48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.44444444444446"/>
    <n v="28.727272727272727"/>
    <x v="0"/>
    <x v="1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3.65714285714286"/>
    <n v="69.78947368421052"/>
    <x v="0"/>
    <x v="1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.49377777777778"/>
    <n v="167.48962962962963"/>
    <x v="0"/>
    <x v="1"/>
    <x v="117"/>
    <d v="2010-06-09T19:00:00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.0316"/>
    <n v="144.91230769230768"/>
    <x v="0"/>
    <x v="1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4.55692307692307"/>
    <n v="91.840540540540545"/>
    <x v="0"/>
    <x v="1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.4285714285714285E-2"/>
    <n v="10"/>
    <x v="0"/>
    <x v="2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33333E-2"/>
    <n v="1"/>
    <x v="0"/>
    <x v="2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e v="#DIV/0!"/>
    <x v="0"/>
    <x v="2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.27454545454545454"/>
    <n v="25.166666666666668"/>
    <x v="0"/>
    <x v="2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e v="#DIV/0!"/>
    <x v="0"/>
    <x v="2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"/>
    <n v="11.666666666666666"/>
    <x v="0"/>
    <x v="2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8"/>
    <n v="106.69230769230769"/>
    <x v="0"/>
    <x v="2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"/>
    <n v="47.5"/>
    <x v="0"/>
    <x v="2"/>
    <x v="127"/>
    <d v="2015-04-03T13:59:01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7"/>
    <n v="311.16666666666669"/>
    <x v="0"/>
    <x v="2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e v="#DIV/0!"/>
    <x v="0"/>
    <x v="2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e v="#DIV/0!"/>
    <x v="0"/>
    <x v="2"/>
    <x v="130"/>
    <d v="2014-06-16T20:16:00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e v="#DIV/0!"/>
    <x v="0"/>
    <x v="2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499999999996"/>
    <n v="94.506172839506178"/>
    <x v="0"/>
    <x v="2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e v="#DIV/0!"/>
    <x v="0"/>
    <x v="2"/>
    <x v="133"/>
    <d v="2016-05-31T17:31:00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e v="#DIV/0!"/>
    <x v="0"/>
    <x v="2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.433333333333334"/>
    <n v="80.599999999999994"/>
    <x v="0"/>
    <x v="2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e v="#DIV/0!"/>
    <x v="0"/>
    <x v="2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e v="#DIV/0!"/>
    <x v="0"/>
    <x v="2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333"/>
    <n v="81.241379310344826"/>
    <x v="0"/>
    <x v="2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e v="#DIV/0!"/>
    <x v="0"/>
    <x v="2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0.775"/>
    <n v="46.178571428571431"/>
    <x v="0"/>
    <x v="2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.33333333333333331"/>
    <n v="10"/>
    <x v="0"/>
    <x v="2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e v="#DIV/0!"/>
    <x v="0"/>
    <x v="2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7.6"/>
    <n v="55.945945945945944"/>
    <x v="0"/>
    <x v="2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111"/>
    <n v="37.555555555555557"/>
    <x v="0"/>
    <x v="2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0.57499999999999996"/>
    <n v="38.333333333333336"/>
    <x v="0"/>
    <x v="2"/>
    <x v="146"/>
    <d v="2017-01-18T00:23:18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e v="#DIV/0!"/>
    <x v="0"/>
    <x v="2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.08"/>
    <n v="20"/>
    <x v="0"/>
    <x v="2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0.92"/>
    <n v="15.333333333333334"/>
    <x v="0"/>
    <x v="2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.163076923076922"/>
    <n v="449.43283582089555"/>
    <x v="0"/>
    <x v="2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5.6000000000000001E-2"/>
    <n v="28"/>
    <x v="0"/>
    <x v="2"/>
    <x v="151"/>
    <d v="2015-06-18T13:13:11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52634E-3"/>
    <n v="15"/>
    <x v="0"/>
    <x v="2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0.71799999999999997"/>
    <n v="35.9"/>
    <x v="0"/>
    <x v="2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665"/>
    <n v="13.333333333333334"/>
    <x v="0"/>
    <x v="2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6.0000000000000001E-3"/>
    <n v="20.25"/>
    <x v="0"/>
    <x v="2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.0999999999999996"/>
    <n v="119"/>
    <x v="0"/>
    <x v="2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.26711185308848079"/>
    <n v="4"/>
    <x v="0"/>
    <x v="2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e v="#DIV/0!"/>
    <x v="0"/>
    <x v="2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2E-3"/>
    <n v="10"/>
    <x v="0"/>
    <x v="2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e v="#DIV/0!"/>
    <x v="0"/>
    <x v="3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.01"/>
    <n v="5"/>
    <x v="0"/>
    <x v="3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5.535714285714286"/>
    <n v="43.5"/>
    <x v="0"/>
    <x v="3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e v="#DIV/0!"/>
    <x v="0"/>
    <x v="3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0.53333333333333333"/>
    <n v="91.428571428571431"/>
    <x v="0"/>
    <x v="3"/>
    <x v="164"/>
    <d v="2014-09-19T18:18:21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e v="#DIV/0!"/>
    <x v="0"/>
    <x v="3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.01"/>
    <n v="5.5"/>
    <x v="0"/>
    <x v="3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.0625"/>
    <n v="108.33333333333333"/>
    <x v="0"/>
    <x v="3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.4"/>
    <n v="56"/>
    <x v="0"/>
    <x v="3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.25"/>
    <n v="32.5"/>
    <x v="0"/>
    <x v="3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2E-3"/>
    <n v="1"/>
    <x v="0"/>
    <x v="3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e v="#DIV/0!"/>
    <x v="0"/>
    <x v="3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e v="#DIV/0!"/>
    <x v="0"/>
    <x v="3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e v="#DIV/0!"/>
    <x v="0"/>
    <x v="3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4850000000000003"/>
    <n v="49.884615384615387"/>
    <x v="0"/>
    <x v="3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e v="#DIV/0!"/>
    <x v="0"/>
    <x v="3"/>
    <x v="176"/>
    <d v="2015-08-05T19:46:39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4285714285715"/>
    <x v="0"/>
    <x v="3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e v="#DIV/0!"/>
    <x v="0"/>
    <x v="3"/>
    <x v="178"/>
    <d v="2015-11-26T23:55:45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.416666666666664"/>
    <n v="30.846153846153847"/>
    <x v="0"/>
    <x v="3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.092608822670172"/>
    <n v="180.5"/>
    <x v="0"/>
    <x v="3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e v="#DIV/0!"/>
    <x v="0"/>
    <x v="3"/>
    <x v="182"/>
    <d v="2017-01-07T00:17:12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5.856000000000002"/>
    <n v="373.5"/>
    <x v="0"/>
    <x v="3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.4"/>
    <n v="25.5"/>
    <x v="0"/>
    <x v="3"/>
    <x v="184"/>
    <d v="2014-09-01T03:59:00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5.5"/>
    <n v="220"/>
    <x v="0"/>
    <x v="3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e v="#DIV/0!"/>
    <x v="0"/>
    <x v="3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e v="#DIV/0!"/>
    <x v="0"/>
    <x v="3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6.9000000000000006E-2"/>
    <n v="69"/>
    <x v="0"/>
    <x v="3"/>
    <x v="189"/>
    <d v="2016-09-03T16:34:37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.41666666666666669"/>
    <n v="50"/>
    <x v="0"/>
    <x v="3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3333333333329"/>
    <x v="0"/>
    <x v="3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1.6999999999999999E-3"/>
    <n v="5.666666666666667"/>
    <x v="0"/>
    <x v="3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e v="#DIV/0!"/>
    <x v="0"/>
    <x v="3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.12"/>
    <n v="1"/>
    <x v="0"/>
    <x v="3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e v="#DIV/0!"/>
    <x v="0"/>
    <x v="3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1.857142857142854"/>
    <n v="77.10526315789474"/>
    <x v="0"/>
    <x v="3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.48"/>
    <n v="32.75"/>
    <x v="0"/>
    <x v="3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.1160000000000001"/>
    <n v="46.5"/>
    <x v="0"/>
    <x v="3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e v="#DIV/0!"/>
    <x v="0"/>
    <x v="3"/>
    <x v="199"/>
    <d v="2016-09-01T02:58:22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.192499999999999"/>
    <n v="87.308333333333337"/>
    <x v="0"/>
    <x v="3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.46153846153846"/>
    <n v="54.285714285714285"/>
    <x v="0"/>
    <x v="3"/>
    <x v="201"/>
    <d v="2015-02-08T19:38:49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e v="#DIV/0!"/>
    <x v="0"/>
    <x v="3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29.84"/>
    <n v="93.25"/>
    <x v="0"/>
    <x v="3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0.721666666666664"/>
    <n v="117.68368136117556"/>
    <x v="0"/>
    <x v="3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.25"/>
    <n v="76.470588235294116"/>
    <x v="0"/>
    <x v="3"/>
    <x v="205"/>
    <d v="2015-10-06T15:10:22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e v="#DIV/0!"/>
    <x v="0"/>
    <x v="3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.214285714285714"/>
    <n v="163.84615384615384"/>
    <x v="0"/>
    <x v="3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e v="#DIV/0!"/>
    <x v="0"/>
    <x v="3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e v="#DIV/0!"/>
    <x v="0"/>
    <x v="3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.25"/>
    <n v="91.818181818181813"/>
    <x v="0"/>
    <x v="3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4.6"/>
    <n v="185.83333333333334"/>
    <x v="0"/>
    <x v="3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.5873015873015872E-2"/>
    <n v="1"/>
    <x v="0"/>
    <x v="3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.04"/>
    <n v="20"/>
    <x v="0"/>
    <x v="3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8.0000000000000002E-3"/>
    <n v="1"/>
    <x v="0"/>
    <x v="3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.22727272727272727"/>
    <n v="10"/>
    <x v="0"/>
    <x v="3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5.698439999999998"/>
    <n v="331.53833333333336"/>
    <x v="0"/>
    <x v="3"/>
    <x v="216"/>
    <d v="2015-04-22T22:00:37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1.943"/>
    <n v="314.28947368421052"/>
    <x v="0"/>
    <x v="3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  <x v="218"/>
    <d v="2015-05-15T15:04:49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7.63"/>
    <n v="115.98684210526316"/>
    <x v="0"/>
    <x v="3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0.72"/>
    <n v="120"/>
    <x v="0"/>
    <x v="3"/>
    <x v="220"/>
    <d v="2015-08-20T20:06:00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e v="#DIV/0!"/>
    <x v="0"/>
    <x v="3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e v="#DIV/0!"/>
    <x v="0"/>
    <x v="3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e v="#DIV/0!"/>
    <x v="0"/>
    <x v="3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e v="#DIV/0!"/>
    <x v="0"/>
    <x v="3"/>
    <x v="225"/>
    <d v="2016-04-08T22:04:14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0.86206896551724133"/>
    <n v="125"/>
    <x v="0"/>
    <x v="3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e v="#DIV/0!"/>
    <x v="0"/>
    <x v="3"/>
    <x v="227"/>
    <d v="2015-07-09T21:27:21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e v="#DIV/0!"/>
    <x v="0"/>
    <x v="3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e v="#DIV/0!"/>
    <x v="0"/>
    <x v="3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.4"/>
    <n v="30"/>
    <x v="0"/>
    <x v="3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e v="#DIV/0!"/>
    <x v="0"/>
    <x v="3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2.75"/>
    <n v="15.714285714285714"/>
    <x v="0"/>
    <x v="3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e v="#DIV/0!"/>
    <x v="0"/>
    <x v="3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.1"/>
    <n v="80.2"/>
    <x v="0"/>
    <x v="3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e v="#DIV/0!"/>
    <x v="0"/>
    <x v="3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e v="#DIV/0!"/>
    <x v="0"/>
    <x v="3"/>
    <x v="236"/>
    <d v="2016-01-05T00:00:00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.33333333333333331"/>
    <n v="50"/>
    <x v="0"/>
    <x v="3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e v="#DIV/0!"/>
    <x v="0"/>
    <x v="3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7.63413333333334"/>
    <n v="117.84759124087591"/>
    <x v="0"/>
    <x v="4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2.63736263736264"/>
    <n v="109.04255319148936"/>
    <x v="0"/>
    <x v="4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.46153846153847"/>
    <n v="73.019801980198025"/>
    <x v="0"/>
    <x v="4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2.592"/>
    <n v="78.195121951219505"/>
    <x v="0"/>
    <x v="4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3.75714285714285"/>
    <n v="47.398809523809526"/>
    <x v="0"/>
    <x v="4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3.72"/>
    <n v="54.020833333333336"/>
    <x v="0"/>
    <x v="4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.45999999999998"/>
    <n v="68.488789237668158"/>
    <x v="0"/>
    <x v="4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.1"/>
    <n v="108.14516129032258"/>
    <x v="0"/>
    <x v="4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.33294117647058"/>
    <n v="589.95205479452056"/>
    <x v="0"/>
    <x v="4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2.92"/>
    <n v="48.051063829787232"/>
    <x v="0"/>
    <x v="4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5.58333333333333"/>
    <n v="72.482837528604122"/>
    <x v="0"/>
    <x v="4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5.57142857142857"/>
    <n v="57.077922077922075"/>
    <x v="0"/>
    <x v="4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4.56"/>
    <n v="85.444444444444443"/>
    <x v="0"/>
    <x v="4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0.73333333333333"/>
    <n v="215.85714285714286"/>
    <x v="0"/>
    <x v="4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6.94725"/>
    <n v="89.38643312101911"/>
    <x v="0"/>
    <x v="4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6.73325"/>
    <n v="45.418404255319146"/>
    <x v="0"/>
    <x v="4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.1"/>
    <n v="65.756363636363631"/>
    <x v="0"/>
    <x v="4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6.7264857142857"/>
    <n v="66.70405357142856"/>
    <x v="0"/>
    <x v="4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.14"/>
    <n v="83.345930232558146"/>
    <x v="0"/>
    <x v="4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1.93789333333334"/>
    <n v="105.04609341825902"/>
    <x v="0"/>
    <x v="4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.4"/>
    <n v="120.90909090909091"/>
    <x v="0"/>
    <x v="4"/>
    <x v="260"/>
    <d v="2010-07-17T09:59:00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.4"/>
    <n v="97.63636363636364"/>
    <x v="0"/>
    <x v="4"/>
    <x v="261"/>
    <d v="2012-06-07T14:55:00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79310344827587"/>
    <x v="0"/>
    <x v="4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.08108"/>
    <n v="30.654485981308412"/>
    <x v="0"/>
    <x v="4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.2"/>
    <n v="64.945054945054949"/>
    <x v="0"/>
    <x v="4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.1"/>
    <n v="95.775862068965523"/>
    <x v="0"/>
    <x v="4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5.5"/>
    <n v="40.416666666666664"/>
    <x v="0"/>
    <x v="4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1.62883248730964"/>
    <n v="78.578424242424248"/>
    <x v="0"/>
    <x v="4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.4"/>
    <n v="50.18018018018018"/>
    <x v="0"/>
    <x v="4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.23376999999999"/>
    <n v="92.251735588972423"/>
    <x v="0"/>
    <x v="4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2.60869565217391"/>
    <n v="57.540983606557376"/>
    <x v="0"/>
    <x v="4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4.68"/>
    <n v="109.42160278745645"/>
    <x v="0"/>
    <x v="4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.43366666666665"/>
    <n v="81.892461538461546"/>
    <x v="0"/>
    <x v="4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7.7758"/>
    <n v="45.667711864406776"/>
    <x v="0"/>
    <x v="4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1238938053098"/>
    <x v="0"/>
    <x v="4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.395"/>
    <n v="65.298192771084331"/>
    <x v="0"/>
    <x v="4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7.6"/>
    <n v="95.225806451612897"/>
    <x v="0"/>
    <x v="4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.38153846153845"/>
    <n v="75.444794952681391"/>
    <x v="0"/>
    <x v="4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.34814814814814"/>
    <n v="97.816867469879512"/>
    <x v="0"/>
    <x v="4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.31829411764707"/>
    <n v="87.685606557377056"/>
    <x v="0"/>
    <x v="4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.14400000000001"/>
    <n v="54.748948106591868"/>
    <x v="0"/>
    <x v="4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0.58763636363636"/>
    <n v="83.953417721518989"/>
    <x v="0"/>
    <x v="4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.18888888888888"/>
    <n v="254.38547486033519"/>
    <x v="0"/>
    <x v="4"/>
    <x v="282"/>
    <d v="2010-02-22T22:00:00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.27249999999999"/>
    <n v="101.8269801980198"/>
    <x v="0"/>
    <x v="4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4.62615"/>
    <n v="55.066394736842106"/>
    <x v="0"/>
    <x v="4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8.82507142857142"/>
    <n v="56.901438721136763"/>
    <x v="0"/>
    <x v="4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.15333333333334"/>
    <n v="121.28148148148148"/>
    <x v="0"/>
    <x v="4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.3"/>
    <n v="91.189655172413794"/>
    <x v="0"/>
    <x v="4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.21062000000001"/>
    <n v="115.44812080536913"/>
    <x v="0"/>
    <x v="4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4.82"/>
    <n v="67.771551724137936"/>
    <x v="0"/>
    <x v="4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6.68444444444444"/>
    <n v="28.576190476190476"/>
    <x v="0"/>
    <x v="4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.02"/>
    <n v="46.8828125"/>
    <x v="0"/>
    <x v="4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1.50693333333334"/>
    <n v="154.42231237322514"/>
    <x v="0"/>
    <x v="4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.38461538461539"/>
    <n v="201.22137404580153"/>
    <x v="0"/>
    <x v="4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.10911999999999"/>
    <n v="100.08204511278196"/>
    <x v="0"/>
    <x v="4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8.72620000000001"/>
    <n v="230.08953488372092"/>
    <x v="0"/>
    <x v="4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0.64"/>
    <n v="141.74647887323943"/>
    <x v="0"/>
    <x v="4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8.9324126984127"/>
    <n v="56.344351395730705"/>
    <x v="0"/>
    <x v="4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8.95249999999999"/>
    <n v="73.341188524590166"/>
    <x v="0"/>
    <x v="4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1.72264"/>
    <n v="85.337785234899329"/>
    <x v="0"/>
    <x v="4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8.735"/>
    <n v="61.496215139442228"/>
    <x v="0"/>
    <x v="4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.46"/>
    <n v="93.018518518518519"/>
    <x v="0"/>
    <x v="4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.46666666666667"/>
    <n v="50.292682926829265"/>
    <x v="0"/>
    <x v="4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1.64705882352942"/>
    <n v="106.43243243243244"/>
    <x v="0"/>
    <x v="4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.33333333333334"/>
    <n v="51.719576719576722"/>
    <x v="0"/>
    <x v="4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2.89999999999998"/>
    <n v="36.612499999999997"/>
    <x v="0"/>
    <x v="4"/>
    <x v="306"/>
    <d v="2013-03-20T19:05:33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.31818181818181"/>
    <n v="42.517361111111114"/>
    <x v="0"/>
    <x v="4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5.56666666666666"/>
    <n v="62.712871287128714"/>
    <x v="0"/>
    <x v="4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8.94444444444444"/>
    <n v="89.957983193277315"/>
    <x v="0"/>
    <x v="4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.129"/>
    <n v="28.924722222222222"/>
    <x v="0"/>
    <x v="4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.10165000000001"/>
    <n v="138.8022"/>
    <x v="0"/>
    <x v="4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1.875"/>
    <n v="61.301369863013697"/>
    <x v="0"/>
    <x v="4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4.73529411764706"/>
    <n v="80.202702702702709"/>
    <x v="0"/>
    <x v="4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.15"/>
    <n v="32.095833333333331"/>
    <x v="0"/>
    <x v="4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.248"/>
    <n v="200.88888888888889"/>
    <x v="0"/>
    <x v="4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3.77333333333333"/>
    <n v="108.01265822784811"/>
    <x v="0"/>
    <x v="4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0.80333333333333"/>
    <n v="95.699367088607602"/>
    <x v="0"/>
    <x v="4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.32"/>
    <n v="49.880281690140848"/>
    <x v="0"/>
    <x v="4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2.68"/>
    <n v="110.47058823529412"/>
    <x v="0"/>
    <x v="4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6.58"/>
    <n v="134.91139240506328"/>
    <x v="0"/>
    <x v="4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2.66285714285715"/>
    <n v="106.62314540059347"/>
    <x v="0"/>
    <x v="4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7.91200000000001"/>
    <n v="145.04301075268816"/>
    <x v="0"/>
    <x v="4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.07407407407408"/>
    <n v="114.58620689655173"/>
    <x v="0"/>
    <x v="4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1.6"/>
    <n v="105.3170731707317"/>
    <x v="0"/>
    <x v="4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.396"/>
    <n v="70.921195652173907"/>
    <x v="0"/>
    <x v="4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2.92973333333333"/>
    <n v="147.17167680278018"/>
    <x v="0"/>
    <x v="4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.4"/>
    <n v="160.47058823529412"/>
    <x v="0"/>
    <x v="4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3.6144"/>
    <n v="156.04578313253012"/>
    <x v="0"/>
    <x v="4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5.5"/>
    <n v="63.17365269461078"/>
    <x v="0"/>
    <x v="4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1.82857142857142"/>
    <n v="104.82352941176471"/>
    <x v="0"/>
    <x v="4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6.605"/>
    <n v="97.356164383561648"/>
    <x v="0"/>
    <x v="4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.015"/>
    <n v="203.63063063063063"/>
    <x v="0"/>
    <x v="4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.22750000000001"/>
    <n v="188.31203007518798"/>
    <x v="0"/>
    <x v="4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.19"/>
    <n v="146.65217391304347"/>
    <x v="0"/>
    <x v="4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2.76470588235294"/>
    <n v="109.1875"/>
    <x v="0"/>
    <x v="4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6.83911999999999"/>
    <n v="59.249046653144013"/>
    <x v="0"/>
    <x v="4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.16833333333334"/>
    <n v="97.904838709677421"/>
    <x v="0"/>
    <x v="4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.1336"/>
    <n v="70.000169491525426"/>
    <x v="0"/>
    <x v="4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.08333333333333"/>
    <n v="72.865168539325836"/>
    <x v="0"/>
    <x v="4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.02285714285715"/>
    <n v="146.34782608695653"/>
    <x v="0"/>
    <x v="4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6.71428571428571"/>
    <n v="67.909090909090907"/>
    <x v="0"/>
    <x v="4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.3664"/>
    <n v="169.85083076923075"/>
    <x v="0"/>
    <x v="4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.02863333333333"/>
    <n v="58.413339694656486"/>
    <x v="0"/>
    <x v="4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.08358208955224"/>
    <n v="119.99298245614035"/>
    <x v="0"/>
    <x v="4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.27586206896552"/>
    <n v="99.860335195530723"/>
    <x v="0"/>
    <x v="4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.28880000000001"/>
    <n v="90.579148936170213"/>
    <x v="0"/>
    <x v="4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1.59050000000001"/>
    <n v="117.77361477572559"/>
    <x v="0"/>
    <x v="4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4621848739501"/>
    <x v="0"/>
    <x v="4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6.63570159857905"/>
    <n v="71.899281437125751"/>
    <x v="0"/>
    <x v="4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4.76"/>
    <n v="129.81900452488688"/>
    <x v="0"/>
    <x v="4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.34117647058824"/>
    <n v="44.912863070539416"/>
    <x v="0"/>
    <x v="4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6.56"/>
    <n v="40.755244755244753"/>
    <x v="0"/>
    <x v="4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8.61819426615318"/>
    <n v="103.52394779771615"/>
    <x v="0"/>
    <x v="4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3.94285714285714"/>
    <n v="125.44827586206897"/>
    <x v="0"/>
    <x v="4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.25714285714285"/>
    <n v="246.60606060606059"/>
    <x v="0"/>
    <x v="4"/>
    <x v="355"/>
    <d v="2014-12-01T08:03:1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2.69240000000001"/>
    <n v="79.401340206185566"/>
    <x v="0"/>
    <x v="4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38613861386133"/>
    <x v="0"/>
    <x v="4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.08799999999999"/>
    <n v="193.04868913857678"/>
    <x v="0"/>
    <x v="4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4.85537190082644"/>
    <n v="84.023178807947019"/>
    <x v="0"/>
    <x v="4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.375"/>
    <n v="139.82758620689654"/>
    <x v="0"/>
    <x v="4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.07699999999998"/>
    <n v="109.82189265536722"/>
    <x v="0"/>
    <x v="4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.15933781686498"/>
    <n v="139.53488372093022"/>
    <x v="0"/>
    <x v="4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.33333333333333"/>
    <n v="347.84615384615387"/>
    <x v="0"/>
    <x v="4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.16142857142857"/>
    <n v="68.24159292035398"/>
    <x v="0"/>
    <x v="4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3.97333333333333"/>
    <n v="239.93846153846152"/>
    <x v="0"/>
    <x v="4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.31578947368421"/>
    <n v="287.31343283582089"/>
    <x v="0"/>
    <x v="4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.3501"/>
    <n v="86.84882352941176"/>
    <x v="0"/>
    <x v="4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.11199999999999"/>
    <n v="81.84905660377359"/>
    <x v="0"/>
    <x v="4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.15569230769231"/>
    <n v="42.874970059880241"/>
    <x v="0"/>
    <x v="4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.02"/>
    <n v="709.41860465116281"/>
    <x v="0"/>
    <x v="4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.16866666666667"/>
    <n v="161.25517890772127"/>
    <x v="0"/>
    <x v="4"/>
    <x v="371"/>
    <d v="2013-02-01T18:25:39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.33333333333333"/>
    <n v="41.777777777777779"/>
    <x v="0"/>
    <x v="4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6.66666666666667"/>
    <n v="89.887640449438209"/>
    <x v="0"/>
    <x v="4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0.65"/>
    <n v="45.051724137931032"/>
    <x v="0"/>
    <x v="4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57142857142854"/>
    <x v="0"/>
    <x v="4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5.95918367346938"/>
    <n v="54.083333333333336"/>
    <x v="0"/>
    <x v="4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.4"/>
    <n v="103.21804511278195"/>
    <x v="0"/>
    <x v="4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1.76666666666667"/>
    <n v="40.397590361445786"/>
    <x v="0"/>
    <x v="4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.08"/>
    <n v="116.85906040268456"/>
    <x v="0"/>
    <x v="4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1.5"/>
    <n v="115.51020408163265"/>
    <x v="0"/>
    <x v="4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4.73"/>
    <n v="104.31274900398407"/>
    <x v="0"/>
    <x v="4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5.83333333333334"/>
    <n v="69.772727272727266"/>
    <x v="0"/>
    <x v="4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6.70670670670671"/>
    <n v="43.020833333333336"/>
    <x v="0"/>
    <x v="4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.105"/>
    <n v="58.540469973890339"/>
    <x v="0"/>
    <x v="4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5.982"/>
    <n v="111.79535864978902"/>
    <x v="0"/>
    <x v="4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.16666666666667"/>
    <n v="46.230769230769234"/>
    <x v="0"/>
    <x v="4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3.98947368421054"/>
    <n v="144.69039145907473"/>
    <x v="0"/>
    <x v="4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.16"/>
    <n v="88.845070422535215"/>
    <x v="0"/>
    <x v="4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1.53547058823528"/>
    <n v="81.75107284768211"/>
    <x v="0"/>
    <x v="4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28571428571431"/>
    <x v="0"/>
    <x v="4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0.61"/>
    <n v="104.25906735751295"/>
    <x v="0"/>
    <x v="4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0.9027027027027"/>
    <n v="90.616504854368927"/>
    <x v="0"/>
    <x v="4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.446"/>
    <n v="157.33048433048432"/>
    <x v="0"/>
    <x v="4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1.8936170212766"/>
    <n v="105.18"/>
    <x v="0"/>
    <x v="4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.0445"/>
    <n v="58.719836956521746"/>
    <x v="0"/>
    <x v="4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6.66666666666667"/>
    <n v="81.632653061224488"/>
    <x v="0"/>
    <x v="4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3.90027322404372"/>
    <n v="56.460043668122275"/>
    <x v="0"/>
    <x v="4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.16"/>
    <n v="140.1044776119403"/>
    <x v="0"/>
    <x v="4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6.80500000000001"/>
    <n v="224.85263157894738"/>
    <x v="0"/>
    <x v="4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.30249999999999"/>
    <n v="181.13306451612902"/>
    <x v="0"/>
    <x v="4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3.812"/>
    <n v="711.04109589041093"/>
    <x v="0"/>
    <x v="4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1.65"/>
    <n v="65.883720930232556"/>
    <x v="0"/>
    <x v="4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.26"/>
    <n v="75.185714285714283"/>
    <x v="0"/>
    <x v="4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.09142857142857"/>
    <n v="133.14391143911439"/>
    <x v="0"/>
    <x v="4"/>
    <x v="404"/>
    <d v="2014-02-05T23:04:00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7.65957446808511"/>
    <n v="55.2"/>
    <x v="0"/>
    <x v="4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7.70464285714286"/>
    <n v="86.163714285714292"/>
    <x v="0"/>
    <x v="4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1.55"/>
    <n v="92.318181818181813"/>
    <x v="0"/>
    <x v="4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.43766666666667"/>
    <n v="160.16473684210527"/>
    <x v="0"/>
    <x v="4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6.80000000000001"/>
    <n v="45.6"/>
    <x v="0"/>
    <x v="4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.30000000000001"/>
    <n v="183.28571428571428"/>
    <x v="0"/>
    <x v="4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.05"/>
    <n v="125.78838174273859"/>
    <x v="0"/>
    <x v="4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6.84"/>
    <n v="57.654545454545456"/>
    <x v="0"/>
    <x v="4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.0859375"/>
    <n v="78.660818713450297"/>
    <x v="0"/>
    <x v="4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2.85405405405406"/>
    <n v="91.480769230769226"/>
    <x v="0"/>
    <x v="4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.14714285714285"/>
    <n v="68.09809523809524"/>
    <x v="0"/>
    <x v="4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.217"/>
    <n v="48.086800000000004"/>
    <x v="0"/>
    <x v="4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.24761904761905"/>
    <n v="202.42307692307693"/>
    <x v="0"/>
    <x v="4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0.63392857142857"/>
    <n v="216.75"/>
    <x v="0"/>
    <x v="4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.4375"/>
    <n v="110.06849315068493"/>
    <x v="0"/>
    <x v="4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.43939393939393939"/>
    <n v="4.833333333333333"/>
    <x v="0"/>
    <x v="5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.0066666666666668"/>
    <n v="50.166666666666664"/>
    <x v="0"/>
    <x v="5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.075"/>
    <n v="35.833333333333336"/>
    <x v="0"/>
    <x v="5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0.76500000000000001"/>
    <n v="11.76923076923077"/>
    <x v="0"/>
    <x v="5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.7966666666666669"/>
    <n v="40.78"/>
    <x v="0"/>
    <x v="5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1.2E-2"/>
    <n v="3"/>
    <x v="0"/>
    <x v="5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.33"/>
    <n v="16.625"/>
    <x v="0"/>
    <x v="5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e v="#DIV/0!"/>
    <x v="0"/>
    <x v="5"/>
    <x v="427"/>
    <d v="2015-10-22T18:59:00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.6333333333333337"/>
    <n v="52"/>
    <x v="0"/>
    <x v="5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e v="#DIV/0!"/>
    <x v="0"/>
    <x v="5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.4"/>
    <n v="4.8"/>
    <x v="0"/>
    <x v="5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3.833333333333334"/>
    <n v="51.875"/>
    <x v="0"/>
    <x v="5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9.5"/>
    <n v="71.25"/>
    <x v="0"/>
    <x v="5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e v="#DIV/0!"/>
    <x v="0"/>
    <x v="5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x v="5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2.7272727272727275E-3"/>
    <n v="1"/>
    <x v="0"/>
    <x v="5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e v="#DIV/0!"/>
    <x v="0"/>
    <x v="5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e v="#DIV/0!"/>
    <x v="0"/>
    <x v="5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.3800000000000008"/>
    <n v="170.54545454545453"/>
    <x v="0"/>
    <x v="5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e v="#DIV/0!"/>
    <x v="0"/>
    <x v="5"/>
    <x v="439"/>
    <d v="2014-10-17T18:16:58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.1"/>
    <n v="5"/>
    <x v="0"/>
    <x v="5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e v="#DIV/0!"/>
    <x v="0"/>
    <x v="5"/>
    <x v="441"/>
    <d v="2013-11-02T19:03:16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.358823529411765"/>
    <n v="393.58823529411762"/>
    <x v="0"/>
    <x v="5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.1"/>
    <n v="5"/>
    <x v="0"/>
    <x v="5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3.3333333333333335E-3"/>
    <n v="1"/>
    <x v="0"/>
    <x v="5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2952380952380951"/>
    <n v="47.875"/>
    <x v="0"/>
    <x v="5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1.6666666666666666E-2"/>
    <n v="5"/>
    <x v="0"/>
    <x v="5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.2804000000000002"/>
    <n v="20.502500000000001"/>
    <x v="0"/>
    <x v="5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.25"/>
    <n v="9"/>
    <x v="0"/>
    <x v="5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0.79200000000000004"/>
    <n v="56.571428571428569"/>
    <x v="0"/>
    <x v="5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e v="#DIV/0!"/>
    <x v="0"/>
    <x v="5"/>
    <x v="451"/>
    <d v="2014-01-25T17:09:51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2.7404479578392621E-2"/>
    <n v="13"/>
    <x v="0"/>
    <x v="5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0.82"/>
    <n v="16.399999999999999"/>
    <x v="0"/>
    <x v="5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6.9230769230769235E-2"/>
    <n v="22.5"/>
    <x v="0"/>
    <x v="5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0.68631863186318631"/>
    <n v="20.333333333333332"/>
    <x v="0"/>
    <x v="5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e v="#DIV/0!"/>
    <x v="0"/>
    <x v="5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.2100000000000009"/>
    <n v="16.755102040816325"/>
    <x v="0"/>
    <x v="5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6.4102564102564097E-2"/>
    <n v="25"/>
    <x v="0"/>
    <x v="5"/>
    <x v="459"/>
    <d v="2011-11-13T16:22:07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.29411764705882354"/>
    <n v="12.5"/>
    <x v="0"/>
    <x v="5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e v="#DIV/0!"/>
    <x v="0"/>
    <x v="5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e v="#DIV/0!"/>
    <x v="0"/>
    <x v="5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.2727272727272729"/>
    <n v="113.63636363636364"/>
    <x v="0"/>
    <x v="5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9.9009900990099015E-2"/>
    <n v="1"/>
    <x v="0"/>
    <x v="5"/>
    <x v="464"/>
    <d v="2016-05-18T20:22:1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6.953125"/>
    <n v="17.25"/>
    <x v="0"/>
    <x v="5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0.76"/>
    <n v="15.2"/>
    <x v="0"/>
    <x v="5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1.574999999999999"/>
    <n v="110.64102564102564"/>
    <x v="0"/>
    <x v="5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e v="#DIV/0!"/>
    <x v="0"/>
    <x v="5"/>
    <x v="468"/>
    <d v="2012-07-11T03:51:0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e v="#DIV/0!"/>
    <x v="0"/>
    <x v="5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.02"/>
    <n v="25.5"/>
    <x v="0"/>
    <x v="5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1.892727272727273"/>
    <n v="38.476470588235294"/>
    <x v="0"/>
    <x v="5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7.625"/>
    <n v="28.2"/>
    <x v="0"/>
    <x v="5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.87"/>
    <n v="61.5"/>
    <x v="0"/>
    <x v="5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3.0303030303030304E-2"/>
    <n v="1"/>
    <x v="0"/>
    <x v="5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e v="#DIV/0!"/>
    <x v="0"/>
    <x v="5"/>
    <x v="475"/>
    <d v="2015-05-06T02:04:03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.230268181818182"/>
    <n v="39.569274193548388"/>
    <x v="0"/>
    <x v="5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e v="#DIV/0!"/>
    <x v="0"/>
    <x v="5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e v="#DIV/0!"/>
    <x v="0"/>
    <x v="5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2.56"/>
    <n v="88.8"/>
    <x v="0"/>
    <x v="5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.41"/>
    <n v="55.457142857142856"/>
    <x v="0"/>
    <x v="5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1"/>
    <n v="87.142857142857139"/>
    <x v="0"/>
    <x v="5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.1"/>
    <n v="10"/>
    <x v="0"/>
    <x v="5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.2"/>
    <n v="51.224489795918366"/>
    <x v="0"/>
    <x v="5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.18625"/>
    <n v="13.545454545454545"/>
    <x v="0"/>
    <x v="5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1.906971229845084"/>
    <n v="66.520080000000007"/>
    <x v="0"/>
    <x v="5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9.0909090909090905E-3"/>
    <n v="50"/>
    <x v="0"/>
    <x v="5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e v="#DIV/0!"/>
    <x v="0"/>
    <x v="5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e v="#DIV/0!"/>
    <x v="0"/>
    <x v="5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.28667813379201834"/>
    <n v="71.666666666666671"/>
    <x v="0"/>
    <x v="5"/>
    <x v="489"/>
    <d v="2012-01-05T11:33:00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e v="#DIV/0!"/>
    <x v="0"/>
    <x v="5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e v="#DIV/0!"/>
    <x v="0"/>
    <x v="5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e v="#DIV/0!"/>
    <x v="0"/>
    <x v="5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e v="#DIV/0!"/>
    <x v="0"/>
    <x v="5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.155"/>
    <n v="10.333333333333334"/>
    <x v="0"/>
    <x v="5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e v="#DIV/0!"/>
    <x v="0"/>
    <x v="5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.6666666666666668E-3"/>
    <n v="1"/>
    <x v="0"/>
    <x v="5"/>
    <x v="496"/>
    <d v="2014-02-10T22:21:14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0.6696428571428571"/>
    <n v="10"/>
    <x v="0"/>
    <x v="5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4.5985132395404555"/>
    <n v="136.09090909090909"/>
    <x v="0"/>
    <x v="5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9.5500000000000007"/>
    <n v="73.461538461538467"/>
    <x v="0"/>
    <x v="5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.3076923076923075"/>
    <n v="53.75"/>
    <x v="0"/>
    <x v="5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e v="#DIV/0!"/>
    <x v="0"/>
    <x v="5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.1499999999999999"/>
    <n v="57.5"/>
    <x v="0"/>
    <x v="5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.7538461538461538"/>
    <n v="12.666666666666666"/>
    <x v="0"/>
    <x v="5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.3673469387755102"/>
    <n v="67"/>
    <x v="0"/>
    <x v="5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.43333333333333335"/>
    <n v="3.7142857142857144"/>
    <x v="0"/>
    <x v="5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.125"/>
    <n v="250"/>
    <x v="0"/>
    <x v="5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.2"/>
    <n v="64"/>
    <x v="0"/>
    <x v="5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0.8"/>
    <n v="133.33333333333334"/>
    <x v="0"/>
    <x v="5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.2"/>
    <n v="10"/>
    <x v="0"/>
    <x v="5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e v="#DIV/0!"/>
    <x v="0"/>
    <x v="5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.13750000000000001"/>
    <n v="5.5"/>
    <x v="0"/>
    <x v="5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3.923999999999999"/>
    <n v="102.38235294117646"/>
    <x v="0"/>
    <x v="5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.3333333333333335"/>
    <n v="16.666666666666668"/>
    <x v="0"/>
    <x v="5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.41340206185567"/>
    <n v="725.02941176470586"/>
    <x v="0"/>
    <x v="5"/>
    <x v="515"/>
    <d v="2015-12-29T11:46:41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e v="#DIV/0!"/>
    <x v="0"/>
    <x v="5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.3666666666666667"/>
    <n v="68.333333333333329"/>
    <x v="0"/>
    <x v="5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e v="#DIV/0!"/>
    <x v="0"/>
    <x v="5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2.881426547787683"/>
    <n v="39.228571428571428"/>
    <x v="0"/>
    <x v="5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 plays"/>
    <n v="102.1"/>
    <n v="150.14705882352942"/>
    <x v="1"/>
    <x v="6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 plays"/>
    <n v="104.64"/>
    <n v="93.428571428571431"/>
    <x v="1"/>
    <x v="6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 plays"/>
    <n v="114.66666666666667"/>
    <n v="110.96774193548387"/>
    <x v="1"/>
    <x v="6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 plays"/>
    <n v="120.6"/>
    <n v="71.785714285714292"/>
    <x v="1"/>
    <x v="6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 plays"/>
    <n v="108.67285714285714"/>
    <n v="29.258076923076924"/>
    <x v="1"/>
    <x v="6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 plays"/>
    <n v="100"/>
    <n v="1000"/>
    <x v="1"/>
    <x v="6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 plays"/>
    <n v="114"/>
    <n v="74.347826086956516"/>
    <x v="1"/>
    <x v="6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 plays"/>
    <n v="100.85"/>
    <n v="63.829113924050631"/>
    <x v="1"/>
    <x v="6"/>
    <x v="527"/>
    <d v="2017-02-17T16:05:00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 plays"/>
    <n v="115.65217391304348"/>
    <n v="44.333333333333336"/>
    <x v="1"/>
    <x v="6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 plays"/>
    <n v="130.41666666666666"/>
    <n v="86.944444444444443"/>
    <x v="1"/>
    <x v="6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 plays"/>
    <n v="107.7826725403818"/>
    <n v="126.55172413793103"/>
    <x v="1"/>
    <x v="6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 plays"/>
    <n v="100"/>
    <n v="129.03225806451613"/>
    <x v="1"/>
    <x v="6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 plays"/>
    <n v="123.25"/>
    <n v="71.242774566473983"/>
    <x v="1"/>
    <x v="6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 plays"/>
    <n v="100.2"/>
    <n v="117.88235294117646"/>
    <x v="1"/>
    <x v="6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 plays"/>
    <n v="104.66666666666667"/>
    <n v="327.08333333333331"/>
    <x v="1"/>
    <x v="6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 plays"/>
    <n v="102.5"/>
    <n v="34.745762711864408"/>
    <x v="1"/>
    <x v="6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 plays"/>
    <n v="118.25757575757575"/>
    <n v="100.06410256410257"/>
    <x v="1"/>
    <x v="6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 plays"/>
    <n v="120.5"/>
    <n v="40.847457627118644"/>
    <x v="1"/>
    <x v="6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 plays"/>
    <n v="302.42"/>
    <n v="252.01666666666668"/>
    <x v="1"/>
    <x v="6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 plays"/>
    <n v="100.64400000000001"/>
    <n v="25.161000000000001"/>
    <x v="1"/>
    <x v="6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 web"/>
    <n v="6.6666666666666671E-3"/>
    <n v="1"/>
    <x v="2"/>
    <x v="7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 web"/>
    <n v="0.55555555555555558"/>
    <n v="25"/>
    <x v="2"/>
    <x v="7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 web"/>
    <n v="4.0000000000000002E-4"/>
    <n v="1"/>
    <x v="2"/>
    <x v="7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 web"/>
    <n v="0.31818181818181818"/>
    <n v="35"/>
    <x v="2"/>
    <x v="7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 web"/>
    <n v="1.2"/>
    <n v="3"/>
    <x v="2"/>
    <x v="7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 web"/>
    <n v="27.384"/>
    <n v="402.70588235294116"/>
    <x v="2"/>
    <x v="7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 web"/>
    <n v="8.666666666666667E-2"/>
    <n v="26"/>
    <x v="2"/>
    <x v="7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 web"/>
    <n v="0"/>
    <e v="#DIV/0!"/>
    <x v="2"/>
    <x v="7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 web"/>
    <n v="0.09"/>
    <n v="9"/>
    <x v="2"/>
    <x v="7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 web"/>
    <n v="2.72"/>
    <n v="8.5"/>
    <x v="2"/>
    <x v="7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 web"/>
    <n v="0.7"/>
    <n v="8.75"/>
    <x v="2"/>
    <x v="7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 web"/>
    <n v="5.0413333333333332"/>
    <n v="135.03571428571428"/>
    <x v="2"/>
    <x v="7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 web"/>
    <n v="0"/>
    <e v="#DIV/0!"/>
    <x v="2"/>
    <x v="7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 web"/>
    <n v="0.49199999999999999"/>
    <n v="20.5"/>
    <x v="2"/>
    <x v="7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 web"/>
    <n v="36.589147286821706"/>
    <n v="64.36363636363636"/>
    <x v="2"/>
    <x v="7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 web"/>
    <n v="0"/>
    <e v="#DIV/0!"/>
    <x v="2"/>
    <x v="7"/>
    <x v="555"/>
    <d v="2016-06-12T08:29:03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 web"/>
    <n v="2.5"/>
    <n v="200"/>
    <x v="2"/>
    <x v="7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 web"/>
    <n v="0.91066666666666662"/>
    <n v="68.3"/>
    <x v="2"/>
    <x v="7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 web"/>
    <n v="0"/>
    <e v="#DIV/0!"/>
    <x v="2"/>
    <x v="7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 web"/>
    <n v="2.0833333333333332E-2"/>
    <n v="50"/>
    <x v="2"/>
    <x v="7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 web"/>
    <n v="1.2E-2"/>
    <n v="4"/>
    <x v="2"/>
    <x v="7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 web"/>
    <n v="0.36666666666666664"/>
    <n v="27.5"/>
    <x v="2"/>
    <x v="7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 web"/>
    <n v="0"/>
    <e v="#DIV/0!"/>
    <x v="2"/>
    <x v="7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 web"/>
    <n v="9.0666666666666673E-2"/>
    <n v="34"/>
    <x v="2"/>
    <x v="7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 web"/>
    <n v="5.5555555555555558E-3"/>
    <n v="1"/>
    <x v="2"/>
    <x v="7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 web"/>
    <n v="0"/>
    <e v="#DIV/0!"/>
    <x v="2"/>
    <x v="7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 web"/>
    <n v="0.02"/>
    <n v="1"/>
    <x v="2"/>
    <x v="7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 web"/>
    <n v="0"/>
    <e v="#DIV/0!"/>
    <x v="2"/>
    <x v="7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 web"/>
    <n v="1"/>
    <n v="49"/>
    <x v="2"/>
    <x v="7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 web"/>
    <n v="0.8"/>
    <n v="20"/>
    <x v="2"/>
    <x v="7"/>
    <x v="569"/>
    <d v="2016-01-01T20:20:12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 web"/>
    <n v="0.16705882352941176"/>
    <n v="142"/>
    <x v="2"/>
    <x v="7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 web"/>
    <n v="0.42399999999999999"/>
    <n v="53"/>
    <x v="2"/>
    <x v="7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 web"/>
    <n v="0"/>
    <e v="#DIV/0!"/>
    <x v="2"/>
    <x v="7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 web"/>
    <n v="0.38925389253892539"/>
    <n v="38.444444444444443"/>
    <x v="2"/>
    <x v="7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 web"/>
    <n v="0.7155635062611807"/>
    <n v="20"/>
    <x v="2"/>
    <x v="7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 web"/>
    <n v="0.43166666666666664"/>
    <n v="64.75"/>
    <x v="2"/>
    <x v="7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 web"/>
    <n v="1.25E-3"/>
    <n v="1"/>
    <x v="2"/>
    <x v="7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 web"/>
    <n v="0.2"/>
    <n v="10"/>
    <x v="2"/>
    <x v="7"/>
    <x v="577"/>
    <d v="2016-05-20T14:08:22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 web"/>
    <n v="1.12E-2"/>
    <n v="2"/>
    <x v="2"/>
    <x v="7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 web"/>
    <n v="1.4583333333333333"/>
    <n v="35"/>
    <x v="2"/>
    <x v="7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 web"/>
    <n v="3.3333333333333333E-2"/>
    <n v="1"/>
    <x v="2"/>
    <x v="7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 web"/>
    <n v="0"/>
    <e v="#DIV/0!"/>
    <x v="2"/>
    <x v="7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 web"/>
    <n v="0"/>
    <e v="#DIV/0!"/>
    <x v="2"/>
    <x v="7"/>
    <x v="582"/>
    <d v="2015-03-15T18:00:00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 web"/>
    <n v="1.1111111111111112E-2"/>
    <n v="1"/>
    <x v="2"/>
    <x v="7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 web"/>
    <n v="1"/>
    <n v="5"/>
    <x v="2"/>
    <x v="7"/>
    <x v="584"/>
    <d v="2015-03-16T16:11:56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 web"/>
    <n v="0"/>
    <e v="#DIV/0!"/>
    <x v="2"/>
    <x v="7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 web"/>
    <n v="0.56000000000000005"/>
    <n v="14"/>
    <x v="2"/>
    <x v="7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 web"/>
    <n v="9.0833333333333339"/>
    <n v="389.28571428571428"/>
    <x v="2"/>
    <x v="7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 web"/>
    <n v="3.3444444444444446"/>
    <n v="150.5"/>
    <x v="2"/>
    <x v="7"/>
    <x v="588"/>
    <d v="2016-11-17T19:28:06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 web"/>
    <n v="1.3333333333333334E-2"/>
    <n v="1"/>
    <x v="2"/>
    <x v="7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 web"/>
    <n v="4.46"/>
    <n v="24.777777777777779"/>
    <x v="2"/>
    <x v="7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 web"/>
    <n v="6.0999999999999999E-2"/>
    <n v="30.5"/>
    <x v="2"/>
    <x v="7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 web"/>
    <n v="3.3333333333333335"/>
    <n v="250"/>
    <x v="2"/>
    <x v="7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 web"/>
    <n v="23"/>
    <n v="16.428571428571427"/>
    <x v="2"/>
    <x v="7"/>
    <x v="593"/>
    <d v="2015-04-06T15:15:45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 web"/>
    <n v="0.104"/>
    <n v="13"/>
    <x v="2"/>
    <x v="7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 web"/>
    <n v="0.42599999999999999"/>
    <n v="53.25"/>
    <x v="2"/>
    <x v="7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 web"/>
    <n v="0.03"/>
    <n v="3"/>
    <x v="2"/>
    <x v="7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 web"/>
    <n v="0.26666666666666666"/>
    <n v="10"/>
    <x v="2"/>
    <x v="7"/>
    <x v="597"/>
    <d v="2016-07-31T16:00:00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 web"/>
    <n v="34"/>
    <n v="121.42857142857143"/>
    <x v="2"/>
    <x v="7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 web"/>
    <n v="6.2E-2"/>
    <n v="15.5"/>
    <x v="2"/>
    <x v="7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 web"/>
    <n v="2"/>
    <n v="100"/>
    <x v="2"/>
    <x v="7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 web"/>
    <n v="1.4"/>
    <n v="23.333333333333332"/>
    <x v="2"/>
    <x v="7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 web"/>
    <n v="0"/>
    <e v="#DIV/0!"/>
    <x v="2"/>
    <x v="7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 web"/>
    <n v="3.9334666666666664"/>
    <n v="45.386153846153846"/>
    <x v="2"/>
    <x v="7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 web"/>
    <n v="0"/>
    <e v="#DIV/0!"/>
    <x v="2"/>
    <x v="7"/>
    <x v="604"/>
    <d v="2014-08-28T00:50:56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 web"/>
    <n v="2.62"/>
    <n v="16.375"/>
    <x v="2"/>
    <x v="7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 web"/>
    <n v="0.2"/>
    <n v="10"/>
    <x v="2"/>
    <x v="7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 web"/>
    <n v="0"/>
    <e v="#DIV/0!"/>
    <x v="2"/>
    <x v="7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 web"/>
    <n v="0.97399999999999998"/>
    <n v="292.2"/>
    <x v="2"/>
    <x v="7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 web"/>
    <n v="0.64102564102564108"/>
    <n v="5"/>
    <x v="2"/>
    <x v="7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 web"/>
    <n v="0"/>
    <e v="#DIV/0!"/>
    <x v="2"/>
    <x v="7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 web"/>
    <n v="0"/>
    <e v="#DIV/0!"/>
    <x v="2"/>
    <x v="7"/>
    <x v="611"/>
    <d v="2016-01-19T13:27:1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 web"/>
    <n v="0"/>
    <e v="#DIV/0!"/>
    <x v="2"/>
    <x v="7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 web"/>
    <n v="21.363333333333333"/>
    <n v="105.93388429752066"/>
    <x v="2"/>
    <x v="7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 web"/>
    <n v="0"/>
    <e v="#DIV/0!"/>
    <x v="2"/>
    <x v="7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 web"/>
    <n v="0"/>
    <e v="#DIV/0!"/>
    <x v="2"/>
    <x v="7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 web"/>
    <n v="0"/>
    <e v="#DIV/0!"/>
    <x v="2"/>
    <x v="7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 web"/>
    <n v="3"/>
    <n v="20"/>
    <x v="2"/>
    <x v="7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 web"/>
    <n v="0"/>
    <e v="#DIV/0!"/>
    <x v="2"/>
    <x v="7"/>
    <x v="618"/>
    <d v="2015-12-09T19:26:43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 web"/>
    <n v="4.0000000000000003E-5"/>
    <n v="1"/>
    <x v="2"/>
    <x v="7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 web"/>
    <n v="1"/>
    <n v="300"/>
    <x v="2"/>
    <x v="7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 web"/>
    <n v="1.044"/>
    <n v="87"/>
    <x v="2"/>
    <x v="7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 web"/>
    <n v="5.6833333333333336"/>
    <n v="37.888888888888886"/>
    <x v="2"/>
    <x v="7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 web"/>
    <n v="0"/>
    <e v="#DIV/0!"/>
    <x v="2"/>
    <x v="7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 web"/>
    <n v="0"/>
    <e v="#DIV/0!"/>
    <x v="2"/>
    <x v="7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 web"/>
    <n v="0"/>
    <e v="#DIV/0!"/>
    <x v="2"/>
    <x v="7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 web"/>
    <n v="17.38"/>
    <n v="111.41025641025641"/>
    <x v="2"/>
    <x v="7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 web"/>
    <n v="0.02"/>
    <n v="90"/>
    <x v="2"/>
    <x v="7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 web"/>
    <n v="0"/>
    <e v="#DIV/0!"/>
    <x v="2"/>
    <x v="7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 web"/>
    <n v="0.17499999999999999"/>
    <n v="116.66666666666667"/>
    <x v="2"/>
    <x v="7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 web"/>
    <n v="8.3340278356529712E-2"/>
    <n v="10"/>
    <x v="2"/>
    <x v="7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 web"/>
    <n v="1.38"/>
    <n v="76.666666666666671"/>
    <x v="2"/>
    <x v="7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 web"/>
    <n v="0"/>
    <e v="#DIV/0!"/>
    <x v="2"/>
    <x v="7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 web"/>
    <n v="12.45"/>
    <n v="49.8"/>
    <x v="2"/>
    <x v="7"/>
    <x v="633"/>
    <d v="2016-06-17T23:00:00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 web"/>
    <n v="0.02"/>
    <n v="1"/>
    <x v="2"/>
    <x v="7"/>
    <x v="634"/>
    <d v="2015-02-26T22:17:09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 web"/>
    <n v="8.0000000000000002E-3"/>
    <n v="2"/>
    <x v="2"/>
    <x v="7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 web"/>
    <n v="0.2"/>
    <n v="4"/>
    <x v="2"/>
    <x v="7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 web"/>
    <n v="0"/>
    <e v="#DIV/0!"/>
    <x v="2"/>
    <x v="7"/>
    <x v="637"/>
    <d v="2017-02-25T23:04:00"/>
  </r>
  <r>
    <n v="638"/>
    <s v="W (Canceled)"/>
    <s v="O0"/>
    <n v="200000"/>
    <n v="18"/>
    <x v="1"/>
    <x v="12"/>
    <s v="EUR"/>
    <n v="1490447662"/>
    <n v="1485267262"/>
    <b v="0"/>
    <n v="6"/>
    <b v="0"/>
    <s v="technology web"/>
    <n v="8.9999999999999993E-3"/>
    <n v="3"/>
    <x v="2"/>
    <x v="7"/>
    <x v="638"/>
    <d v="2017-03-25T13:14:22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 web"/>
    <n v="1E-4"/>
    <n v="1"/>
    <x v="2"/>
    <x v="7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 wearables"/>
    <n v="144.28571428571428"/>
    <n v="50.5"/>
    <x v="2"/>
    <x v="8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 wearables"/>
    <n v="119.16249999999999"/>
    <n v="151.31746031746033"/>
    <x v="2"/>
    <x v="8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 wearables"/>
    <n v="1460.4849999999999"/>
    <n v="134.3592456301748"/>
    <x v="2"/>
    <x v="8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 wearables"/>
    <n v="105.80800000000001"/>
    <n v="174.02631578947367"/>
    <x v="2"/>
    <x v="8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 wearables"/>
    <n v="300.11792000000003"/>
    <n v="73.486268364348675"/>
    <x v="2"/>
    <x v="8"/>
    <x v="644"/>
    <d v="2014-10-29T01:00:00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 wearables"/>
    <n v="278.7"/>
    <n v="23.518987341772153"/>
    <x v="2"/>
    <x v="8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 wearables"/>
    <n v="131.87625"/>
    <n v="39.074444444444445"/>
    <x v="2"/>
    <x v="8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 wearables"/>
    <n v="107.05"/>
    <n v="125.94117647058823"/>
    <x v="2"/>
    <x v="8"/>
    <x v="647"/>
    <d v="2016-03-17T17:25:49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 wearables"/>
    <n v="126.82285714285715"/>
    <n v="1644"/>
    <x v="2"/>
    <x v="8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 wearables"/>
    <n v="139.96"/>
    <n v="42.670731707317074"/>
    <x v="2"/>
    <x v="8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 wearables"/>
    <n v="112.4"/>
    <n v="35.125"/>
    <x v="2"/>
    <x v="8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 wearables"/>
    <n v="100.52800000000001"/>
    <n v="239.35238095238094"/>
    <x v="2"/>
    <x v="8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 wearables"/>
    <n v="100.46666666666667"/>
    <n v="107.64285714285714"/>
    <x v="2"/>
    <x v="8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 wearables"/>
    <n v="141.446"/>
    <n v="95.830623306233065"/>
    <x v="2"/>
    <x v="8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 wearables"/>
    <n v="267.29166666666669"/>
    <n v="31.663376110562684"/>
    <x v="2"/>
    <x v="8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 wearables"/>
    <n v="146.88749999999999"/>
    <n v="42.886861313868614"/>
    <x v="2"/>
    <x v="8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 wearables"/>
    <n v="213.56"/>
    <n v="122.73563218390805"/>
    <x v="2"/>
    <x v="8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 wearables"/>
    <n v="125.7"/>
    <n v="190.45454545454547"/>
    <x v="2"/>
    <x v="8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 wearables"/>
    <n v="104.46206037108834"/>
    <n v="109.33695652173913"/>
    <x v="2"/>
    <x v="8"/>
    <x v="658"/>
    <d v="2015-07-26T18:00:00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 wearables"/>
    <n v="100.56666666666666"/>
    <n v="143.66666666666666"/>
    <x v="2"/>
    <x v="8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 wearables"/>
    <n v="3.0579999999999998"/>
    <n v="84.944444444444443"/>
    <x v="2"/>
    <x v="8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 wearables"/>
    <n v="0.95"/>
    <n v="10.555555555555555"/>
    <x v="2"/>
    <x v="8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 wearables"/>
    <n v="0.4"/>
    <n v="39"/>
    <x v="2"/>
    <x v="8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 wearables"/>
    <n v="0.35"/>
    <n v="100"/>
    <x v="2"/>
    <x v="8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 wearables"/>
    <n v="7.5333333333333332"/>
    <n v="31.172413793103448"/>
    <x v="2"/>
    <x v="8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 wearables"/>
    <n v="18.64"/>
    <n v="155.33333333333334"/>
    <x v="2"/>
    <x v="8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 wearables"/>
    <n v="4.0000000000000001E-3"/>
    <n v="2"/>
    <x v="2"/>
    <x v="8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 wearables"/>
    <n v="10.02"/>
    <n v="178.92857142857142"/>
    <x v="2"/>
    <x v="8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 wearables"/>
    <n v="4.5599999999999996"/>
    <n v="27.36"/>
    <x v="2"/>
    <x v="8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 wearables"/>
    <n v="21.5075"/>
    <n v="1536.25"/>
    <x v="2"/>
    <x v="8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 wearables"/>
    <n v="29.276666666666667"/>
    <n v="84.99677419354839"/>
    <x v="2"/>
    <x v="8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 wearables"/>
    <n v="39.426666666666669"/>
    <n v="788.5333333333333"/>
    <x v="2"/>
    <x v="8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 wearables"/>
    <n v="21.628"/>
    <n v="50.29767441860465"/>
    <x v="2"/>
    <x v="8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 wearables"/>
    <n v="0.20499999999999999"/>
    <n v="68.333333333333329"/>
    <x v="2"/>
    <x v="8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 wearables"/>
    <n v="0.03"/>
    <n v="7.5"/>
    <x v="2"/>
    <x v="8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 wearables"/>
    <n v="14.85"/>
    <n v="34.269230769230766"/>
    <x v="2"/>
    <x v="8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 wearables"/>
    <n v="1.4710000000000001"/>
    <n v="61.291666666666664"/>
    <x v="2"/>
    <x v="8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 wearables"/>
    <n v="25.584"/>
    <n v="133.25"/>
    <x v="2"/>
    <x v="8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 wearables"/>
    <n v="3.8206896551724139"/>
    <n v="65.17647058823529"/>
    <x v="2"/>
    <x v="8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 wearables"/>
    <n v="15.485964912280702"/>
    <n v="93.90425531914893"/>
    <x v="2"/>
    <x v="8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 wearables"/>
    <n v="25.911999999999999"/>
    <n v="150.65116279069767"/>
    <x v="2"/>
    <x v="8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 wearables"/>
    <n v="0.04"/>
    <n v="1"/>
    <x v="2"/>
    <x v="8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 wearables"/>
    <n v="0.106"/>
    <n v="13.25"/>
    <x v="2"/>
    <x v="8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 wearables"/>
    <n v="0.85142857142857142"/>
    <n v="99.333333333333329"/>
    <x v="2"/>
    <x v="8"/>
    <x v="683"/>
    <d v="2016-10-31T21:36:04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 wearables"/>
    <n v="7.4837499999999997"/>
    <n v="177.39259259259259"/>
    <x v="2"/>
    <x v="8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 wearables"/>
    <n v="27.65"/>
    <n v="55.3"/>
    <x v="2"/>
    <x v="8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 wearables"/>
    <n v="0"/>
    <e v="#DIV/0!"/>
    <x v="2"/>
    <x v="8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 wearables"/>
    <n v="3.55"/>
    <n v="591.66666666666663"/>
    <x v="2"/>
    <x v="8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 wearables"/>
    <n v="72.989999999999995"/>
    <n v="405.5"/>
    <x v="2"/>
    <x v="8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 wearables"/>
    <n v="57.64875"/>
    <n v="343.14732142857144"/>
    <x v="2"/>
    <x v="8"/>
    <x v="689"/>
    <d v="2016-12-08T04:59:00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 wearables"/>
    <n v="12.34"/>
    <n v="72.588235294117652"/>
    <x v="2"/>
    <x v="8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 wearables"/>
    <n v="0.52"/>
    <n v="26"/>
    <x v="2"/>
    <x v="8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 wearables"/>
    <n v="6.53"/>
    <n v="6.4975124378109452"/>
    <x v="2"/>
    <x v="8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 wearables"/>
    <n v="35.338000000000001"/>
    <n v="119.38513513513513"/>
    <x v="2"/>
    <x v="8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 wearables"/>
    <n v="0.39333333333333331"/>
    <n v="84.285714285714292"/>
    <x v="2"/>
    <x v="8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 wearables"/>
    <n v="1.06"/>
    <n v="90.857142857142861"/>
    <x v="2"/>
    <x v="8"/>
    <x v="695"/>
    <d v="2014-10-31T12:30:20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 wearables"/>
    <n v="5.7142857142857147E-4"/>
    <n v="1"/>
    <x v="2"/>
    <x v="8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 wearables"/>
    <n v="46.38"/>
    <n v="20.342105263157894"/>
    <x v="2"/>
    <x v="8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 wearables"/>
    <n v="15.39"/>
    <n v="530.68965517241384"/>
    <x v="2"/>
    <x v="8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 wearables"/>
    <n v="82.422107692307691"/>
    <n v="120.39184269662923"/>
    <x v="2"/>
    <x v="8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 wearables"/>
    <n v="2.6866666666666665"/>
    <n v="13"/>
    <x v="2"/>
    <x v="8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 wearables"/>
    <n v="26.6"/>
    <n v="291.33333333333331"/>
    <x v="2"/>
    <x v="8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 wearables"/>
    <n v="30.813400000000001"/>
    <n v="124.9191891891892"/>
    <x v="2"/>
    <x v="8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 wearables"/>
    <n v="5.58"/>
    <n v="119.57142857142857"/>
    <x v="2"/>
    <x v="8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 wearables"/>
    <n v="0.87454545454545451"/>
    <n v="120.25"/>
    <x v="2"/>
    <x v="8"/>
    <x v="704"/>
    <d v="2017-02-20T04:37:4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 wearables"/>
    <n v="0.97699999999999998"/>
    <n v="195.4"/>
    <x v="2"/>
    <x v="8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 wearables"/>
    <n v="0"/>
    <e v="#DIV/0!"/>
    <x v="2"/>
    <x v="8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 wearables"/>
    <n v="78.927352941176466"/>
    <n v="117.69868421052631"/>
    <x v="2"/>
    <x v="8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 wearables"/>
    <n v="22.092500000000001"/>
    <n v="23.948509485094849"/>
    <x v="2"/>
    <x v="8"/>
    <x v="708"/>
    <d v="2014-09-13T13:56:40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 wearables"/>
    <n v="0.40666666666666668"/>
    <n v="30.5"/>
    <x v="2"/>
    <x v="8"/>
    <x v="709"/>
    <d v="2014-12-05T00:59:19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 wearables"/>
    <n v="0"/>
    <e v="#DIV/0!"/>
    <x v="2"/>
    <x v="8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 wearables"/>
    <n v="33.790999999999997"/>
    <n v="99.973372781065095"/>
    <x v="2"/>
    <x v="8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 wearables"/>
    <n v="0.21649484536082475"/>
    <n v="26.25"/>
    <x v="2"/>
    <x v="8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 wearables"/>
    <n v="0.79600000000000004"/>
    <n v="199"/>
    <x v="2"/>
    <x v="8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 wearables"/>
    <n v="14.993333333333334"/>
    <n v="80.321428571428569"/>
    <x v="2"/>
    <x v="8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 wearables"/>
    <n v="5.0509090909090908"/>
    <n v="115.75"/>
    <x v="2"/>
    <x v="8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 wearables"/>
    <n v="10.214285714285714"/>
    <n v="44.6875"/>
    <x v="2"/>
    <x v="8"/>
    <x v="716"/>
    <d v="2014-12-01T00:00:00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 wearables"/>
    <n v="0.30499999999999999"/>
    <n v="76.25"/>
    <x v="2"/>
    <x v="8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 wearables"/>
    <n v="0.75"/>
    <n v="22.5"/>
    <x v="2"/>
    <x v="8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 wearables"/>
    <n v="1.2933333333333332"/>
    <n v="19.399999999999999"/>
    <x v="2"/>
    <x v="8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 nonfiction"/>
    <n v="143.94736842105263"/>
    <n v="66.707317073170728"/>
    <x v="3"/>
    <x v="9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 nonfiction"/>
    <n v="122.10975609756098"/>
    <n v="84.142857142857139"/>
    <x v="3"/>
    <x v="9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 nonfiction"/>
    <n v="132.024"/>
    <n v="215.72549019607843"/>
    <x v="3"/>
    <x v="9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 nonfiction"/>
    <n v="109.38"/>
    <n v="54.69"/>
    <x v="3"/>
    <x v="9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 nonfiction"/>
    <n v="105.47157142857142"/>
    <n v="51.62944055944056"/>
    <x v="3"/>
    <x v="9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 nonfiction"/>
    <n v="100.35"/>
    <n v="143.35714285714286"/>
    <x v="3"/>
    <x v="9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 nonfiction"/>
    <n v="101.4"/>
    <n v="72.428571428571431"/>
    <x v="3"/>
    <x v="9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 nonfiction"/>
    <n v="155.51428571428571"/>
    <n v="36.530201342281877"/>
    <x v="3"/>
    <x v="9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 nonfiction"/>
    <n v="105.566"/>
    <n v="60.903461538461535"/>
    <x v="3"/>
    <x v="9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 nonfiction"/>
    <n v="130.65"/>
    <n v="43.55"/>
    <x v="3"/>
    <x v="9"/>
    <x v="729"/>
    <d v="2012-09-19T04:27:41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 nonfiction"/>
    <n v="132.19"/>
    <n v="99.766037735849054"/>
    <x v="3"/>
    <x v="9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 nonfiction"/>
    <n v="126"/>
    <n v="88.732394366197184"/>
    <x v="3"/>
    <x v="9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 nonfiction"/>
    <n v="160"/>
    <n v="4.9230769230769234"/>
    <x v="3"/>
    <x v="9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 nonfiction"/>
    <n v="120.48"/>
    <n v="17.822485207100591"/>
    <x v="3"/>
    <x v="9"/>
    <x v="733"/>
    <d v="2013-12-20T10:04:52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 nonfiction"/>
    <n v="125.52941176470588"/>
    <n v="187.19298245614036"/>
    <x v="3"/>
    <x v="9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 nonfiction"/>
    <n v="114.4063829787234"/>
    <n v="234.80786026200875"/>
    <x v="3"/>
    <x v="9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 nonfiction"/>
    <n v="315.13888888888891"/>
    <n v="105.04629629629629"/>
    <x v="3"/>
    <x v="9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 nonfiction"/>
    <n v="122.4"/>
    <n v="56.666666666666664"/>
    <x v="3"/>
    <x v="9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 nonfiction"/>
    <n v="106.73333333333333"/>
    <n v="39.048780487804876"/>
    <x v="3"/>
    <x v="9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 nonfiction"/>
    <n v="158.33333333333334"/>
    <n v="68.345323741007192"/>
    <x v="3"/>
    <x v="9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 nonfiction"/>
    <n v="107.4"/>
    <n v="169.57894736842104"/>
    <x v="3"/>
    <x v="9"/>
    <x v="740"/>
    <d v="2015-06-21T03:31:22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 nonfiction"/>
    <n v="102.26"/>
    <n v="141.42340425531913"/>
    <x v="3"/>
    <x v="9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 nonfiction"/>
    <n v="110.71428571428571"/>
    <n v="67.391304347826093"/>
    <x v="3"/>
    <x v="9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 nonfiction"/>
    <n v="148"/>
    <n v="54.266666666666666"/>
    <x v="3"/>
    <x v="9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 nonfiction"/>
    <n v="102.32"/>
    <n v="82.516129032258064"/>
    <x v="3"/>
    <x v="9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 nonfiction"/>
    <n v="179.09909909909911"/>
    <n v="53.729729729729726"/>
    <x v="3"/>
    <x v="9"/>
    <x v="745"/>
    <d v="2013-05-03T13:44:05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 nonfiction"/>
    <n v="111.08135252761969"/>
    <n v="34.206185567010309"/>
    <x v="3"/>
    <x v="9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 nonfiction"/>
    <n v="100.04285714285714"/>
    <n v="127.32727272727273"/>
    <x v="3"/>
    <x v="9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 nonfiction"/>
    <n v="100.25"/>
    <n v="45.56818181818182"/>
    <x v="3"/>
    <x v="9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 nonfiction"/>
    <n v="105.56"/>
    <n v="95.963636363636368"/>
    <x v="3"/>
    <x v="9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 nonfiction"/>
    <n v="102.58775877587759"/>
    <n v="77.271186440677965"/>
    <x v="3"/>
    <x v="9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 nonfiction"/>
    <n v="118.5"/>
    <n v="57.338709677419352"/>
    <x v="3"/>
    <x v="9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 nonfiction"/>
    <n v="111.7"/>
    <n v="53.19047619047619"/>
    <x v="3"/>
    <x v="9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 nonfiction"/>
    <n v="128"/>
    <n v="492.30769230769232"/>
    <x v="3"/>
    <x v="9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 nonfiction"/>
    <n v="103.75"/>
    <n v="42.346938775510203"/>
    <x v="3"/>
    <x v="9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 nonfiction"/>
    <n v="101.9076"/>
    <n v="37.466029411764708"/>
    <x v="3"/>
    <x v="9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 nonfiction"/>
    <n v="117.71428571428571"/>
    <n v="37.454545454545453"/>
    <x v="3"/>
    <x v="9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 nonfiction"/>
    <n v="238"/>
    <n v="33.055555555555557"/>
    <x v="3"/>
    <x v="9"/>
    <x v="757"/>
    <d v="2012-12-06T01:18:34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 nonfiction"/>
    <n v="102"/>
    <n v="134.21052631578948"/>
    <x v="3"/>
    <x v="9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 nonfiction"/>
    <n v="101.92"/>
    <n v="51.474747474747474"/>
    <x v="3"/>
    <x v="9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 fiction"/>
    <n v="0"/>
    <e v="#DIV/0!"/>
    <x v="3"/>
    <x v="2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 fiction"/>
    <n v="4.7"/>
    <n v="39.166666666666664"/>
    <x v="3"/>
    <x v="2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 fiction"/>
    <n v="0"/>
    <e v="#DIV/0!"/>
    <x v="3"/>
    <x v="2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 fiction"/>
    <n v="0.11655011655011654"/>
    <n v="5"/>
    <x v="3"/>
    <x v="2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 fiction"/>
    <n v="0"/>
    <e v="#DIV/0!"/>
    <x v="3"/>
    <x v="2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 fiction"/>
    <n v="36.014285714285712"/>
    <n v="57.295454545454547"/>
    <x v="3"/>
    <x v="2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 fiction"/>
    <n v="0"/>
    <e v="#DIV/0!"/>
    <x v="3"/>
    <x v="2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 fiction"/>
    <n v="3.54"/>
    <n v="59"/>
    <x v="3"/>
    <x v="2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 fiction"/>
    <n v="0"/>
    <e v="#DIV/0!"/>
    <x v="3"/>
    <x v="2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 fiction"/>
    <n v="41.4"/>
    <n v="31.846153846153847"/>
    <x v="3"/>
    <x v="2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 fiction"/>
    <n v="0"/>
    <e v="#DIV/0!"/>
    <x v="3"/>
    <x v="2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 fiction"/>
    <n v="2.6315789473684209E-2"/>
    <n v="10"/>
    <x v="3"/>
    <x v="2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 fiction"/>
    <n v="3.3333333333333335"/>
    <n v="50"/>
    <x v="3"/>
    <x v="2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 fiction"/>
    <n v="0.85129023676509707"/>
    <n v="16"/>
    <x v="3"/>
    <x v="2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 fiction"/>
    <n v="70.2"/>
    <n v="39"/>
    <x v="3"/>
    <x v="2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 fiction"/>
    <n v="1.7"/>
    <n v="34"/>
    <x v="3"/>
    <x v="2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 fiction"/>
    <n v="51.4"/>
    <n v="63.122807017543863"/>
    <x v="3"/>
    <x v="2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 fiction"/>
    <n v="0.7"/>
    <n v="7"/>
    <x v="3"/>
    <x v="2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 fiction"/>
    <n v="0.4"/>
    <n v="2"/>
    <x v="3"/>
    <x v="2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 fiction"/>
    <n v="2.6666666666666665"/>
    <n v="66.666666666666671"/>
    <x v="3"/>
    <x v="2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 rock"/>
    <n v="104"/>
    <n v="38.518518518518519"/>
    <x v="4"/>
    <x v="10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 rock"/>
    <n v="133.15375"/>
    <n v="42.609200000000001"/>
    <x v="4"/>
    <x v="10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 rock"/>
    <n v="100"/>
    <n v="50"/>
    <x v="4"/>
    <x v="10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 rock"/>
    <n v="148.13333333333333"/>
    <n v="63.485714285714288"/>
    <x v="4"/>
    <x v="10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 rock"/>
    <n v="102.5"/>
    <n v="102.5"/>
    <x v="4"/>
    <x v="10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 rock"/>
    <n v="180.62799999999999"/>
    <n v="31.142758620689655"/>
    <x v="4"/>
    <x v="10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 rock"/>
    <n v="142.80000000000001"/>
    <n v="162.27272727272728"/>
    <x v="4"/>
    <x v="10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 rock"/>
    <n v="114.16666666666667"/>
    <n v="80.588235294117652"/>
    <x v="4"/>
    <x v="10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 rock"/>
    <n v="203.505"/>
    <n v="59.85441176470588"/>
    <x v="4"/>
    <x v="10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 rock"/>
    <n v="109.41176470588235"/>
    <n v="132.85714285714286"/>
    <x v="4"/>
    <x v="10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 rock"/>
    <n v="144.37459999999999"/>
    <n v="92.547820512820508"/>
    <x v="4"/>
    <x v="10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 rock"/>
    <n v="103.86666666666666"/>
    <n v="60.859375"/>
    <x v="4"/>
    <x v="10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 rock"/>
    <n v="100.4444"/>
    <n v="41.851833333333339"/>
    <x v="4"/>
    <x v="10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 rock"/>
    <n v="102.77927272727273"/>
    <n v="88.325937499999995"/>
    <x v="4"/>
    <x v="10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 rock"/>
    <n v="105.3125"/>
    <n v="158.96226415094338"/>
    <x v="4"/>
    <x v="10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 rock"/>
    <n v="111.78571428571429"/>
    <n v="85.054347826086953"/>
    <x v="4"/>
    <x v="10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 rock"/>
    <n v="101.35"/>
    <n v="112.61111111111111"/>
    <x v="4"/>
    <x v="10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 rock"/>
    <n v="107.53333333333333"/>
    <n v="45.436619718309856"/>
    <x v="4"/>
    <x v="10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 rock"/>
    <n v="114.88571428571429"/>
    <n v="46.218390804597703"/>
    <x v="4"/>
    <x v="10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 rock"/>
    <n v="100.02"/>
    <n v="178.60714285714286"/>
    <x v="4"/>
    <x v="10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 rock"/>
    <n v="152.13333333333333"/>
    <n v="40.75"/>
    <x v="4"/>
    <x v="10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 rock"/>
    <n v="111.52149999999999"/>
    <n v="43.733921568627444"/>
    <x v="4"/>
    <x v="10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 rock"/>
    <n v="101.33333333333333"/>
    <n v="81.066666666666663"/>
    <x v="4"/>
    <x v="10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 rock"/>
    <n v="123.26086956521739"/>
    <n v="74.60526315789474"/>
    <x v="4"/>
    <x v="10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 rock"/>
    <n v="100"/>
    <n v="305.55555555555554"/>
    <x v="4"/>
    <x v="10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 rock"/>
    <n v="105"/>
    <n v="58.333333333333336"/>
    <x v="4"/>
    <x v="10"/>
    <x v="805"/>
    <d v="2011-07-16T23:00:00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 rock"/>
    <n v="104.4375"/>
    <n v="117.67605633802818"/>
    <x v="4"/>
    <x v="10"/>
    <x v="806"/>
    <d v="2011-09-07T16:35:39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 rock"/>
    <n v="105.125"/>
    <n v="73.771929824561397"/>
    <x v="4"/>
    <x v="10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 rock"/>
    <n v="100"/>
    <n v="104.65116279069767"/>
    <x v="4"/>
    <x v="10"/>
    <x v="808"/>
    <d v="2014-12-22T04:59:00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 rock"/>
    <n v="103.77500000000001"/>
    <n v="79.82692307692308"/>
    <x v="4"/>
    <x v="10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 rock"/>
    <n v="105"/>
    <n v="58.333333333333336"/>
    <x v="4"/>
    <x v="10"/>
    <x v="810"/>
    <d v="2012-09-01T01:21:02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 rock"/>
    <n v="104"/>
    <n v="86.666666666666671"/>
    <x v="4"/>
    <x v="10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 rock"/>
    <n v="151.83333333333334"/>
    <n v="27.606060606060606"/>
    <x v="4"/>
    <x v="10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 rock"/>
    <n v="159.99600000000001"/>
    <n v="24.999375000000001"/>
    <x v="4"/>
    <x v="10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 rock"/>
    <n v="127.3"/>
    <n v="45.464285714285715"/>
    <x v="4"/>
    <x v="10"/>
    <x v="814"/>
    <d v="2011-05-31T18:04:00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 rock"/>
    <n v="107"/>
    <n v="99.534883720930239"/>
    <x v="4"/>
    <x v="10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 rock"/>
    <n v="115.12214285714286"/>
    <n v="39.31"/>
    <x v="4"/>
    <x v="10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 rock"/>
    <n v="137.11066666666667"/>
    <n v="89.419999999999987"/>
    <x v="4"/>
    <x v="10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 rock"/>
    <n v="155.71428571428572"/>
    <n v="28.684210526315791"/>
    <x v="4"/>
    <x v="10"/>
    <x v="818"/>
    <d v="2012-08-07T17:01:00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 rock"/>
    <n v="108.75"/>
    <n v="31.071428571428573"/>
    <x v="4"/>
    <x v="10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 rock"/>
    <n v="134.05000000000001"/>
    <n v="70.55263157894737"/>
    <x v="4"/>
    <x v="10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 rock"/>
    <n v="100"/>
    <n v="224.12820512820514"/>
    <x v="4"/>
    <x v="10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 rock"/>
    <n v="119.16666666666667"/>
    <n v="51.811594202898547"/>
    <x v="4"/>
    <x v="10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 rock"/>
    <n v="179.5"/>
    <n v="43.515151515151516"/>
    <x v="4"/>
    <x v="10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 rock"/>
    <n v="134.38124999999999"/>
    <n v="39.816666666666663"/>
    <x v="4"/>
    <x v="10"/>
    <x v="824"/>
    <d v="2010-04-18T06:59:00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 rock"/>
    <n v="100.432"/>
    <n v="126.8080808080808"/>
    <x v="4"/>
    <x v="10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 rock"/>
    <n v="101.45454545454545"/>
    <n v="113.87755102040816"/>
    <x v="4"/>
    <x v="10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 rock"/>
    <n v="103.33333333333333"/>
    <n v="28.181818181818183"/>
    <x v="4"/>
    <x v="10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 rock"/>
    <n v="107"/>
    <n v="36.60526315789474"/>
    <x v="4"/>
    <x v="10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 rock"/>
    <n v="104"/>
    <n v="32.5"/>
    <x v="4"/>
    <x v="10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 rock"/>
    <n v="107.83333333333333"/>
    <n v="60.65625"/>
    <x v="4"/>
    <x v="10"/>
    <x v="830"/>
    <d v="2013-03-22T11:37:05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 rock"/>
    <n v="233.33333333333334"/>
    <n v="175"/>
    <x v="4"/>
    <x v="10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 rock"/>
    <n v="100.60706666666667"/>
    <n v="97.993896103896105"/>
    <x v="4"/>
    <x v="10"/>
    <x v="832"/>
    <d v="2012-01-21T08:13:00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 rock"/>
    <n v="101.66666666666667"/>
    <n v="148.78048780487805"/>
    <x v="4"/>
    <x v="10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 rock"/>
    <n v="131.01818181818183"/>
    <n v="96.08"/>
    <x v="4"/>
    <x v="10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 rock"/>
    <n v="117.25"/>
    <n v="58.625"/>
    <x v="4"/>
    <x v="10"/>
    <x v="835"/>
    <d v="2012-05-19T03:00:00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 rock"/>
    <n v="100.93040000000001"/>
    <n v="109.70695652173914"/>
    <x v="4"/>
    <x v="10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 rock"/>
    <n v="121.8"/>
    <n v="49.112903225806448"/>
    <x v="4"/>
    <x v="10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 rock"/>
    <n v="145.4"/>
    <n v="47.672131147540981"/>
    <x v="4"/>
    <x v="10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 rock"/>
    <n v="116.61660000000001"/>
    <n v="60.737812499999997"/>
    <x v="4"/>
    <x v="10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 metal"/>
    <n v="120.4166"/>
    <n v="63.37715789473684"/>
    <x v="4"/>
    <x v="11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 metal"/>
    <n v="101.32"/>
    <n v="53.893617021276597"/>
    <x v="4"/>
    <x v="11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 metal"/>
    <n v="104.32"/>
    <n v="66.871794871794876"/>
    <x v="4"/>
    <x v="11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 metal"/>
    <n v="267.13333333333333"/>
    <n v="63.102362204724407"/>
    <x v="4"/>
    <x v="11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 metal"/>
    <n v="194.13333333333333"/>
    <n v="36.628930817610062"/>
    <x v="4"/>
    <x v="11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 metal"/>
    <n v="120.3802"/>
    <n v="34.005706214689269"/>
    <x v="4"/>
    <x v="11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 metal"/>
    <n v="122.00090909090909"/>
    <n v="28.553404255319148"/>
    <x v="4"/>
    <x v="11"/>
    <x v="846"/>
    <d v="2014-03-10T14:00:00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 metal"/>
    <n v="100"/>
    <n v="10"/>
    <x v="4"/>
    <x v="11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 metal"/>
    <n v="100"/>
    <n v="18.75"/>
    <x v="4"/>
    <x v="11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 metal"/>
    <n v="119.9"/>
    <n v="41.704347826086959"/>
    <x v="4"/>
    <x v="11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 metal"/>
    <n v="155.17500000000001"/>
    <n v="46.669172932330824"/>
    <x v="4"/>
    <x v="11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 metal"/>
    <n v="130.44999999999999"/>
    <n v="37.271428571428572"/>
    <x v="4"/>
    <x v="11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 metal"/>
    <n v="104.97142857142858"/>
    <n v="59.258064516129032"/>
    <x v="4"/>
    <x v="11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 metal"/>
    <n v="100"/>
    <n v="30"/>
    <x v="4"/>
    <x v="11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 metal"/>
    <n v="118.22050359712232"/>
    <n v="65.8623246492986"/>
    <x v="4"/>
    <x v="11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 metal"/>
    <n v="103.44827586206897"/>
    <n v="31.914893617021278"/>
    <x v="4"/>
    <x v="11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 metal"/>
    <n v="218"/>
    <n v="19.464285714285715"/>
    <x v="4"/>
    <x v="11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 metal"/>
    <n v="100"/>
    <n v="50"/>
    <x v="4"/>
    <x v="11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 metal"/>
    <n v="144.00583333333333"/>
    <n v="22.737763157894737"/>
    <x v="4"/>
    <x v="11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 metal"/>
    <n v="104.675"/>
    <n v="42.724489795918366"/>
    <x v="4"/>
    <x v="11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 jazz"/>
    <n v="18.142857142857142"/>
    <n v="52.916666666666664"/>
    <x v="4"/>
    <x v="12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 jazz"/>
    <n v="2.2444444444444445"/>
    <n v="50.5"/>
    <x v="4"/>
    <x v="12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 jazz"/>
    <n v="0.34"/>
    <n v="42.5"/>
    <x v="4"/>
    <x v="12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 jazz"/>
    <n v="4.5"/>
    <n v="18"/>
    <x v="4"/>
    <x v="12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 jazz"/>
    <n v="41.53846153846154"/>
    <n v="34.177215189873415"/>
    <x v="4"/>
    <x v="12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 jazz"/>
    <n v="2.0454545454545454"/>
    <n v="22.5"/>
    <x v="4"/>
    <x v="12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 jazz"/>
    <n v="18.285714285714285"/>
    <n v="58.18181818181818"/>
    <x v="4"/>
    <x v="12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 jazz"/>
    <n v="24.02"/>
    <n v="109.18181818181819"/>
    <x v="4"/>
    <x v="12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 jazz"/>
    <n v="0.1111111111111111"/>
    <n v="50"/>
    <x v="4"/>
    <x v="12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 jazz"/>
    <n v="11.818181818181818"/>
    <n v="346.66666666666669"/>
    <x v="4"/>
    <x v="12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 jazz"/>
    <n v="0.31"/>
    <n v="12.4"/>
    <x v="4"/>
    <x v="12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 jazz"/>
    <n v="5.416666666666667"/>
    <n v="27.083333333333332"/>
    <x v="4"/>
    <x v="12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 jazz"/>
    <n v="0.8125"/>
    <n v="32.5"/>
    <x v="4"/>
    <x v="12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 jazz"/>
    <n v="1.2857142857142858"/>
    <n v="9"/>
    <x v="4"/>
    <x v="12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 jazz"/>
    <n v="24.333333333333332"/>
    <n v="34.761904761904759"/>
    <x v="4"/>
    <x v="12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 jazz"/>
    <n v="0"/>
    <e v="#DIV/0!"/>
    <x v="4"/>
    <x v="12"/>
    <x v="875"/>
    <d v="2015-09-21T17:22:11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 jazz"/>
    <n v="40.799492385786799"/>
    <n v="28.577777777777779"/>
    <x v="4"/>
    <x v="12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 jazz"/>
    <n v="67.55"/>
    <n v="46.586206896551722"/>
    <x v="4"/>
    <x v="12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 jazz"/>
    <n v="1.3"/>
    <n v="32.5"/>
    <x v="4"/>
    <x v="12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 jazz"/>
    <n v="30.666666666666668"/>
    <n v="21.466666666666665"/>
    <x v="4"/>
    <x v="12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 indie rock"/>
    <n v="2.9894179894179893"/>
    <n v="14.125"/>
    <x v="4"/>
    <x v="10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 indie rock"/>
    <n v="0.8"/>
    <n v="30"/>
    <x v="4"/>
    <x v="10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 indie rock"/>
    <n v="20.133333333333333"/>
    <n v="21.571428571428573"/>
    <x v="4"/>
    <x v="10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 indie rock"/>
    <n v="40.020000000000003"/>
    <n v="83.375"/>
    <x v="4"/>
    <x v="10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 indie rock"/>
    <n v="1"/>
    <n v="10"/>
    <x v="4"/>
    <x v="10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 indie rock"/>
    <n v="75"/>
    <n v="35.714285714285715"/>
    <x v="4"/>
    <x v="10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 indie rock"/>
    <n v="41"/>
    <n v="29.285714285714285"/>
    <x v="4"/>
    <x v="10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 indie rock"/>
    <n v="0"/>
    <e v="#DIV/0!"/>
    <x v="4"/>
    <x v="10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 indie rock"/>
    <n v="7.2"/>
    <n v="18"/>
    <x v="4"/>
    <x v="10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 indie rock"/>
    <n v="9.4412800000000008"/>
    <n v="73.760000000000005"/>
    <x v="4"/>
    <x v="10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 indie rock"/>
    <n v="4.166666666666667"/>
    <n v="31.25"/>
    <x v="4"/>
    <x v="10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 indie rock"/>
    <n v="3.25"/>
    <n v="28.888888888888889"/>
    <x v="4"/>
    <x v="10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 indie rock"/>
    <n v="40.75"/>
    <n v="143.8235294117647"/>
    <x v="4"/>
    <x v="10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 indie rock"/>
    <n v="10"/>
    <n v="40"/>
    <x v="4"/>
    <x v="10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 indie rock"/>
    <n v="39.17"/>
    <n v="147.81132075471697"/>
    <x v="4"/>
    <x v="10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 indie rock"/>
    <n v="2.4375"/>
    <n v="27.857142857142858"/>
    <x v="4"/>
    <x v="10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 indie rock"/>
    <n v="40"/>
    <n v="44.444444444444443"/>
    <x v="4"/>
    <x v="10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 indie rock"/>
    <n v="0"/>
    <e v="#DIV/0!"/>
    <x v="4"/>
    <x v="10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 indie rock"/>
    <n v="2.8"/>
    <n v="35"/>
    <x v="4"/>
    <x v="10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 indie rock"/>
    <n v="37.333333333333336"/>
    <n v="35"/>
    <x v="4"/>
    <x v="10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 jazz"/>
    <n v="0.42"/>
    <n v="10.5"/>
    <x v="4"/>
    <x v="12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 jazz"/>
    <n v="0"/>
    <e v="#DIV/0!"/>
    <x v="4"/>
    <x v="12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 jazz"/>
    <n v="0.3"/>
    <n v="30"/>
    <x v="4"/>
    <x v="12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 jazz"/>
    <n v="3.2"/>
    <n v="40"/>
    <x v="4"/>
    <x v="12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 jazz"/>
    <n v="0.30199999999999999"/>
    <n v="50.333333333333336"/>
    <x v="4"/>
    <x v="12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 jazz"/>
    <n v="3.0153846153846153"/>
    <n v="32.666666666666664"/>
    <x v="4"/>
    <x v="12"/>
    <x v="905"/>
    <d v="2011-01-24T05:45:26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 jazz"/>
    <n v="0"/>
    <e v="#DIV/0!"/>
    <x v="4"/>
    <x v="12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 jazz"/>
    <n v="0"/>
    <e v="#DIV/0!"/>
    <x v="4"/>
    <x v="12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 jazz"/>
    <n v="0"/>
    <e v="#DIV/0!"/>
    <x v="4"/>
    <x v="12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 jazz"/>
    <n v="3.25"/>
    <n v="65"/>
    <x v="4"/>
    <x v="12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 jazz"/>
    <n v="22.363636363636363"/>
    <n v="24.6"/>
    <x v="4"/>
    <x v="12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 jazz"/>
    <n v="0"/>
    <e v="#DIV/0!"/>
    <x v="4"/>
    <x v="12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 jazz"/>
    <n v="0.8571428571428571"/>
    <n v="15"/>
    <x v="4"/>
    <x v="12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 jazz"/>
    <n v="6.6066666666666665"/>
    <n v="82.583333333333329"/>
    <x v="4"/>
    <x v="12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 jazz"/>
    <n v="0"/>
    <e v="#DIV/0!"/>
    <x v="4"/>
    <x v="12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 jazz"/>
    <n v="5.7692307692307692"/>
    <n v="41.666666666666664"/>
    <x v="4"/>
    <x v="12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 jazz"/>
    <n v="0"/>
    <e v="#DIV/0!"/>
    <x v="4"/>
    <x v="12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 jazz"/>
    <n v="0.6"/>
    <n v="30"/>
    <x v="4"/>
    <x v="12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 jazz"/>
    <n v="5.0256410256410255"/>
    <n v="19.600000000000001"/>
    <x v="4"/>
    <x v="12"/>
    <x v="918"/>
    <d v="2014-12-01T22:59:21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 jazz"/>
    <n v="0.5"/>
    <n v="100"/>
    <x v="4"/>
    <x v="12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 jazz"/>
    <n v="0"/>
    <e v="#DIV/0!"/>
    <x v="4"/>
    <x v="12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 jazz"/>
    <n v="30.9"/>
    <n v="231.75"/>
    <x v="4"/>
    <x v="12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 jazz"/>
    <n v="21.037037037037038"/>
    <n v="189.33333333333334"/>
    <x v="4"/>
    <x v="12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 jazz"/>
    <n v="2.2000000000000002"/>
    <n v="55"/>
    <x v="4"/>
    <x v="12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 jazz"/>
    <n v="10.9"/>
    <n v="21.8"/>
    <x v="4"/>
    <x v="12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 jazz"/>
    <n v="2.6666666666666665"/>
    <n v="32"/>
    <x v="4"/>
    <x v="12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 jazz"/>
    <n v="0"/>
    <e v="#DIV/0!"/>
    <x v="4"/>
    <x v="12"/>
    <x v="926"/>
    <d v="2010-07-08T22:40:00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 jazz"/>
    <n v="0"/>
    <e v="#DIV/0!"/>
    <x v="4"/>
    <x v="12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 jazz"/>
    <n v="10.862068965517242"/>
    <n v="56.25"/>
    <x v="4"/>
    <x v="12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 jazz"/>
    <n v="0"/>
    <e v="#DIV/0!"/>
    <x v="4"/>
    <x v="12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 jazz"/>
    <n v="38.333333333333336"/>
    <n v="69"/>
    <x v="4"/>
    <x v="12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 jazz"/>
    <n v="6.55"/>
    <n v="18.714285714285715"/>
    <x v="4"/>
    <x v="12"/>
    <x v="931"/>
    <d v="2014-03-16T22:00:00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 jazz"/>
    <n v="14.536842105263158"/>
    <n v="46.033333333333331"/>
    <x v="4"/>
    <x v="12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 jazz"/>
    <n v="6"/>
    <n v="60"/>
    <x v="4"/>
    <x v="12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 jazz"/>
    <n v="30.4"/>
    <n v="50.666666666666664"/>
    <x v="4"/>
    <x v="12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 jazz"/>
    <n v="1.4285714285714286"/>
    <n v="25"/>
    <x v="4"/>
    <x v="12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 jazz"/>
    <n v="0"/>
    <e v="#DIV/0!"/>
    <x v="4"/>
    <x v="12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 jazz"/>
    <n v="1.1428571428571428"/>
    <n v="20"/>
    <x v="4"/>
    <x v="12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 jazz"/>
    <n v="0.35714285714285715"/>
    <n v="25"/>
    <x v="4"/>
    <x v="12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 jazz"/>
    <n v="1.4545454545454546"/>
    <n v="20"/>
    <x v="4"/>
    <x v="12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 wearables"/>
    <n v="17.155555555555555"/>
    <n v="110.28571428571429"/>
    <x v="2"/>
    <x v="8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 wearables"/>
    <n v="2.3220000000000001"/>
    <n v="37.451612903225808"/>
    <x v="2"/>
    <x v="8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 wearables"/>
    <n v="8.9066666666666663"/>
    <n v="41.75"/>
    <x v="2"/>
    <x v="8"/>
    <x v="942"/>
    <d v="2016-02-18T20:14:20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 wearables"/>
    <n v="9.6333333333333329"/>
    <n v="24.083333333333332"/>
    <x v="2"/>
    <x v="8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 wearables"/>
    <n v="13.326000000000001"/>
    <n v="69.40625"/>
    <x v="2"/>
    <x v="8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 wearables"/>
    <n v="2.484"/>
    <n v="155.25"/>
    <x v="2"/>
    <x v="8"/>
    <x v="945"/>
    <d v="2017-02-18T23:59:00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 wearables"/>
    <n v="1.9066666666666667"/>
    <n v="57.2"/>
    <x v="2"/>
    <x v="8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 wearables"/>
    <n v="0"/>
    <e v="#DIV/0!"/>
    <x v="2"/>
    <x v="8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 wearables"/>
    <n v="12"/>
    <n v="60"/>
    <x v="2"/>
    <x v="8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 wearables"/>
    <n v="1.365"/>
    <n v="39"/>
    <x v="2"/>
    <x v="8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 wearables"/>
    <n v="28.04"/>
    <n v="58.416666666666664"/>
    <x v="2"/>
    <x v="8"/>
    <x v="950"/>
    <d v="2016-01-17T18:01:01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 wearables"/>
    <n v="38.39"/>
    <n v="158.63636363636363"/>
    <x v="2"/>
    <x v="8"/>
    <x v="951"/>
    <d v="2016-06-04T15:41:12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 wearables"/>
    <n v="39.942857142857143"/>
    <n v="99.857142857142861"/>
    <x v="2"/>
    <x v="8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 wearables"/>
    <n v="0.84"/>
    <n v="25.2"/>
    <x v="2"/>
    <x v="8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 wearables"/>
    <n v="43.406666666666666"/>
    <n v="89.191780821917803"/>
    <x v="2"/>
    <x v="8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 wearables"/>
    <n v="5.6613333333333333"/>
    <n v="182.6236559139785"/>
    <x v="2"/>
    <x v="8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 wearables"/>
    <n v="1.722"/>
    <n v="50.647058823529413"/>
    <x v="2"/>
    <x v="8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 wearables"/>
    <n v="1.9416666666666667"/>
    <n v="33.285714285714285"/>
    <x v="2"/>
    <x v="8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 wearables"/>
    <n v="11.328275684711329"/>
    <n v="51.823529411764703"/>
    <x v="2"/>
    <x v="8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 wearables"/>
    <n v="38.86"/>
    <n v="113.62573099415205"/>
    <x v="2"/>
    <x v="8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 wearables"/>
    <n v="46.100628930817614"/>
    <n v="136.46276595744681"/>
    <x v="2"/>
    <x v="8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 wearables"/>
    <n v="42.188421052631575"/>
    <n v="364.35454545454547"/>
    <x v="2"/>
    <x v="8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 wearables"/>
    <n v="28.48"/>
    <n v="19.243243243243242"/>
    <x v="2"/>
    <x v="8"/>
    <x v="962"/>
    <d v="2016-02-11T17:05:53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 wearables"/>
    <n v="1.0771428571428572"/>
    <n v="41.888888888888886"/>
    <x v="2"/>
    <x v="8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 wearables"/>
    <n v="0.79909090909090907"/>
    <n v="30.310344827586206"/>
    <x v="2"/>
    <x v="8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 wearables"/>
    <n v="1.1919999999999999"/>
    <n v="49.666666666666664"/>
    <x v="2"/>
    <x v="8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 wearables"/>
    <n v="14.8"/>
    <n v="59.2"/>
    <x v="2"/>
    <x v="8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 wearables"/>
    <n v="17.809999999999999"/>
    <n v="43.97530864197531"/>
    <x v="2"/>
    <x v="8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 wearables"/>
    <n v="1.325"/>
    <n v="26.5"/>
    <x v="2"/>
    <x v="8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 wearables"/>
    <n v="46.666666666666664"/>
    <n v="1272.7272727272727"/>
    <x v="2"/>
    <x v="8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 wearables"/>
    <n v="45.92"/>
    <n v="164"/>
    <x v="2"/>
    <x v="8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 wearables"/>
    <n v="0.22600000000000001"/>
    <n v="45.2"/>
    <x v="2"/>
    <x v="8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 wearables"/>
    <n v="34.625"/>
    <n v="153.88888888888889"/>
    <x v="2"/>
    <x v="8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 wearables"/>
    <n v="2.0550000000000002"/>
    <n v="51.375"/>
    <x v="2"/>
    <x v="8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 wearables"/>
    <n v="0.56000000000000005"/>
    <n v="93.333333333333329"/>
    <x v="2"/>
    <x v="8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 wearables"/>
    <n v="2.6070000000000002"/>
    <n v="108.625"/>
    <x v="2"/>
    <x v="8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 wearables"/>
    <n v="1.9259999999999999"/>
    <n v="160.5"/>
    <x v="2"/>
    <x v="8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 wearables"/>
    <n v="33.666666666666664"/>
    <n v="75.75"/>
    <x v="2"/>
    <x v="8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 wearables"/>
    <n v="56.263267182990241"/>
    <n v="790.83739837398377"/>
    <x v="2"/>
    <x v="8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 wearables"/>
    <n v="82.817599999999999"/>
    <n v="301.93916666666667"/>
    <x v="2"/>
    <x v="8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 wearables"/>
    <n v="14.86"/>
    <n v="47.935483870967744"/>
    <x v="2"/>
    <x v="8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 wearables"/>
    <n v="1.2375123751237513E-2"/>
    <n v="2.75"/>
    <x v="2"/>
    <x v="8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 wearables"/>
    <n v="1.7142857142857144E-2"/>
    <n v="1"/>
    <x v="2"/>
    <x v="8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 wearables"/>
    <n v="29.506136117214712"/>
    <n v="171.79329608938548"/>
    <x v="2"/>
    <x v="8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 wearables"/>
    <n v="1.06"/>
    <n v="35.333333333333336"/>
    <x v="2"/>
    <x v="8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 wearables"/>
    <n v="6.293333333333333"/>
    <n v="82.086956521739125"/>
    <x v="2"/>
    <x v="8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 wearables"/>
    <n v="12.75"/>
    <n v="110.8695652173913"/>
    <x v="2"/>
    <x v="8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 wearables"/>
    <n v="13.22"/>
    <n v="161.21951219512195"/>
    <x v="2"/>
    <x v="8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 wearables"/>
    <n v="0"/>
    <e v="#DIV/0!"/>
    <x v="2"/>
    <x v="8"/>
    <x v="988"/>
    <d v="2016-10-01T08:33:45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 wearables"/>
    <n v="16.77"/>
    <n v="52.40625"/>
    <x v="2"/>
    <x v="8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 wearables"/>
    <n v="0.104"/>
    <n v="13"/>
    <x v="2"/>
    <x v="8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 wearables"/>
    <n v="4.24"/>
    <n v="30.285714285714285"/>
    <x v="2"/>
    <x v="8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 wearables"/>
    <n v="0.46700000000000003"/>
    <n v="116.75"/>
    <x v="2"/>
    <x v="8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 wearables"/>
    <n v="25.087142857142858"/>
    <n v="89.59693877551021"/>
    <x v="2"/>
    <x v="8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 wearables"/>
    <n v="2.3344999999999998"/>
    <n v="424.45454545454544"/>
    <x v="2"/>
    <x v="8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 wearables"/>
    <n v="7.26"/>
    <n v="80.666666666666671"/>
    <x v="2"/>
    <x v="8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 wearables"/>
    <n v="1.625"/>
    <n v="13"/>
    <x v="2"/>
    <x v="8"/>
    <x v="996"/>
    <d v="2014-07-27T15:27:00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 wearables"/>
    <n v="1.3"/>
    <n v="8.125"/>
    <x v="2"/>
    <x v="8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 wearables"/>
    <n v="58.55833333333333"/>
    <n v="153.42794759825327"/>
    <x v="2"/>
    <x v="8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 wearables"/>
    <n v="7.7886666666666668"/>
    <n v="292.07499999999999"/>
    <x v="2"/>
    <x v="8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 wearables"/>
    <n v="2.2157147647256061"/>
    <n v="3304"/>
    <x v="2"/>
    <x v="8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 wearables"/>
    <n v="104"/>
    <n v="1300"/>
    <x v="2"/>
    <x v="8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 wearables"/>
    <n v="29.602960296029604"/>
    <n v="134.54545454545453"/>
    <x v="2"/>
    <x v="8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 wearables"/>
    <n v="16.055"/>
    <n v="214.06666666666666"/>
    <x v="2"/>
    <x v="8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 wearables"/>
    <n v="82.207999999999998"/>
    <n v="216.33684210526314"/>
    <x v="2"/>
    <x v="8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 wearables"/>
    <n v="75.051000000000002"/>
    <n v="932.31055900621118"/>
    <x v="2"/>
    <x v="8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 wearables"/>
    <n v="5.85"/>
    <n v="29.25"/>
    <x v="2"/>
    <x v="8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 wearables"/>
    <n v="44.32"/>
    <n v="174.94736842105263"/>
    <x v="2"/>
    <x v="8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 wearables"/>
    <n v="0.26737967914438504"/>
    <n v="250"/>
    <x v="2"/>
    <x v="8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 wearables"/>
    <n v="13.13"/>
    <n v="65"/>
    <x v="2"/>
    <x v="8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 wearables"/>
    <n v="0.19088937093275488"/>
    <n v="55"/>
    <x v="2"/>
    <x v="8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 wearables"/>
    <n v="0.375"/>
    <n v="75"/>
    <x v="2"/>
    <x v="8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 wearables"/>
    <n v="21535.021000000001"/>
    <n v="1389.3561935483872"/>
    <x v="2"/>
    <x v="8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 wearables"/>
    <n v="34.527999999999999"/>
    <n v="95.911111111111111"/>
    <x v="2"/>
    <x v="8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 wearables"/>
    <n v="30.6"/>
    <n v="191.25"/>
    <x v="2"/>
    <x v="8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 wearables"/>
    <n v="2.6666666666666665"/>
    <n v="40"/>
    <x v="2"/>
    <x v="8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 wearables"/>
    <n v="2.8420000000000001"/>
    <n v="74.78947368421052"/>
    <x v="2"/>
    <x v="8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 wearables"/>
    <n v="22.878799999999998"/>
    <n v="161.11830985915492"/>
    <x v="2"/>
    <x v="8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 wearables"/>
    <n v="3.105"/>
    <n v="88.714285714285708"/>
    <x v="2"/>
    <x v="8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 wearables"/>
    <n v="47.333333333333336"/>
    <n v="53.25"/>
    <x v="2"/>
    <x v="8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 electronic music"/>
    <n v="205.54838709677421"/>
    <n v="106.2"/>
    <x v="4"/>
    <x v="13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 electronic music"/>
    <n v="351.80366666666669"/>
    <n v="22.079728033472804"/>
    <x v="4"/>
    <x v="13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 electronic music"/>
    <n v="114.9"/>
    <n v="31.054054054054053"/>
    <x v="4"/>
    <x v="13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 electronic music"/>
    <n v="237.15"/>
    <n v="36.206106870229007"/>
    <x v="4"/>
    <x v="13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 electronic music"/>
    <n v="118.63775"/>
    <n v="388.9762295081967"/>
    <x v="4"/>
    <x v="13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 electronic music"/>
    <n v="109.92831428571429"/>
    <n v="71.848571428571432"/>
    <x v="4"/>
    <x v="13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 electronic music"/>
    <n v="100.00828571428572"/>
    <n v="57.381803278688523"/>
    <x v="4"/>
    <x v="13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 electronic music"/>
    <n v="103.09292094387415"/>
    <n v="69.666666666666671"/>
    <x v="4"/>
    <x v="13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 electronic music"/>
    <n v="117.27"/>
    <n v="45.988235294117644"/>
    <x v="4"/>
    <x v="13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 electronic music"/>
    <n v="111.76"/>
    <n v="79.262411347517727"/>
    <x v="4"/>
    <x v="13"/>
    <x v="1029"/>
    <d v="2015-04-04T21:59:00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 electronic music"/>
    <n v="342.1"/>
    <n v="43.031446540880502"/>
    <x v="4"/>
    <x v="13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 electronic music"/>
    <n v="107.4"/>
    <n v="108.48484848484848"/>
    <x v="4"/>
    <x v="13"/>
    <x v="1031"/>
    <d v="2015-12-16T18:20:10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 electronic music"/>
    <n v="108.49703703703703"/>
    <n v="61.029583333333335"/>
    <x v="4"/>
    <x v="13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 electronic music"/>
    <n v="102.86144578313252"/>
    <n v="50.592592592592595"/>
    <x v="4"/>
    <x v="13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 electronic music"/>
    <n v="130.0018"/>
    <n v="39.157168674698795"/>
    <x v="4"/>
    <x v="13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 electronic music"/>
    <n v="107.65217391304348"/>
    <n v="65.15789473684211"/>
    <x v="4"/>
    <x v="13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 electronic music"/>
    <n v="112.36044444444444"/>
    <n v="23.963127962085309"/>
    <x v="4"/>
    <x v="13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 electronic music"/>
    <n v="102.1"/>
    <n v="48.61904761904762"/>
    <x v="4"/>
    <x v="13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 electronic music"/>
    <n v="145.33333333333334"/>
    <n v="35.73770491803279"/>
    <x v="4"/>
    <x v="13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 electronic music"/>
    <n v="128.19999999999999"/>
    <n v="21.366666666666667"/>
    <x v="4"/>
    <x v="13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 audio"/>
    <n v="0.29411764705882354"/>
    <n v="250"/>
    <x v="5"/>
    <x v="14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 audio"/>
    <n v="0"/>
    <e v="#DIV/0!"/>
    <x v="5"/>
    <x v="14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 audio"/>
    <n v="1.5384615384615385"/>
    <n v="10"/>
    <x v="5"/>
    <x v="14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 audio"/>
    <n v="8.5370000000000008"/>
    <n v="29.236301369863014"/>
    <x v="5"/>
    <x v="14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 audio"/>
    <n v="8.5714285714285715E-2"/>
    <n v="3"/>
    <x v="5"/>
    <x v="14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 audio"/>
    <n v="2.66"/>
    <n v="33.25"/>
    <x v="5"/>
    <x v="14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 audio"/>
    <n v="0"/>
    <e v="#DIV/0!"/>
    <x v="5"/>
    <x v="14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 audio"/>
    <n v="0.05"/>
    <n v="1"/>
    <x v="5"/>
    <x v="14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 audio"/>
    <n v="1.4133333333333333"/>
    <n v="53"/>
    <x v="5"/>
    <x v="14"/>
    <x v="1048"/>
    <d v="2016-09-25T01:16:29"/>
  </r>
  <r>
    <n v="1049"/>
    <s v="J1 (Canceled)"/>
    <s v="------"/>
    <n v="12000"/>
    <n v="0"/>
    <x v="1"/>
    <x v="0"/>
    <s v="USD"/>
    <n v="1455272445"/>
    <n v="1452680445"/>
    <b v="0"/>
    <n v="0"/>
    <b v="0"/>
    <s v="journalism audio"/>
    <n v="0"/>
    <e v="#DIV/0!"/>
    <x v="5"/>
    <x v="14"/>
    <x v="1049"/>
    <d v="2016-02-12T10:20:45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 audio"/>
    <n v="0"/>
    <e v="#DIV/0!"/>
    <x v="5"/>
    <x v="14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 audio"/>
    <n v="0"/>
    <e v="#DIV/0!"/>
    <x v="5"/>
    <x v="14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 audio"/>
    <n v="0"/>
    <e v="#DIV/0!"/>
    <x v="5"/>
    <x v="14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 audio"/>
    <n v="1"/>
    <n v="15"/>
    <x v="5"/>
    <x v="14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 audio"/>
    <n v="0"/>
    <e v="#DIV/0!"/>
    <x v="5"/>
    <x v="14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 audio"/>
    <n v="0"/>
    <e v="#DIV/0!"/>
    <x v="5"/>
    <x v="14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 audio"/>
    <n v="0"/>
    <e v="#DIV/0!"/>
    <x v="5"/>
    <x v="14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 audio"/>
    <n v="0"/>
    <e v="#DIV/0!"/>
    <x v="5"/>
    <x v="14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 audio"/>
    <n v="0"/>
    <e v="#DIV/0!"/>
    <x v="5"/>
    <x v="14"/>
    <x v="1058"/>
    <d v="2015-03-26T00:00:00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 audio"/>
    <n v="0"/>
    <e v="#DIV/0!"/>
    <x v="5"/>
    <x v="14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 audio"/>
    <n v="1"/>
    <n v="50"/>
    <x v="5"/>
    <x v="14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 audio"/>
    <n v="0"/>
    <e v="#DIV/0!"/>
    <x v="5"/>
    <x v="14"/>
    <x v="1061"/>
    <d v="2016-05-02T01:00:00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 audio"/>
    <n v="95.477386934673362"/>
    <n v="47.5"/>
    <x v="5"/>
    <x v="14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 audio"/>
    <n v="0"/>
    <e v="#DIV/0!"/>
    <x v="5"/>
    <x v="14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 video games"/>
    <n v="8.974444444444444"/>
    <n v="65.666666666666671"/>
    <x v="6"/>
    <x v="15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 video games"/>
    <n v="2.7"/>
    <n v="16.2"/>
    <x v="6"/>
    <x v="15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 video games"/>
    <n v="3.3673333333333333"/>
    <n v="34.128378378378379"/>
    <x v="6"/>
    <x v="15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 video games"/>
    <n v="26"/>
    <n v="13"/>
    <x v="6"/>
    <x v="15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 video games"/>
    <n v="0.15"/>
    <n v="11.25"/>
    <x v="6"/>
    <x v="15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 video games"/>
    <n v="38.636363636363633"/>
    <n v="40.476190476190474"/>
    <x v="6"/>
    <x v="15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 video games"/>
    <n v="0.7"/>
    <n v="35"/>
    <x v="6"/>
    <x v="15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 video games"/>
    <n v="0"/>
    <e v="#DIV/0!"/>
    <x v="6"/>
    <x v="15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 video games"/>
    <n v="6.8000000000000005E-2"/>
    <n v="12.75"/>
    <x v="6"/>
    <x v="15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 video games"/>
    <n v="1.3333333333333333"/>
    <n v="10"/>
    <x v="6"/>
    <x v="15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 video games"/>
    <n v="6.3092592592592593"/>
    <n v="113.56666666666666"/>
    <x v="6"/>
    <x v="15"/>
    <x v="1074"/>
    <d v="2014-01-04T04:09:05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 video games"/>
    <n v="4.5"/>
    <n v="15"/>
    <x v="6"/>
    <x v="15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 video games"/>
    <n v="62.765333333333331"/>
    <n v="48.281025641025643"/>
    <x v="6"/>
    <x v="15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 video games"/>
    <n v="29.376000000000001"/>
    <n v="43.976047904191617"/>
    <x v="6"/>
    <x v="15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 video games"/>
    <n v="7.5"/>
    <n v="9"/>
    <x v="6"/>
    <x v="15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 video games"/>
    <n v="2.6076923076923078"/>
    <n v="37.666666666666664"/>
    <x v="6"/>
    <x v="15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 video games"/>
    <n v="9.1050000000000004"/>
    <n v="18.581632653061224"/>
    <x v="6"/>
    <x v="15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 video games"/>
    <n v="1.7647058823529412E-2"/>
    <n v="3"/>
    <x v="6"/>
    <x v="15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 video games"/>
    <n v="0.56000000000000005"/>
    <n v="18.666666666666668"/>
    <x v="6"/>
    <x v="15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 video games"/>
    <n v="0.82"/>
    <n v="410"/>
    <x v="6"/>
    <x v="15"/>
    <x v="1083"/>
    <d v="2014-08-02T15:49:43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 video games"/>
    <n v="0"/>
    <e v="#DIV/0!"/>
    <x v="6"/>
    <x v="15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 video games"/>
    <n v="3.42"/>
    <n v="114"/>
    <x v="6"/>
    <x v="15"/>
    <x v="1085"/>
    <d v="2016-03-14T15:06:15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 video games"/>
    <n v="8.3333333333333329E-2"/>
    <n v="7.5"/>
    <x v="6"/>
    <x v="15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 video games"/>
    <n v="0"/>
    <e v="#DIV/0!"/>
    <x v="6"/>
    <x v="15"/>
    <x v="1087"/>
    <d v="2014-06-15T17:08:0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 video games"/>
    <n v="14.182977777777777"/>
    <n v="43.41727891156463"/>
    <x v="6"/>
    <x v="15"/>
    <x v="1088"/>
    <d v="2014-04-24T19:11:0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 video games"/>
    <n v="7.8266666666666671"/>
    <n v="23.959183673469386"/>
    <x v="6"/>
    <x v="15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 video games"/>
    <n v="3.8464497269020695E-2"/>
    <n v="5"/>
    <x v="6"/>
    <x v="15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 video games"/>
    <n v="12.5"/>
    <n v="12.5"/>
    <x v="6"/>
    <x v="15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 video games"/>
    <n v="1.05"/>
    <n v="3"/>
    <x v="6"/>
    <x v="15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 video games"/>
    <n v="14.083333333333334"/>
    <n v="10.5625"/>
    <x v="6"/>
    <x v="15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 video games"/>
    <n v="18.300055555555556"/>
    <n v="122.00037037037038"/>
    <x v="6"/>
    <x v="15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 video games"/>
    <n v="5.0347999999999997"/>
    <n v="267.80851063829789"/>
    <x v="6"/>
    <x v="15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 video games"/>
    <n v="17.933333333333334"/>
    <n v="74.206896551724142"/>
    <x v="6"/>
    <x v="15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 video games"/>
    <n v="4.7E-2"/>
    <n v="6.7142857142857144"/>
    <x v="6"/>
    <x v="15"/>
    <x v="1097"/>
    <d v="2014-03-02T19:01: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 video games"/>
    <n v="7.2119999999999997"/>
    <n v="81.954545454545453"/>
    <x v="6"/>
    <x v="15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 video games"/>
    <n v="0.5"/>
    <n v="25"/>
    <x v="6"/>
    <x v="15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 video games"/>
    <n v="2.5"/>
    <n v="10"/>
    <x v="6"/>
    <x v="15"/>
    <x v="1100"/>
    <d v="2016-02-14T02:39:31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 video games"/>
    <n v="4.1000000000000002E-2"/>
    <n v="6.833333333333333"/>
    <x v="6"/>
    <x v="15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 video games"/>
    <n v="5.3125"/>
    <n v="17.708333333333332"/>
    <x v="6"/>
    <x v="15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 video games"/>
    <n v="1.62"/>
    <n v="16.2"/>
    <x v="6"/>
    <x v="15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 video games"/>
    <n v="4.9516666666666671"/>
    <n v="80.297297297297291"/>
    <x v="6"/>
    <x v="15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 video games"/>
    <n v="0.159"/>
    <n v="71.55"/>
    <x v="6"/>
    <x v="15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 video games"/>
    <n v="41.25"/>
    <n v="23.571428571428573"/>
    <x v="6"/>
    <x v="15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 video games"/>
    <n v="0"/>
    <e v="#DIV/0!"/>
    <x v="6"/>
    <x v="15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 video games"/>
    <n v="2.93"/>
    <n v="34.88095238095238"/>
    <x v="6"/>
    <x v="15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 video games"/>
    <n v="0.45"/>
    <n v="15"/>
    <x v="6"/>
    <x v="15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 video games"/>
    <n v="0.51"/>
    <n v="23.181818181818183"/>
    <x v="6"/>
    <x v="15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 video games"/>
    <n v="0.04"/>
    <n v="1"/>
    <x v="6"/>
    <x v="15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 video games"/>
    <n v="35.537409090909094"/>
    <n v="100.23371794871794"/>
    <x v="6"/>
    <x v="15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 video games"/>
    <n v="0.5"/>
    <n v="5"/>
    <x v="6"/>
    <x v="15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 video games"/>
    <n v="0.16666666666666666"/>
    <n v="3.3333333333333335"/>
    <x v="6"/>
    <x v="15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 video games"/>
    <n v="0.13250000000000001"/>
    <n v="13.25"/>
    <x v="6"/>
    <x v="15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 video games"/>
    <n v="3.5704E-2"/>
    <n v="17.852"/>
    <x v="6"/>
    <x v="15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 video games"/>
    <n v="8.3000000000000007"/>
    <n v="10.375"/>
    <x v="6"/>
    <x v="15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 video games"/>
    <n v="2.4222222222222221"/>
    <n v="36.333333333333336"/>
    <x v="6"/>
    <x v="15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 video games"/>
    <n v="0.23809523809523808"/>
    <n v="5"/>
    <x v="6"/>
    <x v="15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 video games"/>
    <n v="0"/>
    <e v="#DIV/0!"/>
    <x v="6"/>
    <x v="15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 video games"/>
    <n v="1.1599999999999999E-2"/>
    <n v="5.8"/>
    <x v="6"/>
    <x v="15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 video games"/>
    <n v="0"/>
    <e v="#DIV/0!"/>
    <x v="6"/>
    <x v="15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 video games"/>
    <n v="0.22"/>
    <n v="3.6666666666666665"/>
    <x v="6"/>
    <x v="15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 mobile games"/>
    <n v="0.47222222222222221"/>
    <n v="60.714285714285715"/>
    <x v="6"/>
    <x v="15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 mobile games"/>
    <n v="0"/>
    <e v="#DIV/0!"/>
    <x v="6"/>
    <x v="15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 mobile games"/>
    <n v="0.5"/>
    <n v="5"/>
    <x v="6"/>
    <x v="15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 mobile games"/>
    <n v="1.6714285714285715"/>
    <n v="25.434782608695652"/>
    <x v="6"/>
    <x v="15"/>
    <x v="1127"/>
    <d v="2014-11-14T21:30:00"/>
  </r>
  <r>
    <n v="1128"/>
    <s v="Flying Turds"/>
    <s v="#havingfunFTW"/>
    <n v="1000"/>
    <n v="1"/>
    <x v="2"/>
    <x v="1"/>
    <s v="GBP"/>
    <n v="1407425717"/>
    <n v="1404833717"/>
    <b v="0"/>
    <n v="1"/>
    <b v="0"/>
    <s v="games mobile games"/>
    <n v="0.1"/>
    <n v="1"/>
    <x v="6"/>
    <x v="15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 mobile games"/>
    <n v="0.105"/>
    <n v="10.5"/>
    <x v="6"/>
    <x v="15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 mobile games"/>
    <n v="0.22"/>
    <n v="3.6666666666666665"/>
    <x v="6"/>
    <x v="15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 mobile games"/>
    <n v="0"/>
    <e v="#DIV/0!"/>
    <x v="6"/>
    <x v="15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 mobile games"/>
    <n v="14.38"/>
    <n v="110.61538461538461"/>
    <x v="6"/>
    <x v="15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 mobile games"/>
    <n v="0.66666666666666663"/>
    <n v="20"/>
    <x v="6"/>
    <x v="15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 mobile games"/>
    <n v="4.0000000000000001E-3"/>
    <n v="1"/>
    <x v="6"/>
    <x v="15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 mobile games"/>
    <n v="5"/>
    <n v="50"/>
    <x v="6"/>
    <x v="15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 mobile games"/>
    <n v="6.4439140811455848"/>
    <n v="45"/>
    <x v="6"/>
    <x v="15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 mobile games"/>
    <n v="39.5"/>
    <n v="253.2051282051282"/>
    <x v="6"/>
    <x v="15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 mobile games"/>
    <n v="0.35714285714285715"/>
    <n v="31.25"/>
    <x v="6"/>
    <x v="15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 mobile games"/>
    <n v="6.25E-2"/>
    <n v="5"/>
    <x v="6"/>
    <x v="15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 mobile games"/>
    <n v="0"/>
    <e v="#DIV/0!"/>
    <x v="6"/>
    <x v="15"/>
    <x v="1140"/>
    <d v="2015-08-06T11:05:21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 mobile games"/>
    <n v="0"/>
    <e v="#DIV/0!"/>
    <x v="6"/>
    <x v="15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 mobile games"/>
    <n v="0"/>
    <e v="#DIV/0!"/>
    <x v="6"/>
    <x v="15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 mobile games"/>
    <n v="0.41333333333333333"/>
    <n v="23.25"/>
    <x v="6"/>
    <x v="15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 food trucks"/>
    <n v="0"/>
    <e v="#DIV/0!"/>
    <x v="7"/>
    <x v="16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 food trucks"/>
    <n v="0.125"/>
    <n v="100"/>
    <x v="7"/>
    <x v="16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 food trucks"/>
    <n v="8.8333333333333339"/>
    <n v="44.166666666666664"/>
    <x v="7"/>
    <x v="16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 food trucks"/>
    <n v="0"/>
    <e v="#DIV/0!"/>
    <x v="7"/>
    <x v="16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 food trucks"/>
    <n v="0.48666666666666669"/>
    <n v="24.333333333333332"/>
    <x v="7"/>
    <x v="16"/>
    <x v="1148"/>
    <d v="2016-12-01T05:06:21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 food trucks"/>
    <n v="0.15"/>
    <n v="37.5"/>
    <x v="7"/>
    <x v="16"/>
    <x v="1149"/>
    <d v="2016-06-16T17:02:46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 food trucks"/>
    <n v="10.08"/>
    <n v="42"/>
    <x v="7"/>
    <x v="16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 food trucks"/>
    <n v="0"/>
    <e v="#DIV/0!"/>
    <x v="7"/>
    <x v="16"/>
    <x v="1151"/>
    <d v="2015-09-07T02:27:43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 food trucks"/>
    <n v="5.6937499999999996"/>
    <n v="60.733333333333334"/>
    <x v="7"/>
    <x v="16"/>
    <x v="1152"/>
    <d v="2015-05-15T17:01:52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 food trucks"/>
    <n v="0.625"/>
    <n v="50"/>
    <x v="7"/>
    <x v="16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 food trucks"/>
    <n v="6.5"/>
    <n v="108.33333333333333"/>
    <x v="7"/>
    <x v="16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 food trucks"/>
    <n v="0.752"/>
    <n v="23.5"/>
    <x v="7"/>
    <x v="16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 food trucks"/>
    <n v="0"/>
    <e v="#DIV/0!"/>
    <x v="7"/>
    <x v="16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 food trucks"/>
    <n v="1.51"/>
    <n v="50.333333333333336"/>
    <x v="7"/>
    <x v="16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 food trucks"/>
    <n v="0.46666666666666667"/>
    <n v="11.666666666666666"/>
    <x v="7"/>
    <x v="16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 food trucks"/>
    <n v="0"/>
    <e v="#DIV/0!"/>
    <x v="7"/>
    <x v="16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 food trucks"/>
    <n v="3.85"/>
    <n v="60.789473684210527"/>
    <x v="7"/>
    <x v="16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 food trucks"/>
    <n v="0"/>
    <e v="#DIV/0!"/>
    <x v="7"/>
    <x v="16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 food trucks"/>
    <n v="5.8333333333333334E-2"/>
    <n v="17.5"/>
    <x v="7"/>
    <x v="16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 food trucks"/>
    <n v="0"/>
    <e v="#DIV/0!"/>
    <x v="7"/>
    <x v="16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 food trucks"/>
    <n v="0"/>
    <e v="#DIV/0!"/>
    <x v="7"/>
    <x v="16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 food trucks"/>
    <n v="20.704999999999998"/>
    <n v="82.82"/>
    <x v="7"/>
    <x v="16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 food trucks"/>
    <n v="19.14"/>
    <n v="358.875"/>
    <x v="7"/>
    <x v="16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 food trucks"/>
    <n v="1.6316666666666666"/>
    <n v="61.1875"/>
    <x v="7"/>
    <x v="16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 food trucks"/>
    <n v="5.666666666666667"/>
    <n v="340"/>
    <x v="7"/>
    <x v="16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 food trucks"/>
    <n v="0.17"/>
    <n v="5.666666666666667"/>
    <x v="7"/>
    <x v="16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 food trucks"/>
    <n v="0.4"/>
    <n v="50"/>
    <x v="7"/>
    <x v="16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 food trucks"/>
    <n v="0.1"/>
    <n v="25"/>
    <x v="7"/>
    <x v="16"/>
    <x v="1171"/>
    <d v="2014-11-13T20:18:47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 food trucks"/>
    <n v="0"/>
    <e v="#DIV/0!"/>
    <x v="7"/>
    <x v="16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 food trucks"/>
    <n v="2.4E-2"/>
    <n v="30"/>
    <x v="7"/>
    <x v="16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 food trucks"/>
    <n v="5.9066666666666663"/>
    <n v="46.631578947368418"/>
    <x v="7"/>
    <x v="16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 food trucks"/>
    <n v="2.9249999999999998"/>
    <n v="65"/>
    <x v="7"/>
    <x v="16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 food trucks"/>
    <n v="5.7142857142857143E-3"/>
    <n v="10"/>
    <x v="7"/>
    <x v="16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 food trucks"/>
    <n v="0"/>
    <e v="#DIV/0!"/>
    <x v="7"/>
    <x v="16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 food trucks"/>
    <n v="6.6666666666666671E-3"/>
    <n v="5"/>
    <x v="7"/>
    <x v="16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 food trucks"/>
    <n v="5.333333333333333"/>
    <n v="640"/>
    <x v="7"/>
    <x v="16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 food trucks"/>
    <n v="11.75"/>
    <n v="69.117647058823536"/>
    <x v="7"/>
    <x v="16"/>
    <x v="1180"/>
    <d v="2014-06-28T19:21:54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 food trucks"/>
    <n v="8.0000000000000002E-3"/>
    <n v="1.3333333333333333"/>
    <x v="7"/>
    <x v="16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 food trucks"/>
    <n v="4.2"/>
    <n v="10.5"/>
    <x v="7"/>
    <x v="16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 food trucks"/>
    <n v="4"/>
    <n v="33.333333333333336"/>
    <x v="7"/>
    <x v="16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 photobooks"/>
    <n v="104.93636363636364"/>
    <n v="61.562666666666665"/>
    <x v="8"/>
    <x v="17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 photobooks"/>
    <n v="105.44"/>
    <n v="118.73873873873873"/>
    <x v="8"/>
    <x v="17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 photobooks"/>
    <n v="106.73333333333333"/>
    <n v="65.081300813008127"/>
    <x v="8"/>
    <x v="17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 photobooks"/>
    <n v="104.12571428571428"/>
    <n v="130.15714285714284"/>
    <x v="8"/>
    <x v="17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 photobooks"/>
    <n v="160.55000000000001"/>
    <n v="37.776470588235291"/>
    <x v="8"/>
    <x v="17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 photobooks"/>
    <n v="107.77777777777777"/>
    <n v="112.79069767441861"/>
    <x v="8"/>
    <x v="17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 photobooks"/>
    <n v="135"/>
    <n v="51.92307692307692"/>
    <x v="8"/>
    <x v="17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 photobooks"/>
    <n v="109.07407407407408"/>
    <n v="89.242424242424249"/>
    <x v="8"/>
    <x v="17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 photobooks"/>
    <n v="290"/>
    <n v="19.333333333333332"/>
    <x v="8"/>
    <x v="17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 photobooks"/>
    <n v="103.95714285714286"/>
    <n v="79.967032967032964"/>
    <x v="8"/>
    <x v="17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 photobooks"/>
    <n v="322.24"/>
    <n v="56.414565826330531"/>
    <x v="8"/>
    <x v="17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 photobooks"/>
    <n v="135"/>
    <n v="79.411764705882348"/>
    <x v="8"/>
    <x v="17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 photobooks"/>
    <n v="269.91034482758619"/>
    <n v="76.439453125"/>
    <x v="8"/>
    <x v="17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 photobooks"/>
    <n v="253.29333333333332"/>
    <n v="121"/>
    <x v="8"/>
    <x v="17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 photobooks"/>
    <n v="260.60000000000002"/>
    <n v="54.616766467065865"/>
    <x v="8"/>
    <x v="17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 photobooks"/>
    <n v="101.31677953348382"/>
    <n v="299.22222222222223"/>
    <x v="8"/>
    <x v="17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 photobooks"/>
    <n v="125.60416666666667"/>
    <n v="58.533980582524272"/>
    <x v="8"/>
    <x v="17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 photobooks"/>
    <n v="102.43783333333333"/>
    <n v="55.371801801801809"/>
    <x v="8"/>
    <x v="17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 photobooks"/>
    <n v="199.244"/>
    <n v="183.80442804428046"/>
    <x v="8"/>
    <x v="17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 photobooks"/>
    <n v="102.45398773006134"/>
    <n v="165.34653465346534"/>
    <x v="8"/>
    <x v="17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 photobooks"/>
    <n v="102.94615384615385"/>
    <n v="234.78947368421052"/>
    <x v="8"/>
    <x v="17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 photobooks"/>
    <n v="100.86153846153846"/>
    <n v="211.48387096774192"/>
    <x v="8"/>
    <x v="17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 photobooks"/>
    <n v="115"/>
    <n v="32.34375"/>
    <x v="8"/>
    <x v="17"/>
    <x v="1206"/>
    <d v="2017-03-11T13:29:0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 photobooks"/>
    <n v="104.16766467065868"/>
    <n v="123.37588652482269"/>
    <x v="8"/>
    <x v="17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 photobooks"/>
    <n v="155.30000000000001"/>
    <n v="207.06666666666666"/>
    <x v="8"/>
    <x v="17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 photobooks"/>
    <n v="106"/>
    <n v="138.2608695652174"/>
    <x v="8"/>
    <x v="17"/>
    <x v="1209"/>
    <d v="2017-02-25T20:18:25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 photobooks"/>
    <n v="254.315"/>
    <n v="493.81553398058253"/>
    <x v="8"/>
    <x v="17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 photobooks"/>
    <n v="101.1"/>
    <n v="168.5"/>
    <x v="8"/>
    <x v="17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 photobooks"/>
    <n v="129.04"/>
    <n v="38.867469879518069"/>
    <x v="8"/>
    <x v="17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 photobooks"/>
    <n v="102.23076923076923"/>
    <n v="61.527777777777779"/>
    <x v="8"/>
    <x v="17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 photobooks"/>
    <n v="131.80000000000001"/>
    <n v="105.44"/>
    <x v="8"/>
    <x v="17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 photobooks"/>
    <n v="786.08019999999999"/>
    <n v="71.592003642987251"/>
    <x v="8"/>
    <x v="17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 photobooks"/>
    <n v="145.69999999999999"/>
    <n v="91.882882882882882"/>
    <x v="8"/>
    <x v="17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 photobooks"/>
    <n v="102.6"/>
    <n v="148.57377049180329"/>
    <x v="8"/>
    <x v="17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 photobooks"/>
    <n v="172.27777777777777"/>
    <n v="174.2134831460674"/>
    <x v="8"/>
    <x v="17"/>
    <x v="1218"/>
    <d v="2015-11-01T03:00:0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 photobooks"/>
    <n v="159.16819571865443"/>
    <n v="102.86166007905139"/>
    <x v="8"/>
    <x v="17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 photobooks"/>
    <n v="103.76666666666667"/>
    <n v="111.17857142857143"/>
    <x v="8"/>
    <x v="17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 photobooks"/>
    <n v="111.40954545454547"/>
    <n v="23.796213592233013"/>
    <x v="8"/>
    <x v="17"/>
    <x v="1221"/>
    <d v="2016-12-04T00:00:0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 photobooks"/>
    <n v="280.375"/>
    <n v="81.268115942028984"/>
    <x v="8"/>
    <x v="17"/>
    <x v="1222"/>
    <d v="2016-04-01T04:00:0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 photobooks"/>
    <n v="112.10606060606061"/>
    <n v="116.21465968586388"/>
    <x v="8"/>
    <x v="17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 world music"/>
    <n v="7.0666666666666664"/>
    <n v="58.888888888888886"/>
    <x v="4"/>
    <x v="13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 world music"/>
    <n v="4.4000000000000004"/>
    <n v="44"/>
    <x v="4"/>
    <x v="13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 world music"/>
    <n v="3.8740000000000001"/>
    <n v="48.424999999999997"/>
    <x v="4"/>
    <x v="13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 world music"/>
    <n v="0"/>
    <e v="#DIV/0!"/>
    <x v="4"/>
    <x v="13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 world music"/>
    <n v="29.3"/>
    <n v="61.041666666666664"/>
    <x v="4"/>
    <x v="13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 world music"/>
    <n v="0.90909090909090906"/>
    <n v="25"/>
    <x v="4"/>
    <x v="13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 world music"/>
    <n v="0"/>
    <e v="#DIV/0!"/>
    <x v="4"/>
    <x v="13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 world music"/>
    <n v="0"/>
    <e v="#DIV/0!"/>
    <x v="4"/>
    <x v="13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 world music"/>
    <n v="0.8"/>
    <n v="40"/>
    <x v="4"/>
    <x v="13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 world music"/>
    <n v="11.6"/>
    <n v="19.333333333333332"/>
    <x v="4"/>
    <x v="13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 world music"/>
    <n v="0"/>
    <e v="#DIV/0!"/>
    <x v="4"/>
    <x v="13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 world music"/>
    <n v="2.7873639500929119"/>
    <n v="35"/>
    <x v="4"/>
    <x v="13"/>
    <x v="1235"/>
    <d v="2013-12-15T03:14:59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 world music"/>
    <n v="0"/>
    <e v="#DIV/0!"/>
    <x v="4"/>
    <x v="13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 world music"/>
    <n v="0"/>
    <e v="#DIV/0!"/>
    <x v="4"/>
    <x v="13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 world music"/>
    <n v="17.8"/>
    <n v="59.333333333333336"/>
    <x v="4"/>
    <x v="13"/>
    <x v="1238"/>
    <d v="2011-08-06T14:38:56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 world music"/>
    <n v="0"/>
    <e v="#DIV/0!"/>
    <x v="4"/>
    <x v="13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 world music"/>
    <n v="3.0125000000000002"/>
    <n v="30.125"/>
    <x v="4"/>
    <x v="13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 world music"/>
    <n v="50.74"/>
    <n v="74.617647058823536"/>
    <x v="4"/>
    <x v="13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 world music"/>
    <n v="0.54884742041712409"/>
    <n v="5"/>
    <x v="4"/>
    <x v="13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 world music"/>
    <n v="14.091666666666667"/>
    <n v="44.5"/>
    <x v="4"/>
    <x v="13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 rock"/>
    <n v="103.8"/>
    <n v="46.133333333333333"/>
    <x v="4"/>
    <x v="10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 rock"/>
    <n v="120.25"/>
    <n v="141.47058823529412"/>
    <x v="4"/>
    <x v="10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 rock"/>
    <n v="117"/>
    <n v="75.483870967741936"/>
    <x v="4"/>
    <x v="10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 rock"/>
    <n v="122.14285714285714"/>
    <n v="85.5"/>
    <x v="4"/>
    <x v="10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 rock"/>
    <n v="151.63999999999999"/>
    <n v="64.254237288135599"/>
    <x v="4"/>
    <x v="10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 rock"/>
    <n v="104.44"/>
    <n v="64.46913580246914"/>
    <x v="4"/>
    <x v="10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 rock"/>
    <n v="200.15333333333334"/>
    <n v="118.2007874015748"/>
    <x v="4"/>
    <x v="10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 rock"/>
    <n v="101.8"/>
    <n v="82.540540540540547"/>
    <x v="4"/>
    <x v="10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 rock"/>
    <n v="137.65714285714284"/>
    <n v="34.170212765957444"/>
    <x v="4"/>
    <x v="10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 rock"/>
    <n v="303833.2"/>
    <n v="42.73322081575246"/>
    <x v="4"/>
    <x v="10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 rock"/>
    <n v="198.85074626865671"/>
    <n v="94.489361702127653"/>
    <x v="4"/>
    <x v="10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 rock"/>
    <n v="202.36666666666667"/>
    <n v="55.697247706422019"/>
    <x v="4"/>
    <x v="10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 rock"/>
    <n v="117.96376666666666"/>
    <n v="98.030831024930734"/>
    <x v="4"/>
    <x v="10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 rock"/>
    <n v="294.72727272727275"/>
    <n v="92.102272727272734"/>
    <x v="4"/>
    <x v="10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 rock"/>
    <n v="213.14633333333333"/>
    <n v="38.175462686567165"/>
    <x v="4"/>
    <x v="10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 rock"/>
    <n v="104.24"/>
    <n v="27.145833333333332"/>
    <x v="4"/>
    <x v="10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 rock"/>
    <n v="113.66666666666667"/>
    <n v="50.689189189189186"/>
    <x v="4"/>
    <x v="10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 rock"/>
    <n v="101.25"/>
    <n v="38.942307692307693"/>
    <x v="4"/>
    <x v="10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 rock"/>
    <n v="125.41538461538461"/>
    <n v="77.638095238095232"/>
    <x v="4"/>
    <x v="10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 rock"/>
    <n v="119"/>
    <n v="43.536585365853661"/>
    <x v="4"/>
    <x v="10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 rock"/>
    <n v="166.46153846153845"/>
    <n v="31.823529411764707"/>
    <x v="4"/>
    <x v="10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 rock"/>
    <n v="119.14771428571429"/>
    <n v="63.184393939393942"/>
    <x v="4"/>
    <x v="10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 rock"/>
    <n v="100.47368421052632"/>
    <n v="190.9"/>
    <x v="4"/>
    <x v="10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 rock"/>
    <n v="101.8"/>
    <n v="140.85534591194968"/>
    <x v="4"/>
    <x v="10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 rock"/>
    <n v="116.66666666666667"/>
    <n v="76.92307692307692"/>
    <x v="4"/>
    <x v="10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 rock"/>
    <n v="108.64893617021276"/>
    <n v="99.15533980582525"/>
    <x v="4"/>
    <x v="10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 rock"/>
    <n v="114.72"/>
    <n v="67.881656804733723"/>
    <x v="4"/>
    <x v="10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 rock"/>
    <n v="101.8"/>
    <n v="246.29032258064515"/>
    <x v="4"/>
    <x v="10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 rock"/>
    <n v="106"/>
    <n v="189.28571428571428"/>
    <x v="4"/>
    <x v="10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 rock"/>
    <n v="103.5"/>
    <n v="76.666666666666671"/>
    <x v="4"/>
    <x v="10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 rock"/>
    <n v="154.97535999999999"/>
    <n v="82.963254817987149"/>
    <x v="4"/>
    <x v="10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 rock"/>
    <n v="162.14066666666668"/>
    <n v="62.522107969151669"/>
    <x v="4"/>
    <x v="10"/>
    <x v="1275"/>
    <d v="2013-08-07T20:49:47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 rock"/>
    <n v="104.42100000000001"/>
    <n v="46.06808823529412"/>
    <x v="4"/>
    <x v="10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 rock"/>
    <n v="106.12433333333334"/>
    <n v="38.543946731234868"/>
    <x v="4"/>
    <x v="10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 rock"/>
    <n v="154.93846153846152"/>
    <n v="53.005263157894738"/>
    <x v="4"/>
    <x v="10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 rock"/>
    <n v="110.77157238734419"/>
    <n v="73.355396825396824"/>
    <x v="4"/>
    <x v="10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 rock"/>
    <n v="110.91186666666667"/>
    <n v="127.97523076923076"/>
    <x v="4"/>
    <x v="10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 rock"/>
    <n v="110.71428571428571"/>
    <n v="104.72972972972973"/>
    <x v="4"/>
    <x v="10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 rock"/>
    <n v="123.61333333333333"/>
    <n v="67.671532846715323"/>
    <x v="4"/>
    <x v="10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 rock"/>
    <n v="211.05"/>
    <n v="95.931818181818187"/>
    <x v="4"/>
    <x v="10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 plays"/>
    <n v="101"/>
    <n v="65.161290322580641"/>
    <x v="1"/>
    <x v="6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 plays"/>
    <n v="101.65"/>
    <n v="32.269841269841272"/>
    <x v="1"/>
    <x v="6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 plays"/>
    <n v="108.33333333333333"/>
    <n v="81.25"/>
    <x v="1"/>
    <x v="6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 plays"/>
    <n v="242"/>
    <n v="24.2"/>
    <x v="1"/>
    <x v="6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 plays"/>
    <n v="100.45"/>
    <n v="65.868852459016395"/>
    <x v="1"/>
    <x v="6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 plays"/>
    <n v="125.06666666666666"/>
    <n v="36.07692307692308"/>
    <x v="1"/>
    <x v="6"/>
    <x v="1289"/>
    <d v="2017-01-04T03:14:05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 plays"/>
    <n v="108.57142857142857"/>
    <n v="44.186046511627907"/>
    <x v="1"/>
    <x v="6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 plays"/>
    <n v="145.69999999999999"/>
    <n v="104.07142857142857"/>
    <x v="1"/>
    <x v="6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 plays"/>
    <n v="110"/>
    <n v="35.96153846153846"/>
    <x v="1"/>
    <x v="6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 plays"/>
    <n v="102.23333333333333"/>
    <n v="127.79166666666667"/>
    <x v="1"/>
    <x v="6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 plays"/>
    <n v="122"/>
    <n v="27.727272727272727"/>
    <x v="1"/>
    <x v="6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 plays"/>
    <n v="101.96"/>
    <n v="39.828125"/>
    <x v="1"/>
    <x v="6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 plays"/>
    <n v="141.1764705882353"/>
    <n v="52.173913043478258"/>
    <x v="1"/>
    <x v="6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 plays"/>
    <n v="109.52500000000001"/>
    <n v="92.037815126050418"/>
    <x v="1"/>
    <x v="6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 plays"/>
    <n v="104.65"/>
    <n v="63.424242424242422"/>
    <x v="1"/>
    <x v="6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 plays"/>
    <n v="124"/>
    <n v="135.625"/>
    <x v="1"/>
    <x v="6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 plays"/>
    <n v="135"/>
    <n v="168.75"/>
    <x v="1"/>
    <x v="6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 plays"/>
    <n v="102.75"/>
    <n v="70.862068965517238"/>
    <x v="1"/>
    <x v="6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 plays"/>
    <n v="100"/>
    <n v="50"/>
    <x v="1"/>
    <x v="6"/>
    <x v="1302"/>
    <d v="2016-12-01T02:23:31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 plays"/>
    <n v="130.26085714285713"/>
    <n v="42.214166666666671"/>
    <x v="1"/>
    <x v="6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 wearables"/>
    <n v="39.627499999999998"/>
    <n v="152.41346153846155"/>
    <x v="2"/>
    <x v="8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 wearables"/>
    <n v="25.976666666666667"/>
    <n v="90.616279069767444"/>
    <x v="2"/>
    <x v="8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 wearables"/>
    <n v="65.24636363636364"/>
    <n v="201.60393258426967"/>
    <x v="2"/>
    <x v="8"/>
    <x v="1306"/>
    <d v="2014-12-04T10:58:54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 wearables"/>
    <n v="11.513999999999999"/>
    <n v="127.93333333333334"/>
    <x v="2"/>
    <x v="8"/>
    <x v="1307"/>
    <d v="2016-02-17T12:04:39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 wearables"/>
    <n v="11.36"/>
    <n v="29.894736842105264"/>
    <x v="2"/>
    <x v="8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 wearables"/>
    <n v="111.99130434782609"/>
    <n v="367.97142857142859"/>
    <x v="2"/>
    <x v="8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 wearables"/>
    <n v="15.5"/>
    <n v="129.16666666666666"/>
    <x v="2"/>
    <x v="8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 wearables"/>
    <n v="32.027999999999999"/>
    <n v="800.7"/>
    <x v="2"/>
    <x v="8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 wearables"/>
    <n v="0.60869565217391308"/>
    <n v="28"/>
    <x v="2"/>
    <x v="8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 wearables"/>
    <n v="31.114999999999998"/>
    <n v="102.01639344262296"/>
    <x v="2"/>
    <x v="8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 wearables"/>
    <n v="1.1266666666666667"/>
    <n v="184.36363636363637"/>
    <x v="2"/>
    <x v="8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 wearables"/>
    <n v="40.404000000000003"/>
    <n v="162.91935483870967"/>
    <x v="2"/>
    <x v="8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 wearables"/>
    <n v="1.3333333333333333E-3"/>
    <n v="1"/>
    <x v="2"/>
    <x v="8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 wearables"/>
    <n v="5.7335000000000003"/>
    <n v="603.52631578947364"/>
    <x v="2"/>
    <x v="8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 wearables"/>
    <n v="15.324999999999999"/>
    <n v="45.407407407407405"/>
    <x v="2"/>
    <x v="8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 wearables"/>
    <n v="15.103448275862069"/>
    <n v="97.333333333333329"/>
    <x v="2"/>
    <x v="8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 wearables"/>
    <n v="0.503"/>
    <n v="167.66666666666666"/>
    <x v="2"/>
    <x v="8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 wearables"/>
    <n v="1.3028138528138529"/>
    <n v="859.85714285714289"/>
    <x v="2"/>
    <x v="8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 wearables"/>
    <n v="0.30285714285714288"/>
    <n v="26.5"/>
    <x v="2"/>
    <x v="8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 wearables"/>
    <n v="8.8800000000000008"/>
    <n v="30.272727272727273"/>
    <x v="2"/>
    <x v="8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 wearables"/>
    <n v="9.84"/>
    <n v="54.666666666666664"/>
    <x v="2"/>
    <x v="8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 wearables"/>
    <n v="2.4300000000000002"/>
    <n v="60.75"/>
    <x v="2"/>
    <x v="8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 wearables"/>
    <n v="1.1299999999999999"/>
    <n v="102.72727272727273"/>
    <x v="2"/>
    <x v="8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 wearables"/>
    <n v="3.5520833333333335"/>
    <n v="41.585365853658537"/>
    <x v="2"/>
    <x v="8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 wearables"/>
    <n v="2.3306666666666667"/>
    <n v="116.53333333333333"/>
    <x v="2"/>
    <x v="8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 wearables"/>
    <n v="0.81599999999999995"/>
    <n v="45.333333333333336"/>
    <x v="2"/>
    <x v="8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 wearables"/>
    <n v="22.494285714285713"/>
    <n v="157.46"/>
    <x v="2"/>
    <x v="8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 wearables"/>
    <n v="1.3668"/>
    <n v="100.5"/>
    <x v="2"/>
    <x v="8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 wearables"/>
    <n v="0"/>
    <e v="#DIV/0!"/>
    <x v="2"/>
    <x v="8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 wearables"/>
    <n v="0"/>
    <e v="#DIV/0!"/>
    <x v="2"/>
    <x v="8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 wearables"/>
    <n v="10.754135338345865"/>
    <n v="51.822463768115945"/>
    <x v="2"/>
    <x v="8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 wearables"/>
    <n v="19.760000000000002"/>
    <n v="308.75"/>
    <x v="2"/>
    <x v="8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 wearables"/>
    <n v="84.947000000000003"/>
    <n v="379.22767857142856"/>
    <x v="2"/>
    <x v="8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 wearables"/>
    <n v="49.381999999999998"/>
    <n v="176.36428571428573"/>
    <x v="2"/>
    <x v="8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 wearables"/>
    <n v="3.3033333333333332"/>
    <n v="66.066666666666663"/>
    <x v="2"/>
    <x v="8"/>
    <x v="1338"/>
    <d v="2015-08-02T19:17:13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 wearables"/>
    <n v="6.6340000000000003"/>
    <n v="89.648648648648646"/>
    <x v="2"/>
    <x v="8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 wearables"/>
    <n v="0"/>
    <e v="#DIV/0!"/>
    <x v="2"/>
    <x v="8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 wearables"/>
    <n v="70.36"/>
    <n v="382.39130434782606"/>
    <x v="2"/>
    <x v="8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 wearables"/>
    <n v="0.2"/>
    <n v="100"/>
    <x v="2"/>
    <x v="8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 wearables"/>
    <n v="102.298"/>
    <n v="158.35603715170279"/>
    <x v="2"/>
    <x v="8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 nonfiction"/>
    <n v="377.73333333333335"/>
    <n v="40.762589928057551"/>
    <x v="3"/>
    <x v="9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 nonfiction"/>
    <n v="125"/>
    <n v="53.571428571428569"/>
    <x v="3"/>
    <x v="9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 nonfiction"/>
    <n v="147.32653061224491"/>
    <n v="48.449664429530202"/>
    <x v="3"/>
    <x v="9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 nonfiction"/>
    <n v="102.2"/>
    <n v="82.41935483870968"/>
    <x v="3"/>
    <x v="9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 nonfiction"/>
    <n v="101.87234042553192"/>
    <n v="230.19230769230768"/>
    <x v="3"/>
    <x v="9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 nonfiction"/>
    <n v="204.2"/>
    <n v="59.360465116279073"/>
    <x v="3"/>
    <x v="9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 nonfiction"/>
    <n v="104.05"/>
    <n v="66.698717948717942"/>
    <x v="3"/>
    <x v="9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 nonfiction"/>
    <n v="101.265"/>
    <n v="168.77500000000001"/>
    <x v="3"/>
    <x v="9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 nonfiction"/>
    <n v="136.13999999999999"/>
    <n v="59.973568281938327"/>
    <x v="3"/>
    <x v="9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 nonfiction"/>
    <n v="133.6"/>
    <n v="31.80952380952381"/>
    <x v="3"/>
    <x v="9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 nonfiction"/>
    <n v="130.25"/>
    <n v="24.421875"/>
    <x v="3"/>
    <x v="9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 nonfiction"/>
    <n v="122.68"/>
    <n v="25.347107438016529"/>
    <x v="3"/>
    <x v="9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 nonfiction"/>
    <n v="182.81058823529412"/>
    <n v="71.443218390804603"/>
    <x v="3"/>
    <x v="9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 nonfiction"/>
    <n v="125.3"/>
    <n v="38.553846153846152"/>
    <x v="3"/>
    <x v="9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 nonfiction"/>
    <n v="111.66666666666667"/>
    <n v="68.367346938775512"/>
    <x v="3"/>
    <x v="9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 nonfiction"/>
    <n v="115.75757575757575"/>
    <n v="40.210526315789473"/>
    <x v="3"/>
    <x v="9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 nonfiction"/>
    <n v="173.2"/>
    <n v="32.074074074074076"/>
    <x v="3"/>
    <x v="9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 nonfiction"/>
    <n v="125.98333333333333"/>
    <n v="28.632575757575758"/>
    <x v="3"/>
    <x v="9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 nonfiction"/>
    <n v="109.1"/>
    <n v="43.64"/>
    <x v="3"/>
    <x v="9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 nonfiction"/>
    <n v="100"/>
    <n v="40"/>
    <x v="3"/>
    <x v="9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 rock"/>
    <n v="118.64285714285714"/>
    <n v="346.04166666666669"/>
    <x v="4"/>
    <x v="10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 rock"/>
    <n v="100.26666666666667"/>
    <n v="81.739130434782609"/>
    <x v="4"/>
    <x v="10"/>
    <x v="1365"/>
    <d v="2015-03-16T16:35:52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 rock"/>
    <n v="126.4892"/>
    <n v="64.535306122448986"/>
    <x v="4"/>
    <x v="10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 rock"/>
    <n v="114.26"/>
    <n v="63.477777777777774"/>
    <x v="4"/>
    <x v="10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 rock"/>
    <n v="110.7"/>
    <n v="63.620689655172413"/>
    <x v="4"/>
    <x v="10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 rock"/>
    <n v="105.34805315203954"/>
    <n v="83.967068965517228"/>
    <x v="4"/>
    <x v="10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 rock"/>
    <n v="103.66666666666667"/>
    <n v="77.75"/>
    <x v="4"/>
    <x v="10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 rock"/>
    <n v="107.08672667523932"/>
    <n v="107.07142857142857"/>
    <x v="4"/>
    <x v="10"/>
    <x v="1371"/>
    <d v="2015-05-07T18:12:22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 rock"/>
    <n v="124"/>
    <n v="38.75"/>
    <x v="4"/>
    <x v="10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 rock"/>
    <n v="105.01"/>
    <n v="201.94230769230768"/>
    <x v="4"/>
    <x v="10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 rock"/>
    <n v="189.46666666666667"/>
    <n v="43.060606060606062"/>
    <x v="4"/>
    <x v="10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 rock"/>
    <n v="171.32499999999999"/>
    <n v="62.871559633027523"/>
    <x v="4"/>
    <x v="10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 rock"/>
    <n v="252.48648648648648"/>
    <n v="55.607142857142854"/>
    <x v="4"/>
    <x v="10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 rock"/>
    <n v="116.15384615384616"/>
    <n v="48.70967741935484"/>
    <x v="4"/>
    <x v="10"/>
    <x v="1377"/>
    <d v="2017-02-03T04:11:00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 rock"/>
    <n v="203.35"/>
    <n v="30.578947368421051"/>
    <x v="4"/>
    <x v="10"/>
    <x v="1378"/>
    <d v="2016-08-01T18:13:30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 rock"/>
    <n v="111.6"/>
    <n v="73.907284768211923"/>
    <x v="4"/>
    <x v="10"/>
    <x v="1379"/>
    <d v="2015-06-05T11:47:56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 rock"/>
    <n v="424"/>
    <n v="21.2"/>
    <x v="4"/>
    <x v="10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 rock"/>
    <n v="107.1"/>
    <n v="73.356164383561648"/>
    <x v="4"/>
    <x v="10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 rock"/>
    <n v="104.3625"/>
    <n v="56.412162162162161"/>
    <x v="4"/>
    <x v="10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 rock"/>
    <n v="212.40909090909091"/>
    <n v="50.247311827956992"/>
    <x v="4"/>
    <x v="10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 rock"/>
    <n v="124.08571428571429"/>
    <n v="68.936507936507937"/>
    <x v="4"/>
    <x v="10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 rock"/>
    <n v="110.406125"/>
    <n v="65.914104477611943"/>
    <x v="4"/>
    <x v="10"/>
    <x v="1385"/>
    <d v="2016-04-29T12:11:00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 rock"/>
    <n v="218.75"/>
    <n v="62.5"/>
    <x v="4"/>
    <x v="10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 rock"/>
    <n v="136.625"/>
    <n v="70.064102564102569"/>
    <x v="4"/>
    <x v="10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 rock"/>
    <n v="134.8074"/>
    <n v="60.181874999999998"/>
    <x v="4"/>
    <x v="10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 rock"/>
    <n v="145.4"/>
    <n v="21.382352941176471"/>
    <x v="4"/>
    <x v="10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 rock"/>
    <n v="109.10714285714286"/>
    <n v="160.78947368421052"/>
    <x v="4"/>
    <x v="10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 rock"/>
    <n v="110.2"/>
    <n v="42.384615384615387"/>
    <x v="4"/>
    <x v="10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 rock"/>
    <n v="113.64"/>
    <n v="27.317307692307693"/>
    <x v="4"/>
    <x v="10"/>
    <x v="1392"/>
    <d v="2016-03-03T03:43:06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 rock"/>
    <n v="102.35"/>
    <n v="196.82692307692307"/>
    <x v="4"/>
    <x v="10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 rock"/>
    <n v="122.13333333333334"/>
    <n v="53.882352941176471"/>
    <x v="4"/>
    <x v="10"/>
    <x v="1394"/>
    <d v="2017-03-01T03:00:00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 rock"/>
    <n v="111.88571428571429"/>
    <n v="47.756097560975611"/>
    <x v="4"/>
    <x v="10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 rock"/>
    <n v="107.3"/>
    <n v="88.191780821917803"/>
    <x v="4"/>
    <x v="10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 rock"/>
    <n v="113.85"/>
    <n v="72.056962025316452"/>
    <x v="4"/>
    <x v="10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 rock"/>
    <n v="109.68181818181819"/>
    <n v="74.246153846153845"/>
    <x v="4"/>
    <x v="10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 rock"/>
    <n v="126.14444444444445"/>
    <n v="61.701086956521742"/>
    <x v="4"/>
    <x v="10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 rock"/>
    <n v="167.42857142857142"/>
    <n v="17.235294117647058"/>
    <x v="4"/>
    <x v="10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 rock"/>
    <n v="496.52"/>
    <n v="51.720833333333331"/>
    <x v="4"/>
    <x v="10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 rock"/>
    <n v="109.16"/>
    <n v="24.150442477876105"/>
    <x v="4"/>
    <x v="10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 rock"/>
    <n v="102.575"/>
    <n v="62.166666666666664"/>
    <x v="4"/>
    <x v="10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 translations"/>
    <n v="1.6620689655172414"/>
    <n v="48.2"/>
    <x v="3"/>
    <x v="18"/>
    <x v="1404"/>
    <d v="2015-02-22T12:14:45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 translations"/>
    <n v="0.42"/>
    <n v="6.1764705882352944"/>
    <x v="3"/>
    <x v="18"/>
    <x v="1405"/>
    <d v="2014-11-28T17:20:01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 translations"/>
    <n v="0.125"/>
    <n v="5"/>
    <x v="3"/>
    <x v="18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 translations"/>
    <n v="0.5"/>
    <n v="7.5"/>
    <x v="3"/>
    <x v="18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 translations"/>
    <n v="7.2"/>
    <n v="12"/>
    <x v="3"/>
    <x v="18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 translations"/>
    <n v="0"/>
    <e v="#DIV/0!"/>
    <x v="3"/>
    <x v="18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 translations"/>
    <n v="1.6666666666666666E-2"/>
    <n v="1"/>
    <x v="3"/>
    <x v="18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 translations"/>
    <n v="0.23333333333333334"/>
    <n v="2.3333333333333335"/>
    <x v="3"/>
    <x v="18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 translations"/>
    <n v="4.5714285714285712"/>
    <n v="24.615384615384617"/>
    <x v="3"/>
    <x v="18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 translations"/>
    <n v="5"/>
    <n v="100"/>
    <x v="3"/>
    <x v="18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 translations"/>
    <n v="0.2"/>
    <n v="1"/>
    <x v="3"/>
    <x v="18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 translations"/>
    <n v="18.181818181818183"/>
    <n v="88.888888888888886"/>
    <x v="3"/>
    <x v="18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 translations"/>
    <n v="0"/>
    <e v="#DIV/0!"/>
    <x v="3"/>
    <x v="18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 translations"/>
    <n v="1.2222222222222223"/>
    <n v="27.5"/>
    <x v="3"/>
    <x v="18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 translations"/>
    <n v="0.2"/>
    <n v="6"/>
    <x v="3"/>
    <x v="18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 translations"/>
    <n v="7.0634920634920633"/>
    <n v="44.5"/>
    <x v="3"/>
    <x v="18"/>
    <x v="1419"/>
    <d v="2016-10-09T10:56:59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 translations"/>
    <n v="2.7272727272727271"/>
    <n v="1"/>
    <x v="3"/>
    <x v="18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 translations"/>
    <n v="0.1"/>
    <n v="100"/>
    <x v="3"/>
    <x v="18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 translations"/>
    <n v="0.104"/>
    <n v="13"/>
    <x v="3"/>
    <x v="18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 translations"/>
    <n v="0.33333333333333331"/>
    <n v="100"/>
    <x v="3"/>
    <x v="18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 translations"/>
    <n v="20.36"/>
    <n v="109.07142857142857"/>
    <x v="3"/>
    <x v="18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 translations"/>
    <n v="0"/>
    <e v="#DIV/0!"/>
    <x v="3"/>
    <x v="18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 translations"/>
    <n v="0"/>
    <e v="#DIV/0!"/>
    <x v="3"/>
    <x v="18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 translations"/>
    <n v="8.3800000000000008"/>
    <n v="104.75"/>
    <x v="3"/>
    <x v="18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 translations"/>
    <n v="4.5"/>
    <n v="15"/>
    <x v="3"/>
    <x v="18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 translations"/>
    <n v="0"/>
    <e v="#DIV/0!"/>
    <x v="3"/>
    <x v="18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 translations"/>
    <n v="8.06"/>
    <n v="80.599999999999994"/>
    <x v="3"/>
    <x v="18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 translations"/>
    <n v="31.94705882352941"/>
    <n v="115.55319148936171"/>
    <x v="3"/>
    <x v="18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 translations"/>
    <n v="0"/>
    <e v="#DIV/0!"/>
    <x v="3"/>
    <x v="18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 translations"/>
    <n v="6.708333333333333"/>
    <n v="80.5"/>
    <x v="3"/>
    <x v="18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 translations"/>
    <n v="9.9878048780487809"/>
    <n v="744.5454545454545"/>
    <x v="3"/>
    <x v="18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 translations"/>
    <n v="0.1"/>
    <n v="7.5"/>
    <x v="3"/>
    <x v="18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 translations"/>
    <n v="0.77"/>
    <n v="38.5"/>
    <x v="3"/>
    <x v="18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 translations"/>
    <n v="26.9"/>
    <n v="36.68181818181818"/>
    <x v="3"/>
    <x v="18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 translations"/>
    <n v="3"/>
    <n v="75"/>
    <x v="3"/>
    <x v="18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 translations"/>
    <n v="6.6055045871559637"/>
    <n v="30"/>
    <x v="3"/>
    <x v="18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 translations"/>
    <n v="7.6923076923076927E-3"/>
    <n v="1"/>
    <x v="3"/>
    <x v="18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 translations"/>
    <n v="1.1222222222222222"/>
    <n v="673.33333333333337"/>
    <x v="3"/>
    <x v="18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 translations"/>
    <n v="0"/>
    <e v="#DIV/0!"/>
    <x v="3"/>
    <x v="18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 translations"/>
    <n v="0"/>
    <e v="#DIV/0!"/>
    <x v="3"/>
    <x v="18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 translations"/>
    <n v="0"/>
    <e v="#DIV/0!"/>
    <x v="3"/>
    <x v="18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 translations"/>
    <n v="0"/>
    <e v="#DIV/0!"/>
    <x v="3"/>
    <x v="18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 translations"/>
    <n v="0"/>
    <e v="#DIV/0!"/>
    <x v="3"/>
    <x v="18"/>
    <x v="1446"/>
    <d v="2016-04-21T10:44:38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 translations"/>
    <n v="1.4999999999999999E-2"/>
    <n v="25"/>
    <x v="3"/>
    <x v="18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 translations"/>
    <n v="0"/>
    <e v="#DIV/0!"/>
    <x v="3"/>
    <x v="18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 translations"/>
    <n v="0"/>
    <e v="#DIV/0!"/>
    <x v="3"/>
    <x v="18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 translations"/>
    <n v="1E-3"/>
    <n v="1"/>
    <x v="3"/>
    <x v="18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 translations"/>
    <n v="1.0554089709762533E-2"/>
    <n v="1"/>
    <x v="3"/>
    <x v="18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 translations"/>
    <n v="0"/>
    <e v="#DIV/0!"/>
    <x v="3"/>
    <x v="18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 translations"/>
    <n v="0"/>
    <e v="#DIV/0!"/>
    <x v="3"/>
    <x v="18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 translations"/>
    <n v="0.8571428571428571"/>
    <n v="15"/>
    <x v="3"/>
    <x v="18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 translations"/>
    <n v="10.5"/>
    <n v="225"/>
    <x v="3"/>
    <x v="18"/>
    <x v="1455"/>
    <d v="2014-09-05T13:39:00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 translations"/>
    <n v="2.9"/>
    <n v="48.333333333333336"/>
    <x v="3"/>
    <x v="18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 translations"/>
    <n v="0"/>
    <e v="#DIV/0!"/>
    <x v="3"/>
    <x v="18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 translations"/>
    <n v="0"/>
    <e v="#DIV/0!"/>
    <x v="3"/>
    <x v="18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 translations"/>
    <n v="0"/>
    <e v="#DIV/0!"/>
    <x v="3"/>
    <x v="18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 translations"/>
    <n v="0"/>
    <e v="#DIV/0!"/>
    <x v="3"/>
    <x v="18"/>
    <x v="1460"/>
    <d v="2014-11-30T23:45:00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 radio &amp; podcasts"/>
    <n v="101.24460000000001"/>
    <n v="44.66673529411765"/>
    <x v="3"/>
    <x v="19"/>
    <x v="1461"/>
    <d v="2014-10-21T00:00:00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 radio &amp; podcasts"/>
    <n v="108.5175"/>
    <n v="28.937999999999999"/>
    <x v="3"/>
    <x v="19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 radio &amp; podcasts"/>
    <n v="147.66666666666666"/>
    <n v="35.44"/>
    <x v="3"/>
    <x v="19"/>
    <x v="1463"/>
    <d v="2013-04-07T20:52:18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 radio &amp; podcasts"/>
    <n v="163.19999999999999"/>
    <n v="34.871794871794869"/>
    <x v="3"/>
    <x v="19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 radio &amp; podcasts"/>
    <n v="456.41449999999998"/>
    <n v="52.622732513451197"/>
    <x v="3"/>
    <x v="19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 radio &amp; podcasts"/>
    <n v="107.8773125"/>
    <n v="69.598266129032254"/>
    <x v="3"/>
    <x v="19"/>
    <x v="1466"/>
    <d v="2016-01-12T05:00:00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 radio &amp; podcasts"/>
    <n v="115.08"/>
    <n v="76.72"/>
    <x v="3"/>
    <x v="19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 radio &amp; podcasts"/>
    <n v="102.36842105263158"/>
    <n v="33.191126279863482"/>
    <x v="3"/>
    <x v="19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 radio &amp; podcasts"/>
    <n v="108.42485875706215"/>
    <n v="149.46417445482865"/>
    <x v="3"/>
    <x v="19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 radio &amp; podcasts"/>
    <n v="125.13333333333334"/>
    <n v="23.172839506172838"/>
    <x v="3"/>
    <x v="19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 radio &amp; podcasts"/>
    <n v="103.840625"/>
    <n v="96.877551020408163"/>
    <x v="3"/>
    <x v="19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 radio &amp; podcasts"/>
    <n v="138.70400000000001"/>
    <n v="103.20238095238095"/>
    <x v="3"/>
    <x v="19"/>
    <x v="1472"/>
    <d v="2013-10-16T13:01:4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 radio &amp; podcasts"/>
    <n v="120.51600000000001"/>
    <n v="38.462553191489363"/>
    <x v="3"/>
    <x v="19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 radio &amp; podcasts"/>
    <n v="112.26666666666667"/>
    <n v="44.315789473684212"/>
    <x v="3"/>
    <x v="19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 radio &amp; podcasts"/>
    <n v="188.66966666666667"/>
    <n v="64.173356009070289"/>
    <x v="3"/>
    <x v="19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 radio &amp; podcasts"/>
    <n v="661.55466666666666"/>
    <n v="43.333275109170302"/>
    <x v="3"/>
    <x v="19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 radio &amp; podcasts"/>
    <n v="111.31"/>
    <n v="90.495934959349597"/>
    <x v="3"/>
    <x v="19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 radio &amp; podcasts"/>
    <n v="1181.6142199999999"/>
    <n v="29.187190495010373"/>
    <x v="3"/>
    <x v="19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 radio &amp; podcasts"/>
    <n v="137.375"/>
    <n v="30.95774647887324"/>
    <x v="3"/>
    <x v="19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 radio &amp; podcasts"/>
    <n v="117.04040000000001"/>
    <n v="92.157795275590544"/>
    <x v="3"/>
    <x v="19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 fiction"/>
    <n v="2.1"/>
    <n v="17.5"/>
    <x v="3"/>
    <x v="2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 fiction"/>
    <n v="0.1"/>
    <n v="5"/>
    <x v="3"/>
    <x v="2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 fiction"/>
    <n v="0.7142857142857143"/>
    <n v="25"/>
    <x v="3"/>
    <x v="2"/>
    <x v="1483"/>
    <d v="2016-07-22T04:37:55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 fiction"/>
    <n v="0"/>
    <e v="#DIV/0!"/>
    <x v="3"/>
    <x v="2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 fiction"/>
    <n v="2.2388059701492535"/>
    <n v="50"/>
    <x v="3"/>
    <x v="2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 fiction"/>
    <n v="0.24"/>
    <n v="16"/>
    <x v="3"/>
    <x v="2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 fiction"/>
    <n v="0"/>
    <e v="#DIV/0!"/>
    <x v="3"/>
    <x v="2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 fiction"/>
    <n v="2.4"/>
    <n v="60"/>
    <x v="3"/>
    <x v="2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 fiction"/>
    <n v="0"/>
    <e v="#DIV/0!"/>
    <x v="3"/>
    <x v="2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 fiction"/>
    <n v="30.862068965517242"/>
    <n v="47.10526315789474"/>
    <x v="3"/>
    <x v="2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 fiction"/>
    <n v="8.3333333333333339"/>
    <n v="100"/>
    <x v="3"/>
    <x v="2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 fiction"/>
    <n v="0.75"/>
    <n v="15"/>
    <x v="3"/>
    <x v="2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 fiction"/>
    <n v="0"/>
    <e v="#DIV/0!"/>
    <x v="3"/>
    <x v="2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 fiction"/>
    <n v="8.9"/>
    <n v="40.454545454545453"/>
    <x v="3"/>
    <x v="2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 fiction"/>
    <n v="0"/>
    <e v="#DIV/0!"/>
    <x v="3"/>
    <x v="2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 fiction"/>
    <n v="0"/>
    <e v="#DIV/0!"/>
    <x v="3"/>
    <x v="2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 fiction"/>
    <n v="6.6666666666666671E-3"/>
    <n v="1"/>
    <x v="3"/>
    <x v="2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 fiction"/>
    <n v="1.9"/>
    <n v="19"/>
    <x v="3"/>
    <x v="2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 fiction"/>
    <n v="0.25"/>
    <n v="5"/>
    <x v="3"/>
    <x v="2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 fiction"/>
    <n v="25.035714285714285"/>
    <n v="46.733333333333334"/>
    <x v="3"/>
    <x v="2"/>
    <x v="1500"/>
    <d v="2013-05-01T21:42:37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 photobooks"/>
    <n v="166.33076923076922"/>
    <n v="97.731073446327684"/>
    <x v="8"/>
    <x v="17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 photobooks"/>
    <n v="101.44545454545455"/>
    <n v="67.835866261398181"/>
    <x v="8"/>
    <x v="17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 photobooks"/>
    <n v="107.89146666666667"/>
    <n v="56.98492957746479"/>
    <x v="8"/>
    <x v="17"/>
    <x v="1503"/>
    <d v="2016-10-23T08:20:01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 photobooks"/>
    <n v="277.93846153846152"/>
    <n v="67.159851301115239"/>
    <x v="8"/>
    <x v="17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 photobooks"/>
    <n v="103.58125"/>
    <n v="48.037681159420288"/>
    <x v="8"/>
    <x v="17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 photobooks"/>
    <n v="111.4"/>
    <n v="38.860465116279073"/>
    <x v="8"/>
    <x v="17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 photobooks"/>
    <n v="215"/>
    <n v="78.181818181818187"/>
    <x v="8"/>
    <x v="17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 photobooks"/>
    <n v="110.76216216216216"/>
    <n v="97.113744075829388"/>
    <x v="8"/>
    <x v="17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 photobooks"/>
    <n v="123.64125714285714"/>
    <n v="110.39397959183674"/>
    <x v="8"/>
    <x v="17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 photobooks"/>
    <n v="101.035"/>
    <n v="39.91506172839506"/>
    <x v="8"/>
    <x v="17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 photobooks"/>
    <n v="111.79285714285714"/>
    <n v="75.975728155339809"/>
    <x v="8"/>
    <x v="17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 photobooks"/>
    <n v="558.7714285714286"/>
    <n v="58.379104477611939"/>
    <x v="8"/>
    <x v="17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 photobooks"/>
    <n v="150.01875000000001"/>
    <n v="55.82093023255814"/>
    <x v="8"/>
    <x v="17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 photobooks"/>
    <n v="106.476"/>
    <n v="151.24431818181819"/>
    <x v="8"/>
    <x v="17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 photobooks"/>
    <n v="157.18899999999999"/>
    <n v="849.67027027027029"/>
    <x v="8"/>
    <x v="17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 photobooks"/>
    <n v="108.65882352941176"/>
    <n v="159.24137931034483"/>
    <x v="8"/>
    <x v="17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 photobooks"/>
    <n v="161.97999999999999"/>
    <n v="39.507317073170732"/>
    <x v="8"/>
    <x v="17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 photobooks"/>
    <n v="205.36666666666667"/>
    <n v="130.52966101694915"/>
    <x v="8"/>
    <x v="17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 photobooks"/>
    <n v="103.36388888888889"/>
    <n v="64.156896551724131"/>
    <x v="8"/>
    <x v="17"/>
    <x v="1519"/>
    <d v="2014-06-20T21:59:0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 photobooks"/>
    <n v="103.47222222222223"/>
    <n v="111.52694610778443"/>
    <x v="8"/>
    <x v="17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 photobooks"/>
    <n v="106.81333333333333"/>
    <n v="170.44680851063831"/>
    <x v="8"/>
    <x v="17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 photobooks"/>
    <n v="138.96574712643678"/>
    <n v="133.7391592920354"/>
    <x v="8"/>
    <x v="17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 photobooks"/>
    <n v="124.84324324324324"/>
    <n v="95.834024896265561"/>
    <x v="8"/>
    <x v="17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 photobooks"/>
    <n v="207"/>
    <n v="221.78571428571428"/>
    <x v="8"/>
    <x v="17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 photobooks"/>
    <n v="174.0057692307692"/>
    <n v="32.315357142857138"/>
    <x v="8"/>
    <x v="17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 photobooks"/>
    <n v="120.32608695652173"/>
    <n v="98.839285714285708"/>
    <x v="8"/>
    <x v="17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 photobooks"/>
    <n v="110.44428571428571"/>
    <n v="55.222142857142863"/>
    <x v="8"/>
    <x v="17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 photobooks"/>
    <n v="281.56666666666666"/>
    <n v="52.793750000000003"/>
    <x v="8"/>
    <x v="17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 photobooks"/>
    <n v="100.67894736842105"/>
    <n v="135.66666666666666"/>
    <x v="8"/>
    <x v="17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 photobooks"/>
    <n v="134.8257142857143"/>
    <n v="53.991990846681922"/>
    <x v="8"/>
    <x v="17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 photobooks"/>
    <n v="175.95744680851064"/>
    <n v="56.643835616438359"/>
    <x v="8"/>
    <x v="17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 photobooks"/>
    <n v="484.02"/>
    <n v="82.316326530612244"/>
    <x v="8"/>
    <x v="17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 photobooks"/>
    <n v="145.13999999999999"/>
    <n v="88.26081081081081"/>
    <x v="8"/>
    <x v="17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 photobooks"/>
    <n v="417.73333333333335"/>
    <n v="84.905149051490511"/>
    <x v="8"/>
    <x v="17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 photobooks"/>
    <n v="132.42500000000001"/>
    <n v="48.154545454545456"/>
    <x v="8"/>
    <x v="17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 photobooks"/>
    <n v="250.30841666666666"/>
    <n v="66.015406593406595"/>
    <x v="8"/>
    <x v="17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 photobooks"/>
    <n v="179.9"/>
    <n v="96.375"/>
    <x v="8"/>
    <x v="17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 photobooks"/>
    <n v="102.62857142857143"/>
    <n v="156.17391304347825"/>
    <x v="8"/>
    <x v="17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 photobooks"/>
    <n v="135.98609999999999"/>
    <n v="95.764859154929582"/>
    <x v="8"/>
    <x v="17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 photobooks"/>
    <n v="117.86666666666666"/>
    <n v="180.40816326530611"/>
    <x v="8"/>
    <x v="17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 nature"/>
    <n v="3.3333333333333333E-2"/>
    <n v="3"/>
    <x v="8"/>
    <x v="20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 nature"/>
    <n v="4"/>
    <n v="20"/>
    <x v="8"/>
    <x v="20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 nature"/>
    <n v="0.44444444444444442"/>
    <n v="10"/>
    <x v="8"/>
    <x v="20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 nature"/>
    <n v="0"/>
    <e v="#DIV/0!"/>
    <x v="8"/>
    <x v="20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 nature"/>
    <n v="3.3333333333333333E-2"/>
    <n v="1"/>
    <x v="8"/>
    <x v="20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 nature"/>
    <n v="28.9"/>
    <n v="26.272727272727273"/>
    <x v="8"/>
    <x v="20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 nature"/>
    <n v="0"/>
    <e v="#DIV/0!"/>
    <x v="8"/>
    <x v="20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 nature"/>
    <n v="8.5714285714285712"/>
    <n v="60"/>
    <x v="8"/>
    <x v="20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 nature"/>
    <n v="34"/>
    <n v="28.333333333333332"/>
    <x v="8"/>
    <x v="20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 nature"/>
    <n v="13.466666666666667"/>
    <n v="14.428571428571429"/>
    <x v="8"/>
    <x v="20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 nature"/>
    <n v="0"/>
    <e v="#DIV/0!"/>
    <x v="8"/>
    <x v="20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 nature"/>
    <n v="49.186046511627907"/>
    <n v="132.1875"/>
    <x v="8"/>
    <x v="20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 nature"/>
    <n v="0"/>
    <e v="#DIV/0!"/>
    <x v="8"/>
    <x v="20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 nature"/>
    <n v="0"/>
    <e v="#DIV/0!"/>
    <x v="8"/>
    <x v="20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 nature"/>
    <n v="0"/>
    <e v="#DIV/0!"/>
    <x v="8"/>
    <x v="20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 nature"/>
    <n v="45.133333333333333"/>
    <n v="56.416666666666664"/>
    <x v="8"/>
    <x v="20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 nature"/>
    <n v="4"/>
    <n v="100"/>
    <x v="8"/>
    <x v="20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 nature"/>
    <n v="4.666666666666667"/>
    <n v="11.666666666666666"/>
    <x v="8"/>
    <x v="20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 nature"/>
    <n v="0.33333333333333331"/>
    <n v="50"/>
    <x v="8"/>
    <x v="20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 nature"/>
    <n v="3.76"/>
    <n v="23.5"/>
    <x v="8"/>
    <x v="20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 art books"/>
    <n v="0.67"/>
    <n v="67"/>
    <x v="3"/>
    <x v="21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 art books"/>
    <n v="0"/>
    <e v="#DIV/0!"/>
    <x v="3"/>
    <x v="21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 art books"/>
    <n v="1.4166666666666667"/>
    <n v="42.5"/>
    <x v="3"/>
    <x v="21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 art books"/>
    <n v="0.1"/>
    <n v="10"/>
    <x v="3"/>
    <x v="21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 art books"/>
    <n v="2.5"/>
    <n v="100"/>
    <x v="3"/>
    <x v="21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 art books"/>
    <n v="21.25"/>
    <n v="108.05084745762711"/>
    <x v="3"/>
    <x v="21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 art books"/>
    <n v="4.117647058823529"/>
    <n v="26.923076923076923"/>
    <x v="3"/>
    <x v="21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 art books"/>
    <n v="13.64"/>
    <n v="155"/>
    <x v="3"/>
    <x v="21"/>
    <x v="1568"/>
    <d v="2014-12-24T01:29:4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 art books"/>
    <n v="0"/>
    <e v="#DIV/0!"/>
    <x v="3"/>
    <x v="21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 art books"/>
    <n v="41.4"/>
    <n v="47.769230769230766"/>
    <x v="3"/>
    <x v="21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 art books"/>
    <n v="0.66115702479338845"/>
    <n v="20"/>
    <x v="3"/>
    <x v="21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 art books"/>
    <n v="5"/>
    <n v="41.666666666666664"/>
    <x v="3"/>
    <x v="21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 art books"/>
    <n v="2.4777777777777779"/>
    <n v="74.333333333333329"/>
    <x v="3"/>
    <x v="21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 art books"/>
    <n v="5.0599999999999996"/>
    <n v="84.333333333333329"/>
    <x v="3"/>
    <x v="21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 art books"/>
    <n v="22.91"/>
    <n v="65.457142857142856"/>
    <x v="3"/>
    <x v="21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 art books"/>
    <n v="13"/>
    <n v="65"/>
    <x v="3"/>
    <x v="21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 art books"/>
    <n v="0.55000000000000004"/>
    <n v="27.5"/>
    <x v="3"/>
    <x v="21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 art books"/>
    <n v="10.80653663679494"/>
    <n v="51.25"/>
    <x v="3"/>
    <x v="21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 art books"/>
    <n v="0.84008400840084008"/>
    <n v="14"/>
    <x v="3"/>
    <x v="21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 art books"/>
    <n v="0"/>
    <e v="#DIV/0!"/>
    <x v="3"/>
    <x v="21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 places"/>
    <n v="0.5"/>
    <n v="5"/>
    <x v="8"/>
    <x v="22"/>
    <x v="1581"/>
    <d v="2015-12-19T10:46:30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 places"/>
    <n v="9.3000000000000007"/>
    <n v="31"/>
    <x v="8"/>
    <x v="22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 places"/>
    <n v="7.4999999999999997E-2"/>
    <n v="15"/>
    <x v="8"/>
    <x v="22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 places"/>
    <n v="0"/>
    <e v="#DIV/0!"/>
    <x v="8"/>
    <x v="22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 places"/>
    <n v="79"/>
    <n v="131.66666666666666"/>
    <x v="8"/>
    <x v="22"/>
    <x v="1585"/>
    <d v="2016-12-25T11:00:00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 places"/>
    <n v="0"/>
    <e v="#DIV/0!"/>
    <x v="8"/>
    <x v="22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 places"/>
    <n v="1.3333333333333334E-2"/>
    <n v="1"/>
    <x v="8"/>
    <x v="22"/>
    <x v="1587"/>
    <d v="2014-12-13T22:49:25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 places"/>
    <n v="0"/>
    <e v="#DIV/0!"/>
    <x v="8"/>
    <x v="22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 places"/>
    <n v="0"/>
    <e v="#DIV/0!"/>
    <x v="8"/>
    <x v="22"/>
    <x v="1589"/>
    <d v="2015-10-09T23:38:0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 places"/>
    <n v="1.7"/>
    <n v="510"/>
    <x v="8"/>
    <x v="22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 places"/>
    <n v="29.228571428571428"/>
    <n v="44.478260869565219"/>
    <x v="8"/>
    <x v="22"/>
    <x v="1591"/>
    <d v="2016-04-03T16:25:41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 places"/>
    <n v="0"/>
    <e v="#DIV/0!"/>
    <x v="8"/>
    <x v="22"/>
    <x v="1592"/>
    <d v="2015-03-28T00:44:45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 places"/>
    <n v="1.3636363636363636E-2"/>
    <n v="1"/>
    <x v="8"/>
    <x v="22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 places"/>
    <n v="20.5"/>
    <n v="20.5"/>
    <x v="8"/>
    <x v="22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 places"/>
    <n v="0.28000000000000003"/>
    <n v="40"/>
    <x v="8"/>
    <x v="22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 places"/>
    <n v="2.3076923076923075"/>
    <n v="25"/>
    <x v="8"/>
    <x v="22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 places"/>
    <n v="0"/>
    <e v="#DIV/0!"/>
    <x v="8"/>
    <x v="22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 places"/>
    <n v="0.125"/>
    <n v="1"/>
    <x v="8"/>
    <x v="22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 places"/>
    <n v="0"/>
    <e v="#DIV/0!"/>
    <x v="8"/>
    <x v="22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 places"/>
    <n v="7.34"/>
    <n v="40.777777777777779"/>
    <x v="8"/>
    <x v="22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 rock"/>
    <n v="108.2492"/>
    <n v="48.325535714285714"/>
    <x v="4"/>
    <x v="10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 rock"/>
    <n v="100.16666666666667"/>
    <n v="46.953125"/>
    <x v="4"/>
    <x v="10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 rock"/>
    <n v="100.033"/>
    <n v="66.688666666666663"/>
    <x v="4"/>
    <x v="10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 rock"/>
    <n v="122.10714285714286"/>
    <n v="48.842857142857142"/>
    <x v="4"/>
    <x v="10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 rock"/>
    <n v="100.69333333333333"/>
    <n v="137.30909090909091"/>
    <x v="4"/>
    <x v="10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 rock"/>
    <n v="101.004125"/>
    <n v="87.829673913043479"/>
    <x v="4"/>
    <x v="10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 rock"/>
    <n v="145.11000000000001"/>
    <n v="70.785365853658533"/>
    <x v="4"/>
    <x v="10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 rock"/>
    <n v="101.25"/>
    <n v="52.826086956521742"/>
    <x v="4"/>
    <x v="10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 rock"/>
    <n v="118.33333333333333"/>
    <n v="443.75"/>
    <x v="4"/>
    <x v="10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 rock"/>
    <n v="271.85000000000002"/>
    <n v="48.544642857142854"/>
    <x v="4"/>
    <x v="10"/>
    <x v="1610"/>
    <d v="2012-12-15T22:11:50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 rock"/>
    <n v="125.125"/>
    <n v="37.074074074074076"/>
    <x v="4"/>
    <x v="10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 rock"/>
    <n v="110"/>
    <n v="50"/>
    <x v="4"/>
    <x v="10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 rock"/>
    <n v="101.5"/>
    <n v="39.03846153846154"/>
    <x v="4"/>
    <x v="10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 rock"/>
    <n v="102.7"/>
    <n v="66.688311688311686"/>
    <x v="4"/>
    <x v="10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 rock"/>
    <n v="114.125"/>
    <n v="67.132352941176464"/>
    <x v="4"/>
    <x v="10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 rock"/>
    <n v="104.2"/>
    <n v="66.369426751592357"/>
    <x v="4"/>
    <x v="10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 rock"/>
    <n v="145.85714285714286"/>
    <n v="64.620253164556956"/>
    <x v="4"/>
    <x v="10"/>
    <x v="1617"/>
    <d v="2013-11-01T19:00:00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 rock"/>
    <n v="105.06666666666666"/>
    <n v="58.370370370370374"/>
    <x v="4"/>
    <x v="10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 rock"/>
    <n v="133.33333333333334"/>
    <n v="86.956521739130437"/>
    <x v="4"/>
    <x v="10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 rock"/>
    <n v="113"/>
    <n v="66.470588235294116"/>
    <x v="4"/>
    <x v="10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 rock"/>
    <n v="121.2"/>
    <n v="163.78378378378378"/>
    <x v="4"/>
    <x v="10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 rock"/>
    <n v="101.72463768115942"/>
    <n v="107.98461538461538"/>
    <x v="4"/>
    <x v="10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 rock"/>
    <n v="101.06666666666666"/>
    <n v="42.111111111111114"/>
    <x v="4"/>
    <x v="10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 rock"/>
    <n v="118"/>
    <n v="47.2"/>
    <x v="4"/>
    <x v="10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 rock"/>
    <n v="155.33333333333334"/>
    <n v="112.01923076923077"/>
    <x v="4"/>
    <x v="10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 rock"/>
    <n v="101.1875"/>
    <n v="74.953703703703709"/>
    <x v="4"/>
    <x v="10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 rock"/>
    <n v="117"/>
    <n v="61.578947368421055"/>
    <x v="4"/>
    <x v="10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 rock"/>
    <n v="100.925"/>
    <n v="45.875"/>
    <x v="4"/>
    <x v="10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 rock"/>
    <n v="103.66666666666667"/>
    <n v="75.853658536585371"/>
    <x v="4"/>
    <x v="10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 rock"/>
    <n v="265.25"/>
    <n v="84.206349206349202"/>
    <x v="4"/>
    <x v="10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 rock"/>
    <n v="155.91"/>
    <n v="117.22556390977444"/>
    <x v="4"/>
    <x v="10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 rock"/>
    <n v="101.625"/>
    <n v="86.489361702127653"/>
    <x v="4"/>
    <x v="10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 rock"/>
    <n v="100"/>
    <n v="172.41379310344828"/>
    <x v="4"/>
    <x v="10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 rock"/>
    <n v="100.5"/>
    <n v="62.8125"/>
    <x v="4"/>
    <x v="10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 rock"/>
    <n v="125.3"/>
    <n v="67.729729729729726"/>
    <x v="4"/>
    <x v="10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 rock"/>
    <n v="103.55555555555556"/>
    <n v="53.5632183908046"/>
    <x v="4"/>
    <x v="10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 rock"/>
    <n v="103.8"/>
    <n v="34.6"/>
    <x v="4"/>
    <x v="10"/>
    <x v="1637"/>
    <d v="2009-12-31T23:39:00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 rock"/>
    <n v="105"/>
    <n v="38.888888888888886"/>
    <x v="4"/>
    <x v="10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 rock"/>
    <n v="100"/>
    <n v="94.736842105263165"/>
    <x v="4"/>
    <x v="10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 rock"/>
    <n v="169.86"/>
    <n v="39.967058823529413"/>
    <x v="4"/>
    <x v="10"/>
    <x v="1640"/>
    <d v="2010-08-03T01:59:00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 pop"/>
    <n v="101.4"/>
    <n v="97.5"/>
    <x v="4"/>
    <x v="23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 pop"/>
    <n v="100"/>
    <n v="42.857142857142854"/>
    <x v="4"/>
    <x v="23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 pop"/>
    <n v="124.7"/>
    <n v="168.51351351351352"/>
    <x v="4"/>
    <x v="23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 pop"/>
    <n v="109.5"/>
    <n v="85.546875"/>
    <x v="4"/>
    <x v="23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 pop"/>
    <n v="110.8"/>
    <n v="554"/>
    <x v="4"/>
    <x v="23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 pop"/>
    <n v="110.2"/>
    <n v="26.554216867469879"/>
    <x v="4"/>
    <x v="23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 pop"/>
    <n v="104.72"/>
    <n v="113.82608695652173"/>
    <x v="4"/>
    <x v="23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 pop"/>
    <n v="125.26086956521739"/>
    <n v="32.011111111111113"/>
    <x v="4"/>
    <x v="23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 pop"/>
    <n v="100.58763157894737"/>
    <n v="47.189259259259259"/>
    <x v="4"/>
    <x v="23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 pop"/>
    <n v="141.55000000000001"/>
    <n v="88.46875"/>
    <x v="4"/>
    <x v="23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 pop"/>
    <n v="100.75"/>
    <n v="100.75"/>
    <x v="4"/>
    <x v="23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 pop"/>
    <n v="100.66666666666667"/>
    <n v="64.714285714285708"/>
    <x v="4"/>
    <x v="23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 pop"/>
    <n v="174.2304"/>
    <n v="51.854285714285716"/>
    <x v="4"/>
    <x v="23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 pop"/>
    <n v="119.90909090909091"/>
    <n v="38.794117647058826"/>
    <x v="4"/>
    <x v="23"/>
    <x v="1654"/>
    <d v="2012-04-18T21:22:40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 pop"/>
    <n v="142.86666666666667"/>
    <n v="44.645833333333336"/>
    <x v="4"/>
    <x v="23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 pop"/>
    <n v="100.33493333333334"/>
    <n v="156.77333333333334"/>
    <x v="4"/>
    <x v="23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 pop"/>
    <n v="104.93380000000001"/>
    <n v="118.70339366515837"/>
    <x v="4"/>
    <x v="23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 pop"/>
    <n v="132.23333333333332"/>
    <n v="74.149532710280369"/>
    <x v="4"/>
    <x v="23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 pop"/>
    <n v="112.8"/>
    <n v="12.533333333333333"/>
    <x v="4"/>
    <x v="23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 pop"/>
    <n v="1253.75"/>
    <n v="27.861111111111111"/>
    <x v="4"/>
    <x v="23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 pop"/>
    <n v="102.50632911392405"/>
    <n v="80.178217821782184"/>
    <x v="4"/>
    <x v="23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 pop"/>
    <n v="102.6375"/>
    <n v="132.43548387096774"/>
    <x v="4"/>
    <x v="23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 pop"/>
    <n v="108"/>
    <n v="33.75"/>
    <x v="4"/>
    <x v="23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 pop"/>
    <n v="122.4088"/>
    <n v="34.384494382022467"/>
    <x v="4"/>
    <x v="23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 pop"/>
    <n v="119.45714285714286"/>
    <n v="44.956989247311824"/>
    <x v="4"/>
    <x v="23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 pop"/>
    <n v="160.88"/>
    <n v="41.04081632653061"/>
    <x v="4"/>
    <x v="23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 pop"/>
    <n v="126.85294117647059"/>
    <n v="52.597560975609753"/>
    <x v="4"/>
    <x v="23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 pop"/>
    <n v="102.6375"/>
    <n v="70.784482758620683"/>
    <x v="4"/>
    <x v="23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 pop"/>
    <n v="139.75"/>
    <n v="53.75"/>
    <x v="4"/>
    <x v="23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 pop"/>
    <n v="102.6"/>
    <n v="44.608695652173914"/>
    <x v="4"/>
    <x v="23"/>
    <x v="1670"/>
    <d v="2010-07-05T04:00:00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 pop"/>
    <n v="100.6735"/>
    <n v="26.148961038961041"/>
    <x v="4"/>
    <x v="23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 pop"/>
    <n v="112.94117647058823"/>
    <n v="39.183673469387756"/>
    <x v="4"/>
    <x v="23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 pop"/>
    <n v="128.0952380952381"/>
    <n v="45.593220338983052"/>
    <x v="4"/>
    <x v="23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 pop"/>
    <n v="201.7"/>
    <n v="89.247787610619469"/>
    <x v="4"/>
    <x v="23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 pop"/>
    <n v="137.416"/>
    <n v="40.416470588235299"/>
    <x v="4"/>
    <x v="23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 pop"/>
    <n v="115.33333333333333"/>
    <n v="82.38095238095238"/>
    <x v="4"/>
    <x v="23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 pop"/>
    <n v="111.66666666666667"/>
    <n v="159.52380952380952"/>
    <x v="4"/>
    <x v="23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 pop"/>
    <n v="118.4"/>
    <n v="36.244897959183675"/>
    <x v="4"/>
    <x v="23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 pop"/>
    <n v="175"/>
    <n v="62.5"/>
    <x v="4"/>
    <x v="23"/>
    <x v="1679"/>
    <d v="2011-07-22T01:39:05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 pop"/>
    <n v="117.5"/>
    <n v="47"/>
    <x v="4"/>
    <x v="23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 faith"/>
    <n v="101.42212307692307"/>
    <n v="74.575090497737563"/>
    <x v="4"/>
    <x v="24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 faith"/>
    <n v="0"/>
    <e v="#DIV/0!"/>
    <x v="4"/>
    <x v="24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 faith"/>
    <n v="21.714285714285715"/>
    <n v="76"/>
    <x v="4"/>
    <x v="24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 faith"/>
    <n v="109.125"/>
    <n v="86.43564356435644"/>
    <x v="4"/>
    <x v="24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 faith"/>
    <n v="102.85714285714286"/>
    <n v="24"/>
    <x v="4"/>
    <x v="24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 faith"/>
    <n v="0.36"/>
    <n v="18"/>
    <x v="4"/>
    <x v="24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 faith"/>
    <n v="31.25"/>
    <n v="80.128205128205124"/>
    <x v="4"/>
    <x v="24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 faith"/>
    <n v="44.3"/>
    <n v="253.14285714285714"/>
    <x v="4"/>
    <x v="24"/>
    <x v="1688"/>
    <d v="2017-04-09T11:49:54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 faith"/>
    <n v="100"/>
    <n v="171.42857142857142"/>
    <x v="4"/>
    <x v="24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 faith"/>
    <n v="25.4"/>
    <n v="57.727272727272727"/>
    <x v="4"/>
    <x v="24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 faith"/>
    <n v="33.473333333333336"/>
    <n v="264.26315789473682"/>
    <x v="4"/>
    <x v="24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 faith"/>
    <n v="47.8"/>
    <n v="159.33333333333334"/>
    <x v="4"/>
    <x v="24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 faith"/>
    <n v="9.3333333333333339"/>
    <n v="35"/>
    <x v="4"/>
    <x v="24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 faith"/>
    <n v="0.05"/>
    <n v="5"/>
    <x v="4"/>
    <x v="24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 faith"/>
    <n v="11.708333333333334"/>
    <n v="61.086956521739133"/>
    <x v="4"/>
    <x v="24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 faith"/>
    <n v="0"/>
    <e v="#DIV/0!"/>
    <x v="4"/>
    <x v="24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 faith"/>
    <n v="20.207999999999998"/>
    <n v="114.81818181818181"/>
    <x v="4"/>
    <x v="24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 faith"/>
    <n v="0"/>
    <e v="#DIV/0!"/>
    <x v="4"/>
    <x v="24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 faith"/>
    <n v="4.2311459353574925"/>
    <n v="54"/>
    <x v="4"/>
    <x v="24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 faith"/>
    <n v="26.06"/>
    <n v="65.974683544303801"/>
    <x v="4"/>
    <x v="24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 faith"/>
    <n v="0.19801980198019803"/>
    <n v="5"/>
    <x v="4"/>
    <x v="24"/>
    <x v="1701"/>
    <d v="2015-01-15T15:56:45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 faith"/>
    <n v="6.0606060606060606E-3"/>
    <n v="1"/>
    <x v="4"/>
    <x v="24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 faith"/>
    <n v="1.02"/>
    <n v="25.5"/>
    <x v="4"/>
    <x v="24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 faith"/>
    <n v="65.099999999999994"/>
    <n v="118.36363636363636"/>
    <x v="4"/>
    <x v="24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 faith"/>
    <n v="0"/>
    <e v="#DIV/0!"/>
    <x v="4"/>
    <x v="24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 faith"/>
    <n v="0"/>
    <e v="#DIV/0!"/>
    <x v="4"/>
    <x v="24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 faith"/>
    <n v="9.74"/>
    <n v="54.111111111111114"/>
    <x v="4"/>
    <x v="24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 faith"/>
    <n v="0"/>
    <e v="#DIV/0!"/>
    <x v="4"/>
    <x v="24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 faith"/>
    <n v="4.8571428571428568"/>
    <n v="21.25"/>
    <x v="4"/>
    <x v="24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 faith"/>
    <n v="0.68"/>
    <n v="34"/>
    <x v="4"/>
    <x v="24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 faith"/>
    <n v="10.5"/>
    <n v="525"/>
    <x v="4"/>
    <x v="24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 faith"/>
    <n v="0"/>
    <e v="#DIV/0!"/>
    <x v="4"/>
    <x v="24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 faith"/>
    <n v="1.6666666666666667"/>
    <n v="50"/>
    <x v="4"/>
    <x v="24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 faith"/>
    <n v="7.8680000000000003"/>
    <n v="115.70588235294117"/>
    <x v="4"/>
    <x v="24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 faith"/>
    <n v="0.22"/>
    <n v="5.5"/>
    <x v="4"/>
    <x v="24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 faith"/>
    <n v="7.5"/>
    <n v="50"/>
    <x v="4"/>
    <x v="24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 faith"/>
    <n v="42.725880551301685"/>
    <n v="34.024390243902438"/>
    <x v="4"/>
    <x v="24"/>
    <x v="1717"/>
    <d v="2016-04-21T04:00:00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 faith"/>
    <n v="0.21428571428571427"/>
    <n v="37.5"/>
    <x v="4"/>
    <x v="24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 faith"/>
    <n v="0.875"/>
    <n v="11.666666666666666"/>
    <x v="4"/>
    <x v="24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 faith"/>
    <n v="5.625"/>
    <n v="28.125"/>
    <x v="4"/>
    <x v="24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 faith"/>
    <n v="0"/>
    <e v="#DIV/0!"/>
    <x v="4"/>
    <x v="24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 faith"/>
    <n v="3.4722222222222224E-2"/>
    <n v="1"/>
    <x v="4"/>
    <x v="24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 faith"/>
    <n v="6.5"/>
    <n v="216.66666666666666"/>
    <x v="4"/>
    <x v="24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 faith"/>
    <n v="0.58333333333333337"/>
    <n v="8.75"/>
    <x v="4"/>
    <x v="24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 faith"/>
    <n v="10.181818181818182"/>
    <n v="62.222222222222221"/>
    <x v="4"/>
    <x v="24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 faith"/>
    <n v="33.784615384615385"/>
    <n v="137.25"/>
    <x v="4"/>
    <x v="24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 faith"/>
    <n v="3.3333333333333333E-2"/>
    <n v="1"/>
    <x v="4"/>
    <x v="24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 faith"/>
    <n v="68.400000000000006"/>
    <n v="122.14285714285714"/>
    <x v="4"/>
    <x v="24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 faith"/>
    <n v="0"/>
    <e v="#DIV/0!"/>
    <x v="4"/>
    <x v="24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 faith"/>
    <n v="0"/>
    <e v="#DIV/0!"/>
    <x v="4"/>
    <x v="24"/>
    <x v="1730"/>
    <d v="2015-10-25T02:06:23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 faith"/>
    <n v="0"/>
    <e v="#DIV/0!"/>
    <x v="4"/>
    <x v="24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 faith"/>
    <n v="0"/>
    <e v="#DIV/0!"/>
    <x v="4"/>
    <x v="24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 faith"/>
    <n v="0"/>
    <e v="#DIV/0!"/>
    <x v="4"/>
    <x v="24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 faith"/>
    <n v="2.2222222222222223E-2"/>
    <n v="1"/>
    <x v="4"/>
    <x v="24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 faith"/>
    <n v="11"/>
    <n v="55"/>
    <x v="4"/>
    <x v="24"/>
    <x v="1735"/>
    <d v="2016-08-07T19:32:25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 faith"/>
    <n v="0.73333333333333328"/>
    <n v="22"/>
    <x v="4"/>
    <x v="24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 faith"/>
    <n v="21.25"/>
    <n v="56.666666666666664"/>
    <x v="4"/>
    <x v="24"/>
    <x v="1737"/>
    <d v="2015-07-20T22:46:32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 faith"/>
    <n v="0.4"/>
    <n v="20"/>
    <x v="4"/>
    <x v="24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 faith"/>
    <n v="0.1"/>
    <n v="1"/>
    <x v="4"/>
    <x v="24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 faith"/>
    <n v="0"/>
    <e v="#DIV/0!"/>
    <x v="4"/>
    <x v="24"/>
    <x v="1740"/>
    <d v="2015-07-16T19:37:02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 photobooks"/>
    <n v="110.83333333333333"/>
    <n v="25.576923076923077"/>
    <x v="8"/>
    <x v="17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 photobooks"/>
    <n v="108.75"/>
    <n v="63.970588235294116"/>
    <x v="8"/>
    <x v="17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 photobooks"/>
    <n v="100.41666666666667"/>
    <n v="89.925373134328353"/>
    <x v="8"/>
    <x v="17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 photobooks"/>
    <n v="118.45454545454545"/>
    <n v="93.071428571428569"/>
    <x v="8"/>
    <x v="17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 photobooks"/>
    <n v="114.01428571428572"/>
    <n v="89.674157303370791"/>
    <x v="8"/>
    <x v="17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 photobooks"/>
    <n v="148.1"/>
    <n v="207.61682242990653"/>
    <x v="8"/>
    <x v="17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 photobooks"/>
    <n v="104.95555555555555"/>
    <n v="59.408805031446541"/>
    <x v="8"/>
    <x v="17"/>
    <x v="1747"/>
    <d v="2015-11-13T15:00:0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 photobooks"/>
    <n v="129.94800000000001"/>
    <n v="358.97237569060775"/>
    <x v="8"/>
    <x v="17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 photobooks"/>
    <n v="123.48756218905473"/>
    <n v="94.736641221374043"/>
    <x v="8"/>
    <x v="17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 photobooks"/>
    <n v="201.62"/>
    <n v="80.647999999999996"/>
    <x v="8"/>
    <x v="17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 photobooks"/>
    <n v="102.9"/>
    <n v="168.68852459016392"/>
    <x v="8"/>
    <x v="17"/>
    <x v="1751"/>
    <d v="2015-03-19T17:45:23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 photobooks"/>
    <n v="260.16666666666669"/>
    <n v="34.68888888888889"/>
    <x v="8"/>
    <x v="17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 photobooks"/>
    <n v="108"/>
    <n v="462.85714285714283"/>
    <x v="8"/>
    <x v="17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 photobooks"/>
    <n v="110.52941176470588"/>
    <n v="104.38888888888889"/>
    <x v="8"/>
    <x v="17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 photobooks"/>
    <n v="120"/>
    <n v="7.5"/>
    <x v="8"/>
    <x v="17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 photobooks"/>
    <n v="102.82909090909091"/>
    <n v="47.13"/>
    <x v="8"/>
    <x v="17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 photobooks"/>
    <n v="116"/>
    <n v="414.28571428571428"/>
    <x v="8"/>
    <x v="17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 photobooks"/>
    <n v="114.7"/>
    <n v="42.481481481481481"/>
    <x v="8"/>
    <x v="17"/>
    <x v="1758"/>
    <d v="2016-07-14T22:56:32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 photobooks"/>
    <n v="106.6"/>
    <n v="108.77551020408163"/>
    <x v="8"/>
    <x v="17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 photobooks"/>
    <n v="165.44"/>
    <n v="81.098039215686271"/>
    <x v="8"/>
    <x v="17"/>
    <x v="1760"/>
    <d v="2016-02-25T16:08:33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 photobooks"/>
    <n v="155"/>
    <n v="51.666666666666664"/>
    <x v="8"/>
    <x v="17"/>
    <x v="1761"/>
    <d v="2015-09-12T13:37:4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 photobooks"/>
    <n v="885"/>
    <n v="35.4"/>
    <x v="8"/>
    <x v="17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 photobooks"/>
    <n v="101.90833333333333"/>
    <n v="103.63559322033899"/>
    <x v="8"/>
    <x v="17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 photobooks"/>
    <n v="19.600000000000001"/>
    <n v="55.282051282051285"/>
    <x v="8"/>
    <x v="17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 photobooks"/>
    <n v="59.467840000000002"/>
    <n v="72.16970873786407"/>
    <x v="8"/>
    <x v="17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 photobooks"/>
    <n v="0"/>
    <e v="#DIV/0!"/>
    <x v="8"/>
    <x v="17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 photobooks"/>
    <n v="45.72"/>
    <n v="58.615384615384613"/>
    <x v="8"/>
    <x v="17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 photobooks"/>
    <n v="3.74"/>
    <n v="12.466666666666667"/>
    <x v="8"/>
    <x v="17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 photobooks"/>
    <n v="2.7025000000000001"/>
    <n v="49.136363636363633"/>
    <x v="8"/>
    <x v="17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 photobooks"/>
    <n v="56.514285714285712"/>
    <n v="150.5"/>
    <x v="8"/>
    <x v="17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 photobooks"/>
    <n v="21.30952380952381"/>
    <n v="35.799999999999997"/>
    <x v="8"/>
    <x v="17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 photobooks"/>
    <n v="15.6"/>
    <n v="45.157894736842103"/>
    <x v="8"/>
    <x v="17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 photobooks"/>
    <n v="6.2566666666666668"/>
    <n v="98.78947368421052"/>
    <x v="8"/>
    <x v="17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 photobooks"/>
    <n v="45.92"/>
    <n v="88.307692307692307"/>
    <x v="8"/>
    <x v="17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 photobooks"/>
    <n v="65.101538461538468"/>
    <n v="170.62903225806451"/>
    <x v="8"/>
    <x v="17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 photobooks"/>
    <n v="6.7"/>
    <n v="83.75"/>
    <x v="8"/>
    <x v="17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 photobooks"/>
    <n v="13.5625"/>
    <n v="65.099999999999994"/>
    <x v="8"/>
    <x v="17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 photobooks"/>
    <n v="1.99"/>
    <n v="66.333333333333329"/>
    <x v="8"/>
    <x v="17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 photobooks"/>
    <n v="36.236363636363635"/>
    <n v="104.89473684210526"/>
    <x v="8"/>
    <x v="17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 photobooks"/>
    <n v="39.743333333333332"/>
    <n v="78.440789473684205"/>
    <x v="8"/>
    <x v="17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 photobooks"/>
    <n v="25.763636363636362"/>
    <n v="59.041666666666664"/>
    <x v="8"/>
    <x v="17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 photobooks"/>
    <n v="15.491428571428571"/>
    <n v="71.34210526315789"/>
    <x v="8"/>
    <x v="17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 photobooks"/>
    <n v="23.692499999999999"/>
    <n v="51.227027027027027"/>
    <x v="8"/>
    <x v="17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 photobooks"/>
    <n v="39.76"/>
    <n v="60.242424242424242"/>
    <x v="8"/>
    <x v="17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 photobooks"/>
    <n v="20.220833333333335"/>
    <n v="44.935185185185183"/>
    <x v="8"/>
    <x v="17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 photobooks"/>
    <n v="47.631578947368418"/>
    <n v="31.206896551724139"/>
    <x v="8"/>
    <x v="17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 photobooks"/>
    <n v="15.33"/>
    <n v="63.875"/>
    <x v="8"/>
    <x v="17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 photobooks"/>
    <n v="1.3818181818181818"/>
    <n v="19"/>
    <x v="8"/>
    <x v="17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 photobooks"/>
    <n v="0.5"/>
    <n v="10"/>
    <x v="8"/>
    <x v="17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 photobooks"/>
    <n v="4.957575757575758"/>
    <n v="109.06666666666666"/>
    <x v="8"/>
    <x v="17"/>
    <x v="1790"/>
    <d v="2015-02-05T16:11:18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 photobooks"/>
    <n v="3.5666666666666669"/>
    <n v="26.75"/>
    <x v="8"/>
    <x v="17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 photobooks"/>
    <n v="61.124000000000002"/>
    <n v="109.93525179856115"/>
    <x v="8"/>
    <x v="17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 photobooks"/>
    <n v="1.3333333333333333"/>
    <n v="20"/>
    <x v="8"/>
    <x v="17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 photobooks"/>
    <n v="11.077777777777778"/>
    <n v="55.388888888888886"/>
    <x v="8"/>
    <x v="17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 photobooks"/>
    <n v="38.735714285714288"/>
    <n v="133.90123456790124"/>
    <x v="8"/>
    <x v="17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 photobooks"/>
    <n v="22.05263157894737"/>
    <n v="48.720930232558139"/>
    <x v="8"/>
    <x v="17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 photobooks"/>
    <n v="67.55"/>
    <n v="48.25"/>
    <x v="8"/>
    <x v="17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 photobooks"/>
    <n v="13.637499999999999"/>
    <n v="58.972972972972975"/>
    <x v="8"/>
    <x v="17"/>
    <x v="1798"/>
    <d v="2016-02-04T07:50:33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 photobooks"/>
    <n v="1.7457499999999999"/>
    <n v="11.638333333333334"/>
    <x v="8"/>
    <x v="17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 photobooks"/>
    <n v="20.44963251188932"/>
    <n v="83.716814159292042"/>
    <x v="8"/>
    <x v="17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 photobooks"/>
    <n v="13.852941176470589"/>
    <n v="63.648648648648646"/>
    <x v="8"/>
    <x v="17"/>
    <x v="1801"/>
    <d v="2015-12-15T12:10:0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 photobooks"/>
    <n v="48.485714285714288"/>
    <n v="94.277777777777771"/>
    <x v="8"/>
    <x v="17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 photobooks"/>
    <n v="30.8"/>
    <n v="71.86666666666666"/>
    <x v="8"/>
    <x v="17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 photobooks"/>
    <n v="35.174193548387095"/>
    <n v="104.84615384615384"/>
    <x v="8"/>
    <x v="17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 photobooks"/>
    <n v="36.404444444444444"/>
    <n v="67.139344262295083"/>
    <x v="8"/>
    <x v="17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 photobooks"/>
    <n v="2.9550000000000001"/>
    <n v="73.875"/>
    <x v="8"/>
    <x v="17"/>
    <x v="1806"/>
    <d v="2014-09-30T15:19:09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 photobooks"/>
    <n v="11.06"/>
    <n v="69.125"/>
    <x v="8"/>
    <x v="17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 photobooks"/>
    <n v="41.407142857142858"/>
    <n v="120.77083333333333"/>
    <x v="8"/>
    <x v="17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 photobooks"/>
    <n v="10.857142857142858"/>
    <n v="42.222222222222221"/>
    <x v="8"/>
    <x v="17"/>
    <x v="1809"/>
    <d v="2015-03-01T21:47:19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 photobooks"/>
    <n v="3.3333333333333335"/>
    <n v="7.5"/>
    <x v="8"/>
    <x v="17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 photobooks"/>
    <n v="7.407407407407407E-2"/>
    <n v="1.5384615384615385"/>
    <x v="8"/>
    <x v="17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 photobooks"/>
    <n v="13.307692307692308"/>
    <n v="37.608695652173914"/>
    <x v="8"/>
    <x v="17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 photobooks"/>
    <n v="0"/>
    <e v="#DIV/0!"/>
    <x v="8"/>
    <x v="17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 photobooks"/>
    <n v="49.18333333333333"/>
    <n v="42.157142857142858"/>
    <x v="8"/>
    <x v="17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 photobooks"/>
    <n v="0"/>
    <e v="#DIV/0!"/>
    <x v="8"/>
    <x v="17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 photobooks"/>
    <n v="2.036"/>
    <n v="84.833333333333329"/>
    <x v="8"/>
    <x v="17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 photobooks"/>
    <n v="52.327777777777776"/>
    <n v="94.19"/>
    <x v="8"/>
    <x v="17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 photobooks"/>
    <n v="0"/>
    <e v="#DIV/0!"/>
    <x v="8"/>
    <x v="17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 photobooks"/>
    <n v="2.0833333333333335"/>
    <n v="6.25"/>
    <x v="8"/>
    <x v="17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 photobooks"/>
    <n v="6.5653846153846152"/>
    <n v="213.375"/>
    <x v="8"/>
    <x v="17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 rock"/>
    <n v="134.88999999999999"/>
    <n v="59.162280701754383"/>
    <x v="4"/>
    <x v="10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 rock"/>
    <n v="100"/>
    <n v="27.272727272727273"/>
    <x v="4"/>
    <x v="10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 rock"/>
    <n v="115.85714285714286"/>
    <n v="24.575757575757574"/>
    <x v="4"/>
    <x v="10"/>
    <x v="1823"/>
    <d v="2012-10-24T16:26:16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 rock"/>
    <n v="100.06666666666666"/>
    <n v="75.05"/>
    <x v="4"/>
    <x v="10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 rock"/>
    <n v="105.05"/>
    <n v="42.02"/>
    <x v="4"/>
    <x v="10"/>
    <x v="1825"/>
    <d v="2013-07-11T20:01:43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 rock"/>
    <n v="101"/>
    <n v="53.157894736842103"/>
    <x v="4"/>
    <x v="10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 rock"/>
    <n v="100.66249999999999"/>
    <n v="83.885416666666671"/>
    <x v="4"/>
    <x v="10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 rock"/>
    <n v="100.16"/>
    <n v="417.33333333333331"/>
    <x v="4"/>
    <x v="10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 rock"/>
    <n v="166.68333333333334"/>
    <n v="75.765151515151516"/>
    <x v="4"/>
    <x v="10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 rock"/>
    <n v="101.53333333333333"/>
    <n v="67.389380530973455"/>
    <x v="4"/>
    <x v="10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 rock"/>
    <n v="103"/>
    <n v="73.571428571428569"/>
    <x v="4"/>
    <x v="10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 rock"/>
    <n v="142.85714285714286"/>
    <n v="25"/>
    <x v="4"/>
    <x v="10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 rock"/>
    <n v="262.5"/>
    <n v="42"/>
    <x v="4"/>
    <x v="10"/>
    <x v="1833"/>
    <d v="2013-03-02T07:59:00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 rock"/>
    <n v="118.05"/>
    <n v="131.16666666666666"/>
    <x v="4"/>
    <x v="10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 rock"/>
    <n v="104"/>
    <n v="47.272727272727273"/>
    <x v="4"/>
    <x v="10"/>
    <x v="1835"/>
    <d v="2016-03-31T15:51: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 rock"/>
    <n v="200.34"/>
    <n v="182.12727272727273"/>
    <x v="4"/>
    <x v="10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 rock"/>
    <n v="306.83333333333331"/>
    <n v="61.366666666666667"/>
    <x v="4"/>
    <x v="10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 rock"/>
    <n v="100.149"/>
    <n v="35.767499999999998"/>
    <x v="4"/>
    <x v="10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 rock"/>
    <n v="205.3"/>
    <n v="45.62222222222222"/>
    <x v="4"/>
    <x v="10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 rock"/>
    <n v="108.88888888888889"/>
    <n v="75.384615384615387"/>
    <x v="4"/>
    <x v="10"/>
    <x v="1840"/>
    <d v="2013-05-07T04:59:00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 rock"/>
    <n v="101.75"/>
    <n v="50.875"/>
    <x v="4"/>
    <x v="10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 rock"/>
    <n v="125.25"/>
    <n v="119.28571428571429"/>
    <x v="4"/>
    <x v="10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 rock"/>
    <n v="124.0061"/>
    <n v="92.541865671641801"/>
    <x v="4"/>
    <x v="10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 rock"/>
    <n v="101.4"/>
    <n v="76.05"/>
    <x v="4"/>
    <x v="10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 rock"/>
    <n v="100"/>
    <n v="52.631578947368418"/>
    <x v="4"/>
    <x v="10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 rock"/>
    <n v="137.92666666666668"/>
    <n v="98.990430622009569"/>
    <x v="4"/>
    <x v="10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 rock"/>
    <n v="120.88"/>
    <n v="79.526315789473685"/>
    <x v="4"/>
    <x v="10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 rock"/>
    <n v="107.36666666666666"/>
    <n v="134.20833333333334"/>
    <x v="4"/>
    <x v="10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 rock"/>
    <n v="100.33333333333333"/>
    <n v="37.625"/>
    <x v="4"/>
    <x v="10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 rock"/>
    <n v="101.52222222222223"/>
    <n v="51.044692737430168"/>
    <x v="4"/>
    <x v="10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 rock"/>
    <n v="100.07692307692308"/>
    <n v="50.03846153846154"/>
    <x v="4"/>
    <x v="10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 rock"/>
    <n v="116.96666666666667"/>
    <n v="133.93129770992365"/>
    <x v="4"/>
    <x v="10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 rock"/>
    <n v="101.875"/>
    <n v="58.214285714285715"/>
    <x v="4"/>
    <x v="10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 rock"/>
    <n v="102.12366666666667"/>
    <n v="88.037643678160919"/>
    <x v="4"/>
    <x v="10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 rock"/>
    <n v="154.05897142857143"/>
    <n v="70.576753926701571"/>
    <x v="4"/>
    <x v="10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 rock"/>
    <n v="101.25"/>
    <n v="53.289473684210527"/>
    <x v="4"/>
    <x v="10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 rock"/>
    <n v="100"/>
    <n v="136.36363636363637"/>
    <x v="4"/>
    <x v="10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 rock"/>
    <n v="108.74800874800874"/>
    <n v="40.547315436241611"/>
    <x v="4"/>
    <x v="10"/>
    <x v="1858"/>
    <d v="2011-12-16T05:48:4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 rock"/>
    <n v="131.83333333333334"/>
    <n v="70.625"/>
    <x v="4"/>
    <x v="10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 rock"/>
    <n v="133.46666666666667"/>
    <n v="52.684210526315788"/>
    <x v="4"/>
    <x v="10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 mobile games"/>
    <n v="0"/>
    <e v="#DIV/0!"/>
    <x v="6"/>
    <x v="15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 mobile games"/>
    <n v="8.0833333333333339"/>
    <n v="90.9375"/>
    <x v="6"/>
    <x v="15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 mobile games"/>
    <n v="0.4"/>
    <n v="5"/>
    <x v="6"/>
    <x v="15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 mobile games"/>
    <n v="42.892307692307689"/>
    <n v="58.083333333333336"/>
    <x v="6"/>
    <x v="15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 mobile games"/>
    <n v="3.6363636363636364E-3"/>
    <n v="2"/>
    <x v="6"/>
    <x v="15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 mobile games"/>
    <n v="0.5"/>
    <n v="62.5"/>
    <x v="6"/>
    <x v="15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 mobile games"/>
    <n v="0.05"/>
    <n v="10"/>
    <x v="6"/>
    <x v="15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 mobile games"/>
    <n v="4.8680000000000003"/>
    <n v="71.588235294117652"/>
    <x v="6"/>
    <x v="15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 mobile games"/>
    <n v="0"/>
    <e v="#DIV/0!"/>
    <x v="6"/>
    <x v="15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 mobile games"/>
    <n v="10.314285714285715"/>
    <n v="32.81818181818182"/>
    <x v="6"/>
    <x v="15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 mobile games"/>
    <n v="71.784615384615378"/>
    <n v="49.11578947368421"/>
    <x v="6"/>
    <x v="15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 mobile games"/>
    <n v="1.06"/>
    <n v="16.307692307692307"/>
    <x v="6"/>
    <x v="15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 mobile games"/>
    <n v="0.45"/>
    <n v="18"/>
    <x v="6"/>
    <x v="15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 mobile games"/>
    <n v="1.6250000000000001E-2"/>
    <n v="13"/>
    <x v="6"/>
    <x v="15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 mobile games"/>
    <n v="0.51"/>
    <n v="17"/>
    <x v="6"/>
    <x v="15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 mobile games"/>
    <n v="0"/>
    <e v="#DIV/0!"/>
    <x v="6"/>
    <x v="15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 mobile games"/>
    <n v="0"/>
    <e v="#DIV/0!"/>
    <x v="6"/>
    <x v="15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 mobile games"/>
    <n v="0"/>
    <e v="#DIV/0!"/>
    <x v="6"/>
    <x v="15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 mobile games"/>
    <n v="0.12"/>
    <n v="3"/>
    <x v="6"/>
    <x v="15"/>
    <x v="1879"/>
    <d v="2016-03-14T14:35:29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 mobile games"/>
    <n v="20.079999999999998"/>
    <n v="41.833333333333336"/>
    <x v="6"/>
    <x v="15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 indie rock"/>
    <n v="172.68450000000001"/>
    <n v="49.338428571428572"/>
    <x v="4"/>
    <x v="10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 indie rock"/>
    <n v="100.8955223880597"/>
    <n v="41.728395061728392"/>
    <x v="4"/>
    <x v="10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 indie rock"/>
    <n v="104.8048048048048"/>
    <n v="32.71875"/>
    <x v="4"/>
    <x v="10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 indie rock"/>
    <n v="135.1"/>
    <n v="51.96153846153846"/>
    <x v="4"/>
    <x v="10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 indie rock"/>
    <n v="116.32786885245902"/>
    <n v="50.685714285714283"/>
    <x v="4"/>
    <x v="10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 indie rock"/>
    <n v="102.08333333333333"/>
    <n v="42.241379310344826"/>
    <x v="4"/>
    <x v="10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 indie rock"/>
    <n v="111.16666666666667"/>
    <n v="416.875"/>
    <x v="4"/>
    <x v="10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 indie rock"/>
    <n v="166.08"/>
    <n v="46.651685393258425"/>
    <x v="4"/>
    <x v="10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 indie rock"/>
    <n v="106.6"/>
    <n v="48.454545454545453"/>
    <x v="4"/>
    <x v="10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 indie rock"/>
    <n v="144.58441666666667"/>
    <n v="70.5289837398374"/>
    <x v="4"/>
    <x v="10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 indie rock"/>
    <n v="105.55"/>
    <n v="87.958333333333329"/>
    <x v="4"/>
    <x v="10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 indie rock"/>
    <n v="136.6"/>
    <n v="26.26923076923077"/>
    <x v="4"/>
    <x v="10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 indie rock"/>
    <n v="104"/>
    <n v="57.777777777777779"/>
    <x v="4"/>
    <x v="10"/>
    <x v="1893"/>
    <d v="2011-04-16T03:59:00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 indie rock"/>
    <n v="114.5"/>
    <n v="57.25"/>
    <x v="4"/>
    <x v="10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 indie rock"/>
    <n v="101.71957671957672"/>
    <n v="196.34042553191489"/>
    <x v="4"/>
    <x v="10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 indie rock"/>
    <n v="123.94678492239468"/>
    <n v="43"/>
    <x v="4"/>
    <x v="10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 indie rock"/>
    <n v="102.45669291338582"/>
    <n v="35.551912568306008"/>
    <x v="4"/>
    <x v="10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 indie rock"/>
    <n v="144.5"/>
    <n v="68.80952380952381"/>
    <x v="4"/>
    <x v="10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 indie rock"/>
    <n v="133.33333333333334"/>
    <n v="28.571428571428573"/>
    <x v="4"/>
    <x v="10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 indie rock"/>
    <n v="109.3644"/>
    <n v="50.631666666666668"/>
    <x v="4"/>
    <x v="10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 gadgets"/>
    <n v="2.6969696969696968"/>
    <n v="106.8"/>
    <x v="2"/>
    <x v="25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 gadgets"/>
    <n v="1.2"/>
    <n v="4"/>
    <x v="2"/>
    <x v="25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 gadgets"/>
    <n v="46.6"/>
    <n v="34.097560975609753"/>
    <x v="2"/>
    <x v="25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 gadgets"/>
    <n v="0.1"/>
    <n v="25"/>
    <x v="2"/>
    <x v="25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 gadgets"/>
    <n v="0.16800000000000001"/>
    <n v="10.5"/>
    <x v="2"/>
    <x v="25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 gadgets"/>
    <n v="42.76"/>
    <n v="215.95959595959596"/>
    <x v="2"/>
    <x v="25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 gadgets"/>
    <n v="0.28333333333333333"/>
    <n v="21.25"/>
    <x v="2"/>
    <x v="25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 gadgets"/>
    <n v="1.732"/>
    <n v="108.25"/>
    <x v="2"/>
    <x v="25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 gadgets"/>
    <n v="14.111428571428572"/>
    <n v="129.97368421052633"/>
    <x v="2"/>
    <x v="25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 gadgets"/>
    <n v="39.395294117647062"/>
    <n v="117.49473684210527"/>
    <x v="2"/>
    <x v="25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 gadgets"/>
    <n v="2.3529411764705882E-2"/>
    <n v="10"/>
    <x v="2"/>
    <x v="25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 gadgets"/>
    <n v="59.3"/>
    <n v="70.595238095238102"/>
    <x v="2"/>
    <x v="25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 gadgets"/>
    <n v="1.3270833333333334"/>
    <n v="24.5"/>
    <x v="2"/>
    <x v="25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 gadgets"/>
    <n v="9.0090090090090094"/>
    <n v="30"/>
    <x v="2"/>
    <x v="25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 gadgets"/>
    <n v="1.6"/>
    <n v="2"/>
    <x v="2"/>
    <x v="25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 gadgets"/>
    <n v="0.51"/>
    <n v="17"/>
    <x v="2"/>
    <x v="25"/>
    <x v="1916"/>
    <d v="2016-11-07T18:12:55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 gadgets"/>
    <n v="52.570512820512818"/>
    <n v="2928.9285714285716"/>
    <x v="2"/>
    <x v="25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 gadgets"/>
    <n v="1.04"/>
    <n v="28.888888888888889"/>
    <x v="2"/>
    <x v="25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 gadgets"/>
    <n v="47.4"/>
    <n v="29.625"/>
    <x v="2"/>
    <x v="25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 gadgets"/>
    <n v="43.03"/>
    <n v="40.980952380952381"/>
    <x v="2"/>
    <x v="25"/>
    <x v="1920"/>
    <d v="2015-10-21T23:00:00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 indie rock"/>
    <n v="136.80000000000001"/>
    <n v="54"/>
    <x v="4"/>
    <x v="10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 indie rock"/>
    <n v="115.55"/>
    <n v="36.109375"/>
    <x v="4"/>
    <x v="10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 indie rock"/>
    <n v="240.8"/>
    <n v="23.153846153846153"/>
    <x v="4"/>
    <x v="10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 indie rock"/>
    <n v="114.4"/>
    <n v="104"/>
    <x v="4"/>
    <x v="10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 indie rock"/>
    <n v="110.33333333333333"/>
    <n v="31.826923076923077"/>
    <x v="4"/>
    <x v="10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 indie rock"/>
    <n v="195.37933333333334"/>
    <n v="27.3896261682243"/>
    <x v="4"/>
    <x v="10"/>
    <x v="1926"/>
    <d v="2010-11-02T00:26:00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 indie rock"/>
    <n v="103.33333333333333"/>
    <n v="56.363636363636367"/>
    <x v="4"/>
    <x v="10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 indie rock"/>
    <n v="103.13725490196079"/>
    <n v="77.352941176470594"/>
    <x v="4"/>
    <x v="10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 indie rock"/>
    <n v="100.3125"/>
    <n v="42.8"/>
    <x v="4"/>
    <x v="10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 indie rock"/>
    <n v="127"/>
    <n v="48.846153846153847"/>
    <x v="4"/>
    <x v="10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 indie rock"/>
    <n v="120.601"/>
    <n v="48.240400000000001"/>
    <x v="4"/>
    <x v="10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 indie rock"/>
    <n v="106.99047619047619"/>
    <n v="70.212500000000006"/>
    <x v="4"/>
    <x v="10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 indie rock"/>
    <n v="172.43333333333334"/>
    <n v="94.054545454545448"/>
    <x v="4"/>
    <x v="10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 indie rock"/>
    <n v="123.62"/>
    <n v="80.272727272727266"/>
    <x v="4"/>
    <x v="10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 indie rock"/>
    <n v="108.4"/>
    <n v="54.2"/>
    <x v="4"/>
    <x v="10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 indie rock"/>
    <n v="116.52013333333333"/>
    <n v="60.26903448275862"/>
    <x v="4"/>
    <x v="10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 indie rock"/>
    <n v="187.245"/>
    <n v="38.740344827586206"/>
    <x v="4"/>
    <x v="10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 indie rock"/>
    <n v="115.93333333333334"/>
    <n v="152.54385964912279"/>
    <x v="4"/>
    <x v="10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 indie rock"/>
    <n v="110.7"/>
    <n v="115.3125"/>
    <x v="4"/>
    <x v="10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 indie rock"/>
    <n v="170.92307692307693"/>
    <n v="35.838709677419352"/>
    <x v="4"/>
    <x v="10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 hardware"/>
    <n v="126.11835600000001"/>
    <n v="64.570118779438872"/>
    <x v="2"/>
    <x v="26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 hardware"/>
    <n v="138.44033333333334"/>
    <n v="87.436000000000007"/>
    <x v="2"/>
    <x v="26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 hardware"/>
    <n v="1705.25"/>
    <n v="68.815577078288939"/>
    <x v="2"/>
    <x v="26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 hardware"/>
    <n v="788.05550000000005"/>
    <n v="176.200223588597"/>
    <x v="2"/>
    <x v="26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 hardware"/>
    <n v="348.01799999999997"/>
    <n v="511.79117647058825"/>
    <x v="2"/>
    <x v="26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 hardware"/>
    <n v="149.74666666666667"/>
    <n v="160.44285714285715"/>
    <x v="2"/>
    <x v="26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 hardware"/>
    <n v="100.63375000000001"/>
    <n v="35.003043478260871"/>
    <x v="2"/>
    <x v="26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 hardware"/>
    <n v="800.21100000000001"/>
    <n v="188.50671378091872"/>
    <x v="2"/>
    <x v="26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 hardware"/>
    <n v="106.0026"/>
    <n v="56.204984093319197"/>
    <x v="2"/>
    <x v="26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 hardware"/>
    <n v="200.51866666666666"/>
    <n v="51.3054157782516"/>
    <x v="2"/>
    <x v="26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 hardware"/>
    <n v="212.44399999999999"/>
    <n v="127.36450839328538"/>
    <x v="2"/>
    <x v="26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 hardware"/>
    <n v="198.47237142857142"/>
    <n v="101.85532258064516"/>
    <x v="2"/>
    <x v="26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 hardware"/>
    <n v="225.94666666666666"/>
    <n v="230.55782312925169"/>
    <x v="2"/>
    <x v="26"/>
    <x v="1953"/>
    <d v="2012-03-02T03:00:0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 hardware"/>
    <n v="698.94799999999998"/>
    <n v="842.10602409638557"/>
    <x v="2"/>
    <x v="26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 hardware"/>
    <n v="398.59528571428569"/>
    <n v="577.27593103448271"/>
    <x v="2"/>
    <x v="26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 hardware"/>
    <n v="294.03333333333336"/>
    <n v="483.34246575342468"/>
    <x v="2"/>
    <x v="26"/>
    <x v="1956"/>
    <d v="2015-04-18T21:10:05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 hardware"/>
    <n v="167.50470000000001"/>
    <n v="76.138500000000008"/>
    <x v="2"/>
    <x v="26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 hardware"/>
    <n v="1435.5717142857143"/>
    <n v="74.107684365781708"/>
    <x v="2"/>
    <x v="26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 hardware"/>
    <n v="156.73439999999999"/>
    <n v="36.965660377358489"/>
    <x v="2"/>
    <x v="26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 hardware"/>
    <n v="117.90285714285714"/>
    <n v="2500.969696969697"/>
    <x v="2"/>
    <x v="26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 hardware"/>
    <n v="1105.3812"/>
    <n v="67.690214329454989"/>
    <x v="2"/>
    <x v="26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 hardware"/>
    <n v="192.92500000000001"/>
    <n v="63.04738562091503"/>
    <x v="2"/>
    <x v="26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 hardware"/>
    <n v="126.88421052631578"/>
    <n v="117.6"/>
    <x v="2"/>
    <x v="26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 hardware"/>
    <n v="259.57748878923769"/>
    <n v="180.75185011709601"/>
    <x v="2"/>
    <x v="26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 hardware"/>
    <n v="262.27999999999997"/>
    <n v="127.32038834951456"/>
    <x v="2"/>
    <x v="26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 hardware"/>
    <n v="206.74309"/>
    <n v="136.6444745538665"/>
    <x v="2"/>
    <x v="26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 hardware"/>
    <n v="370.13"/>
    <n v="182.78024691358024"/>
    <x v="2"/>
    <x v="26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 hardware"/>
    <n v="284.96600000000001"/>
    <n v="279.37843137254902"/>
    <x v="2"/>
    <x v="26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 hardware"/>
    <n v="579.08000000000004"/>
    <n v="61.375728669846318"/>
    <x v="2"/>
    <x v="26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 hardware"/>
    <n v="1131.8"/>
    <n v="80.727532097004286"/>
    <x v="2"/>
    <x v="26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 hardware"/>
    <n v="263.02771750000005"/>
    <n v="272.35590732591254"/>
    <x v="2"/>
    <x v="26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 hardware"/>
    <n v="674.48"/>
    <n v="70.848739495798313"/>
    <x v="2"/>
    <x v="26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 hardware"/>
    <n v="256.83081313131311"/>
    <n v="247.94003412969283"/>
    <x v="2"/>
    <x v="26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 hardware"/>
    <n v="375.49599999999998"/>
    <n v="186.81393034825871"/>
    <x v="2"/>
    <x v="26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 hardware"/>
    <n v="208.70837499999996"/>
    <n v="131.98948616600788"/>
    <x v="2"/>
    <x v="26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 hardware"/>
    <n v="346.6"/>
    <n v="29.310782241014799"/>
    <x v="2"/>
    <x v="26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 hardware"/>
    <n v="402.33"/>
    <n v="245.02436053593178"/>
    <x v="2"/>
    <x v="26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 hardware"/>
    <n v="1026.8451399999999"/>
    <n v="1323.2540463917526"/>
    <x v="2"/>
    <x v="26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 hardware"/>
    <n v="114.901155"/>
    <n v="282.65966789667897"/>
    <x v="2"/>
    <x v="26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 hardware"/>
    <n v="354.82402000000002"/>
    <n v="91.214401028277635"/>
    <x v="2"/>
    <x v="26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 people"/>
    <n v="5.08"/>
    <n v="31.75"/>
    <x v="8"/>
    <x v="27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 people"/>
    <n v="0"/>
    <e v="#DIV/0!"/>
    <x v="8"/>
    <x v="27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 people"/>
    <n v="4.3"/>
    <n v="88.6875"/>
    <x v="8"/>
    <x v="27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 people"/>
    <n v="21.146666666666668"/>
    <n v="453.14285714285717"/>
    <x v="8"/>
    <x v="27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 people"/>
    <n v="3.1875"/>
    <n v="12.75"/>
    <x v="8"/>
    <x v="27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 people"/>
    <n v="0.05"/>
    <n v="1"/>
    <x v="8"/>
    <x v="27"/>
    <x v="1986"/>
    <d v="2016-03-14T09:24:43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 people"/>
    <n v="42.472727272727276"/>
    <n v="83.428571428571431"/>
    <x v="8"/>
    <x v="27"/>
    <x v="1987"/>
    <d v="2015-03-01T15:21:16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 people"/>
    <n v="0.41666666666666669"/>
    <n v="25"/>
    <x v="8"/>
    <x v="27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 people"/>
    <n v="1"/>
    <n v="50"/>
    <x v="8"/>
    <x v="27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 people"/>
    <n v="16.966666666666665"/>
    <n v="101.8"/>
    <x v="8"/>
    <x v="27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 people"/>
    <n v="7"/>
    <n v="46.666666666666664"/>
    <x v="8"/>
    <x v="27"/>
    <x v="1991"/>
    <d v="2015-07-03T21:26:26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 people"/>
    <n v="0.13333333333333333"/>
    <n v="1"/>
    <x v="8"/>
    <x v="27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 people"/>
    <n v="0"/>
    <e v="#DIV/0!"/>
    <x v="8"/>
    <x v="27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 people"/>
    <n v="0"/>
    <e v="#DIV/0!"/>
    <x v="8"/>
    <x v="27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 people"/>
    <n v="7.8"/>
    <n v="26"/>
    <x v="8"/>
    <x v="27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 people"/>
    <n v="0"/>
    <e v="#DIV/0!"/>
    <x v="8"/>
    <x v="27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 people"/>
    <n v="0"/>
    <e v="#DIV/0!"/>
    <x v="8"/>
    <x v="27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 people"/>
    <n v="26.2"/>
    <n v="218.33333333333334"/>
    <x v="8"/>
    <x v="27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 people"/>
    <n v="0.76129032258064511"/>
    <n v="33.714285714285715"/>
    <x v="8"/>
    <x v="27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 people"/>
    <n v="12.5"/>
    <n v="25"/>
    <x v="8"/>
    <x v="27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 hardware"/>
    <n v="382.12909090909091"/>
    <n v="128.38790470372632"/>
    <x v="2"/>
    <x v="26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 hardware"/>
    <n v="216.79422"/>
    <n v="78.834261818181815"/>
    <x v="2"/>
    <x v="26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 hardware"/>
    <n v="312"/>
    <n v="91.764705882352942"/>
    <x v="2"/>
    <x v="26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 hardware"/>
    <n v="234.42048"/>
    <n v="331.10237288135596"/>
    <x v="2"/>
    <x v="26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 hardware"/>
    <n v="123.6801"/>
    <n v="194.26193717277485"/>
    <x v="2"/>
    <x v="26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 hardware"/>
    <n v="247.84"/>
    <n v="408.97689768976898"/>
    <x v="2"/>
    <x v="26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 hardware"/>
    <n v="115.7092"/>
    <n v="84.459270072992695"/>
    <x v="2"/>
    <x v="26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 hardware"/>
    <n v="117.07484768810599"/>
    <n v="44.853658536585364"/>
    <x v="2"/>
    <x v="26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 hardware"/>
    <n v="305.15800000000002"/>
    <n v="383.3643216080402"/>
    <x v="2"/>
    <x v="26"/>
    <x v="2009"/>
    <d v="2016-11-23T08:45:43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 hardware"/>
    <n v="320.053"/>
    <n v="55.276856649395505"/>
    <x v="2"/>
    <x v="26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 hardware"/>
    <n v="819.56399999999996"/>
    <n v="422.02059732234807"/>
    <x v="2"/>
    <x v="26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 hardware"/>
    <n v="234.9"/>
    <n v="64.180327868852459"/>
    <x v="2"/>
    <x v="26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 hardware"/>
    <n v="494.91374999999999"/>
    <n v="173.57781674704077"/>
    <x v="2"/>
    <x v="26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 hardware"/>
    <n v="7813.7822333333334"/>
    <n v="88.601680840609291"/>
    <x v="2"/>
    <x v="26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 hardware"/>
    <n v="113.00013888888888"/>
    <n v="50.222283950617282"/>
    <x v="2"/>
    <x v="26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 hardware"/>
    <n v="921.54219999999998"/>
    <n v="192.38876826722338"/>
    <x v="2"/>
    <x v="26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 hardware"/>
    <n v="125.1024"/>
    <n v="73.416901408450698"/>
    <x v="2"/>
    <x v="26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 hardware"/>
    <n v="102.24343076923077"/>
    <n v="147.68495555555555"/>
    <x v="2"/>
    <x v="26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 hardware"/>
    <n v="484.90974999999997"/>
    <n v="108.96848314606741"/>
    <x v="2"/>
    <x v="26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 hardware"/>
    <n v="192.33333333333334"/>
    <n v="23.647540983606557"/>
    <x v="2"/>
    <x v="26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 hardware"/>
    <n v="281.10000000000002"/>
    <n v="147.94736842105263"/>
    <x v="2"/>
    <x v="26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 hardware"/>
    <n v="125.137"/>
    <n v="385.03692307692307"/>
    <x v="2"/>
    <x v="26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 hardware"/>
    <n v="161.459"/>
    <n v="457.39093484419266"/>
    <x v="2"/>
    <x v="26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 hardware"/>
    <n v="585.35"/>
    <n v="222.99047619047619"/>
    <x v="2"/>
    <x v="26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 hardware"/>
    <n v="201.15"/>
    <n v="220.74074074074073"/>
    <x v="2"/>
    <x v="26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 hardware"/>
    <n v="133.48307999999997"/>
    <n v="73.503898678414089"/>
    <x v="2"/>
    <x v="26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 hardware"/>
    <n v="120.249"/>
    <n v="223.09647495361781"/>
    <x v="2"/>
    <x v="26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 hardware"/>
    <n v="126.16666666666667"/>
    <n v="47.911392405063289"/>
    <x v="2"/>
    <x v="26"/>
    <x v="2028"/>
    <d v="2010-03-15T21:55:0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 hardware"/>
    <n v="361.2"/>
    <n v="96.063829787234042"/>
    <x v="2"/>
    <x v="26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 hardware"/>
    <n v="226.239013671875"/>
    <n v="118.6144"/>
    <x v="2"/>
    <x v="26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 hardware"/>
    <n v="120.35"/>
    <n v="118.45472440944881"/>
    <x v="2"/>
    <x v="26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 hardware"/>
    <n v="304.18799999999999"/>
    <n v="143.21468926553672"/>
    <x v="2"/>
    <x v="26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 hardware"/>
    <n v="178.67599999999999"/>
    <n v="282.71518987341773"/>
    <x v="2"/>
    <x v="26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 hardware"/>
    <n v="386.81998717948721"/>
    <n v="593.93620078740162"/>
    <x v="2"/>
    <x v="26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 hardware"/>
    <n v="211.03642500000001"/>
    <n v="262.15704968944101"/>
    <x v="2"/>
    <x v="26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 hardware"/>
    <n v="131.66833333333332"/>
    <n v="46.580778301886795"/>
    <x v="2"/>
    <x v="26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 hardware"/>
    <n v="300.47640000000001"/>
    <n v="70.041118881118877"/>
    <x v="2"/>
    <x v="26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 hardware"/>
    <n v="420.51249999999999"/>
    <n v="164.90686274509804"/>
    <x v="2"/>
    <x v="26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 hardware"/>
    <n v="136.21680000000001"/>
    <n v="449.26385224274406"/>
    <x v="2"/>
    <x v="26"/>
    <x v="2039"/>
    <d v="2016-12-01T04:59:0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 hardware"/>
    <n v="248.17133333333334"/>
    <n v="27.472841328413285"/>
    <x v="2"/>
    <x v="26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 hardware"/>
    <n v="181.86315789473684"/>
    <n v="143.97499999999999"/>
    <x v="2"/>
    <x v="26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 hardware"/>
    <n v="123.53"/>
    <n v="88.23571428571428"/>
    <x v="2"/>
    <x v="26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 hardware"/>
    <n v="506.20938628158842"/>
    <n v="36.326424870466319"/>
    <x v="2"/>
    <x v="26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 hardware"/>
    <n v="108.21333333333334"/>
    <n v="90.177777777777777"/>
    <x v="2"/>
    <x v="26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 hardware"/>
    <n v="819.18387755102037"/>
    <n v="152.62361216730039"/>
    <x v="2"/>
    <x v="26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 hardware"/>
    <n v="121.1"/>
    <n v="55.806451612903224"/>
    <x v="2"/>
    <x v="26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 hardware"/>
    <n v="102.99897959183673"/>
    <n v="227.85327313769753"/>
    <x v="2"/>
    <x v="26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 hardware"/>
    <n v="148.33229411764705"/>
    <n v="91.82989803350327"/>
    <x v="2"/>
    <x v="26"/>
    <x v="2048"/>
    <d v="2013-05-23T15:38:11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 hardware"/>
    <n v="120.19070000000001"/>
    <n v="80.991037735849048"/>
    <x v="2"/>
    <x v="26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 hardware"/>
    <n v="473.27"/>
    <n v="278.39411764705881"/>
    <x v="2"/>
    <x v="26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 hardware"/>
    <n v="130.36250000000001"/>
    <n v="43.095041322314053"/>
    <x v="2"/>
    <x v="26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 hardware"/>
    <n v="353.048"/>
    <n v="326.29205175600737"/>
    <x v="2"/>
    <x v="26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 hardware"/>
    <n v="101.02"/>
    <n v="41.743801652892564"/>
    <x v="2"/>
    <x v="26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 hardware"/>
    <n v="113.59142857142857"/>
    <n v="64.020933977455712"/>
    <x v="2"/>
    <x v="26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 hardware"/>
    <n v="167.41666666666666"/>
    <n v="99.455445544554451"/>
    <x v="2"/>
    <x v="26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 hardware"/>
    <n v="153.452"/>
    <n v="138.49458483754512"/>
    <x v="2"/>
    <x v="26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 hardware"/>
    <n v="202.23220000000001"/>
    <n v="45.547792792792798"/>
    <x v="2"/>
    <x v="26"/>
    <x v="2057"/>
    <d v="2016-02-26T11:52:12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 hardware"/>
    <n v="168.28125"/>
    <n v="10.507317073170732"/>
    <x v="2"/>
    <x v="26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 hardware"/>
    <n v="143.45666666666668"/>
    <n v="114.76533333333333"/>
    <x v="2"/>
    <x v="26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 hardware"/>
    <n v="196.4"/>
    <n v="35.997067448680355"/>
    <x v="2"/>
    <x v="26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 hardware"/>
    <n v="107.92"/>
    <n v="154.17142857142858"/>
    <x v="2"/>
    <x v="26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 hardware"/>
    <n v="114.977"/>
    <n v="566.38916256157631"/>
    <x v="2"/>
    <x v="26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 hardware"/>
    <n v="148.05000000000001"/>
    <n v="120.85714285714286"/>
    <x v="2"/>
    <x v="26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 hardware"/>
    <n v="191.16676082790633"/>
    <n v="86.163845492085343"/>
    <x v="2"/>
    <x v="26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 hardware"/>
    <n v="199.215125"/>
    <n v="51.212114395886893"/>
    <x v="2"/>
    <x v="26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 hardware"/>
    <n v="218.6"/>
    <n v="67.261538461538464"/>
    <x v="2"/>
    <x v="26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 hardware"/>
    <n v="126.86868686868686"/>
    <n v="62.8"/>
    <x v="2"/>
    <x v="26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 hardware"/>
    <n v="105.22387999999999"/>
    <n v="346.13118421052633"/>
    <x v="2"/>
    <x v="26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 hardware"/>
    <n v="128.40665999999999"/>
    <n v="244.11912547528519"/>
    <x v="2"/>
    <x v="26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 hardware"/>
    <n v="317.3272"/>
    <n v="259.25424836601309"/>
    <x v="2"/>
    <x v="26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 hardware"/>
    <n v="280.73"/>
    <n v="201.96402877697841"/>
    <x v="2"/>
    <x v="26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 hardware"/>
    <n v="110.73146853146854"/>
    <n v="226.20857142857142"/>
    <x v="2"/>
    <x v="26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 hardware"/>
    <n v="152.60429999999999"/>
    <n v="324.69"/>
    <x v="2"/>
    <x v="26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 hardware"/>
    <n v="102.5"/>
    <n v="205"/>
    <x v="2"/>
    <x v="26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 hardware"/>
    <n v="1678.3738373837384"/>
    <n v="20.465926829268295"/>
    <x v="2"/>
    <x v="26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 hardware"/>
    <n v="543.349156424581"/>
    <n v="116.35303146309367"/>
    <x v="2"/>
    <x v="26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 hardware"/>
    <n v="115.508"/>
    <n v="307.20212765957444"/>
    <x v="2"/>
    <x v="26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 hardware"/>
    <n v="131.20500000000001"/>
    <n v="546.6875"/>
    <x v="2"/>
    <x v="26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 hardware"/>
    <n v="288.17"/>
    <n v="47.474464579901152"/>
    <x v="2"/>
    <x v="26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 hardware"/>
    <n v="507.8"/>
    <n v="101.56"/>
    <x v="2"/>
    <x v="26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 indie rock"/>
    <n v="114.57142857142857"/>
    <n v="72.909090909090907"/>
    <x v="4"/>
    <x v="10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 indie rock"/>
    <n v="110.73333333333333"/>
    <n v="43.710526315789473"/>
    <x v="4"/>
    <x v="10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 indie rock"/>
    <n v="113.33333333333333"/>
    <n v="34"/>
    <x v="4"/>
    <x v="10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 indie rock"/>
    <n v="108.33333333333333"/>
    <n v="70.652173913043484"/>
    <x v="4"/>
    <x v="10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 indie rock"/>
    <n v="123.53333333333333"/>
    <n v="89.301204819277103"/>
    <x v="4"/>
    <x v="10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 indie rock"/>
    <n v="100.7"/>
    <n v="115.08571428571429"/>
    <x v="4"/>
    <x v="10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 indie rock"/>
    <n v="103.53333333333333"/>
    <n v="62.12"/>
    <x v="4"/>
    <x v="10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 indie rock"/>
    <n v="115.51066666666667"/>
    <n v="46.204266666666669"/>
    <x v="4"/>
    <x v="10"/>
    <x v="2088"/>
    <d v="2010-09-11T03:59:00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 indie rock"/>
    <n v="120.4004"/>
    <n v="48.54854838709678"/>
    <x v="4"/>
    <x v="10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 indie rock"/>
    <n v="115.040375"/>
    <n v="57.520187499999999"/>
    <x v="4"/>
    <x v="10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 indie rock"/>
    <n v="120.46777777777778"/>
    <n v="88.147154471544724"/>
    <x v="4"/>
    <x v="10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 indie rock"/>
    <n v="101.28333333333333"/>
    <n v="110.49090909090908"/>
    <x v="4"/>
    <x v="10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 indie rock"/>
    <n v="102.46666666666667"/>
    <n v="66.826086956521735"/>
    <x v="4"/>
    <x v="10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 indie rock"/>
    <n v="120.54285714285714"/>
    <n v="58.597222222222221"/>
    <x v="4"/>
    <x v="10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 indie rock"/>
    <n v="100"/>
    <n v="113.63636363636364"/>
    <x v="4"/>
    <x v="10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 indie rock"/>
    <n v="101.66666666666667"/>
    <n v="43.571428571428569"/>
    <x v="4"/>
    <x v="10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 indie rock"/>
    <n v="100"/>
    <n v="78.94736842105263"/>
    <x v="4"/>
    <x v="10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 indie rock"/>
    <n v="100.33333333333333"/>
    <n v="188.125"/>
    <x v="4"/>
    <x v="10"/>
    <x v="2098"/>
    <d v="2012-03-08T02:43:55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 indie rock"/>
    <n v="132.36666666666667"/>
    <n v="63.031746031746032"/>
    <x v="4"/>
    <x v="10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 indie rock"/>
    <n v="136.66666666666666"/>
    <n v="30.37037037037037"/>
    <x v="4"/>
    <x v="10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 indie rock"/>
    <n v="113.25"/>
    <n v="51.477272727272727"/>
    <x v="4"/>
    <x v="10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 indie rock"/>
    <n v="136"/>
    <n v="35.789473684210527"/>
    <x v="4"/>
    <x v="10"/>
    <x v="2102"/>
    <d v="2011-05-05T20:50:48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 indie rock"/>
    <n v="146.12318374694613"/>
    <n v="98.817391304347822"/>
    <x v="4"/>
    <x v="10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 indie rock"/>
    <n v="129.5"/>
    <n v="28"/>
    <x v="4"/>
    <x v="10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 indie rock"/>
    <n v="254"/>
    <n v="51.313131313131315"/>
    <x v="4"/>
    <x v="10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 indie rock"/>
    <n v="107.04545454545455"/>
    <n v="53.522727272727273"/>
    <x v="4"/>
    <x v="10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 indie rock"/>
    <n v="107.733"/>
    <n v="37.149310344827583"/>
    <x v="4"/>
    <x v="10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 indie rock"/>
    <n v="107.3125"/>
    <n v="89.895287958115176"/>
    <x v="4"/>
    <x v="10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 indie rock"/>
    <n v="106.52500000000001"/>
    <n v="106.52500000000001"/>
    <x v="4"/>
    <x v="10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 indie rock"/>
    <n v="100.35"/>
    <n v="52.815789473684212"/>
    <x v="4"/>
    <x v="10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 indie rock"/>
    <n v="106.5"/>
    <n v="54.615384615384613"/>
    <x v="4"/>
    <x v="10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 indie rock"/>
    <n v="100"/>
    <n v="27.272727272727273"/>
    <x v="4"/>
    <x v="10"/>
    <x v="2112"/>
    <d v="2013-04-15T22:16:33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 indie rock"/>
    <n v="104.85714285714286"/>
    <n v="68.598130841121488"/>
    <x v="4"/>
    <x v="10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 indie rock"/>
    <n v="104.7"/>
    <n v="35.612244897959187"/>
    <x v="4"/>
    <x v="10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 indie rock"/>
    <n v="225.66666666666666"/>
    <n v="94.027777777777771"/>
    <x v="4"/>
    <x v="10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 indie rock"/>
    <n v="100.90416666666667"/>
    <n v="526.45652173913038"/>
    <x v="4"/>
    <x v="10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 indie rock"/>
    <n v="147.75"/>
    <n v="50.657142857142858"/>
    <x v="4"/>
    <x v="10"/>
    <x v="2117"/>
    <d v="2015-10-27T04:59:00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 indie rock"/>
    <n v="134.61099999999999"/>
    <n v="79.182941176470578"/>
    <x v="4"/>
    <x v="10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 indie rock"/>
    <n v="100.75"/>
    <n v="91.590909090909093"/>
    <x v="4"/>
    <x v="10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 indie rock"/>
    <n v="100.880375"/>
    <n v="116.96275362318841"/>
    <x v="4"/>
    <x v="10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 video games"/>
    <n v="0.56799999999999995"/>
    <n v="28.4"/>
    <x v="6"/>
    <x v="15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 video games"/>
    <n v="0.38750000000000001"/>
    <n v="103.33333333333333"/>
    <x v="6"/>
    <x v="15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 video games"/>
    <n v="10"/>
    <n v="10"/>
    <x v="6"/>
    <x v="15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 video games"/>
    <n v="10.454545454545455"/>
    <n v="23"/>
    <x v="6"/>
    <x v="15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 video games"/>
    <n v="1.42"/>
    <n v="31.555555555555557"/>
    <x v="6"/>
    <x v="15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 video games"/>
    <n v="0.05"/>
    <n v="5"/>
    <x v="6"/>
    <x v="15"/>
    <x v="2126"/>
    <d v="2014-12-08T23:21:2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 video games"/>
    <n v="28.842857142857142"/>
    <n v="34.220338983050844"/>
    <x v="6"/>
    <x v="15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 video games"/>
    <n v="0.16666666666666666"/>
    <n v="25"/>
    <x v="6"/>
    <x v="15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 video games"/>
    <n v="11.8"/>
    <n v="19.666666666666668"/>
    <x v="6"/>
    <x v="15"/>
    <x v="2129"/>
    <d v="2016-03-10T00:35:00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 video games"/>
    <n v="0.20238095238095238"/>
    <n v="21.25"/>
    <x v="6"/>
    <x v="15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 video games"/>
    <n v="5"/>
    <n v="8.3333333333333339"/>
    <x v="6"/>
    <x v="15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 video games"/>
    <n v="2.1129899999999999"/>
    <n v="21.34333333333333"/>
    <x v="6"/>
    <x v="15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 video games"/>
    <n v="1.6"/>
    <n v="5.333333333333333"/>
    <x v="6"/>
    <x v="15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 video games"/>
    <n v="1.7333333333333334"/>
    <n v="34.666666666666664"/>
    <x v="6"/>
    <x v="15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 video games"/>
    <n v="9.56"/>
    <n v="21.727272727272727"/>
    <x v="6"/>
    <x v="15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 video games"/>
    <n v="5.9612499999999999E-2"/>
    <n v="11.922499999999999"/>
    <x v="6"/>
    <x v="15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 video games"/>
    <n v="28.405999999999999"/>
    <n v="26.59737827715356"/>
    <x v="6"/>
    <x v="15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 video games"/>
    <n v="12.8"/>
    <n v="10.666666666666666"/>
    <x v="6"/>
    <x v="15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 video games"/>
    <n v="5.42"/>
    <n v="29.035714285714285"/>
    <x v="6"/>
    <x v="15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 video games"/>
    <n v="0.112"/>
    <n v="50.909090909090907"/>
    <x v="6"/>
    <x v="15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 video games"/>
    <n v="0"/>
    <e v="#DIV/0!"/>
    <x v="6"/>
    <x v="15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 video games"/>
    <n v="5.7238095238095239"/>
    <n v="50.083333333333336"/>
    <x v="6"/>
    <x v="15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 video games"/>
    <n v="11.25"/>
    <n v="45"/>
    <x v="6"/>
    <x v="15"/>
    <x v="2143"/>
    <d v="2010-07-21T19:00:00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 video games"/>
    <n v="1.7098591549295774"/>
    <n v="25.291666666666668"/>
    <x v="6"/>
    <x v="15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 video games"/>
    <n v="30.433333333333334"/>
    <n v="51.292134831460672"/>
    <x v="6"/>
    <x v="15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 video games"/>
    <n v="0.02"/>
    <n v="1"/>
    <x v="6"/>
    <x v="15"/>
    <x v="2146"/>
    <d v="2016-02-11T16:18:30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 video games"/>
    <n v="0.69641025641025645"/>
    <n v="49.381818181818183"/>
    <x v="6"/>
    <x v="15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 video games"/>
    <n v="2"/>
    <n v="1"/>
    <x v="6"/>
    <x v="15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 video games"/>
    <n v="0"/>
    <e v="#DIV/0!"/>
    <x v="6"/>
    <x v="15"/>
    <x v="2149"/>
    <d v="2010-07-31T00:00:00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 video games"/>
    <n v="0.81"/>
    <n v="101.25"/>
    <x v="6"/>
    <x v="15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 video games"/>
    <n v="0.26222222222222225"/>
    <n v="19.666666666666668"/>
    <x v="6"/>
    <x v="15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 video games"/>
    <n v="0.16666666666666666"/>
    <n v="12.5"/>
    <x v="6"/>
    <x v="15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 video games"/>
    <n v="9.124454880912446E-3"/>
    <n v="8.5"/>
    <x v="6"/>
    <x v="15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 video games"/>
    <n v="0.8"/>
    <n v="1"/>
    <x v="6"/>
    <x v="15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 video games"/>
    <n v="2.2999999999999998"/>
    <n v="23"/>
    <x v="6"/>
    <x v="15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 video games"/>
    <n v="2.6660714285714286"/>
    <n v="17.987951807228917"/>
    <x v="6"/>
    <x v="15"/>
    <x v="2156"/>
    <d v="2013-09-16T20:30:06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 video games"/>
    <n v="28.192"/>
    <n v="370.94736842105266"/>
    <x v="6"/>
    <x v="15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 video games"/>
    <n v="6.5900366666666663"/>
    <n v="63.569485530546629"/>
    <x v="6"/>
    <x v="15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 video games"/>
    <n v="0.72222222222222221"/>
    <n v="13"/>
    <x v="6"/>
    <x v="15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 video games"/>
    <n v="0.85"/>
    <n v="5.3125"/>
    <x v="6"/>
    <x v="15"/>
    <x v="2160"/>
    <d v="2012-05-19T17:05:05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 rock"/>
    <n v="115.75"/>
    <n v="35.615384615384613"/>
    <x v="4"/>
    <x v="10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 rock"/>
    <n v="112.26666666666667"/>
    <n v="87.103448275862064"/>
    <x v="4"/>
    <x v="10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 rock"/>
    <n v="132.19999999999999"/>
    <n v="75.11363636363636"/>
    <x v="4"/>
    <x v="10"/>
    <x v="2163"/>
    <d v="2015-06-08T03:50:00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 rock"/>
    <n v="102.63636363636364"/>
    <n v="68.01204819277109"/>
    <x v="4"/>
    <x v="10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 rock"/>
    <n v="138.63999999999999"/>
    <n v="29.623931623931625"/>
    <x v="4"/>
    <x v="10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 rock"/>
    <n v="146.6"/>
    <n v="91.625"/>
    <x v="4"/>
    <x v="10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 rock"/>
    <n v="120"/>
    <n v="22.5"/>
    <x v="4"/>
    <x v="10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 rock"/>
    <n v="121.58161111111112"/>
    <n v="64.366735294117646"/>
    <x v="4"/>
    <x v="10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 rock"/>
    <n v="100"/>
    <n v="21.857142857142858"/>
    <x v="4"/>
    <x v="10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 rock"/>
    <n v="180.85714285714286"/>
    <n v="33.315789473684212"/>
    <x v="4"/>
    <x v="10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 rock"/>
    <n v="106.075"/>
    <n v="90.276595744680847"/>
    <x v="4"/>
    <x v="10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 rock"/>
    <n v="100"/>
    <n v="76.92307692307692"/>
    <x v="4"/>
    <x v="10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 rock"/>
    <n v="126.92857142857143"/>
    <n v="59.233333333333334"/>
    <x v="4"/>
    <x v="10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 rock"/>
    <n v="102.97499999999999"/>
    <n v="65.38095238095238"/>
    <x v="4"/>
    <x v="10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 rock"/>
    <n v="250"/>
    <n v="67.307692307692307"/>
    <x v="4"/>
    <x v="10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 rock"/>
    <n v="126.02"/>
    <n v="88.74647887323944"/>
    <x v="4"/>
    <x v="10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 rock"/>
    <n v="100.12"/>
    <n v="65.868421052631575"/>
    <x v="4"/>
    <x v="10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 rock"/>
    <n v="138.63999999999999"/>
    <n v="40.349243306169967"/>
    <x v="4"/>
    <x v="10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 rock"/>
    <n v="161.4"/>
    <n v="76.857142857142861"/>
    <x v="4"/>
    <x v="10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 rock"/>
    <n v="107.1842"/>
    <n v="68.707820512820518"/>
    <x v="4"/>
    <x v="10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 tabletop games"/>
    <n v="153.1"/>
    <n v="57.773584905660378"/>
    <x v="6"/>
    <x v="15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 tabletop games"/>
    <n v="524.16666666666663"/>
    <n v="44.171348314606739"/>
    <x v="6"/>
    <x v="15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 tabletop games"/>
    <n v="489.27777777777777"/>
    <n v="31.566308243727597"/>
    <x v="6"/>
    <x v="15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 tabletop games"/>
    <n v="284.74"/>
    <n v="107.04511278195488"/>
    <x v="6"/>
    <x v="15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 tabletop games"/>
    <n v="1856.97"/>
    <n v="149.03451043338683"/>
    <x v="6"/>
    <x v="15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 tabletop games"/>
    <n v="109.675"/>
    <n v="55.956632653061227"/>
    <x v="6"/>
    <x v="15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 tabletop games"/>
    <n v="1014.6425"/>
    <n v="56.970381807973048"/>
    <x v="6"/>
    <x v="15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 tabletop games"/>
    <n v="412.17692027666544"/>
    <n v="44.056420233463037"/>
    <x v="6"/>
    <x v="15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 tabletop games"/>
    <n v="503.25"/>
    <n v="68.625"/>
    <x v="6"/>
    <x v="15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 tabletop games"/>
    <n v="184.61052631578949"/>
    <n v="65.318435754189949"/>
    <x v="6"/>
    <x v="15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 tabletop games"/>
    <n v="119.73333333333333"/>
    <n v="35.92"/>
    <x v="6"/>
    <x v="15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 tabletop games"/>
    <n v="1081.2401666666667"/>
    <n v="40.070667078443485"/>
    <x v="6"/>
    <x v="15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 tabletop games"/>
    <n v="452.37333333333333"/>
    <n v="75.647714604236342"/>
    <x v="6"/>
    <x v="15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 tabletop games"/>
    <n v="537.37"/>
    <n v="61.203872437357631"/>
    <x v="6"/>
    <x v="15"/>
    <x v="2194"/>
    <d v="2016-03-26T17:11:30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 tabletop games"/>
    <n v="120.32608695652173"/>
    <n v="48.130434782608695"/>
    <x v="6"/>
    <x v="15"/>
    <x v="2195"/>
    <d v="2015-08-11T18:31:40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 tabletop games"/>
    <n v="113.83571428571429"/>
    <n v="68.106837606837601"/>
    <x v="6"/>
    <x v="15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 tabletop games"/>
    <n v="951.03110000000004"/>
    <n v="65.891300230946882"/>
    <x v="6"/>
    <x v="15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 tabletop games"/>
    <n v="132.89250000000001"/>
    <n v="81.654377880184327"/>
    <x v="6"/>
    <x v="15"/>
    <x v="2198"/>
    <d v="2015-11-14T13:20:00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 tabletop games"/>
    <n v="146.97777777777779"/>
    <n v="52.701195219123505"/>
    <x v="6"/>
    <x v="15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 tabletop games"/>
    <n v="542.15"/>
    <n v="41.228136882129277"/>
    <x v="6"/>
    <x v="15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 electronic music"/>
    <n v="382.71818181818179"/>
    <n v="15.035357142857142"/>
    <x v="4"/>
    <x v="13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 electronic music"/>
    <n v="704.18124999999998"/>
    <n v="39.066920943134534"/>
    <x v="4"/>
    <x v="13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 electronic music"/>
    <n v="109.55"/>
    <n v="43.82"/>
    <x v="4"/>
    <x v="13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 electronic music"/>
    <n v="132.86666666666667"/>
    <n v="27.301369863013697"/>
    <x v="4"/>
    <x v="13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 electronic music"/>
    <n v="152"/>
    <n v="42.222222222222221"/>
    <x v="4"/>
    <x v="13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 electronic music"/>
    <n v="102.72727272727273"/>
    <n v="33.235294117647058"/>
    <x v="4"/>
    <x v="13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 electronic music"/>
    <n v="100"/>
    <n v="285.71428571428572"/>
    <x v="4"/>
    <x v="13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 electronic music"/>
    <n v="101.6"/>
    <n v="42.333333333333336"/>
    <x v="4"/>
    <x v="13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 electronic music"/>
    <n v="150.80000000000001"/>
    <n v="50.266666666666666"/>
    <x v="4"/>
    <x v="13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 electronic music"/>
    <n v="111.425"/>
    <n v="61.902777777777779"/>
    <x v="4"/>
    <x v="13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 electronic music"/>
    <n v="195.6"/>
    <n v="40.75"/>
    <x v="4"/>
    <x v="13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 electronic music"/>
    <n v="114.38333333333334"/>
    <n v="55.796747967479675"/>
    <x v="4"/>
    <x v="13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 electronic music"/>
    <n v="200"/>
    <n v="10"/>
    <x v="4"/>
    <x v="13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 electronic music"/>
    <n v="292.50166666666667"/>
    <n v="73.125416666666666"/>
    <x v="4"/>
    <x v="13"/>
    <x v="2214"/>
    <d v="2014-02-06T19:00:48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 electronic music"/>
    <n v="156.36363636363637"/>
    <n v="26.060606060606062"/>
    <x v="4"/>
    <x v="13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 electronic music"/>
    <n v="105.66666666666667"/>
    <n v="22.642857142857142"/>
    <x v="4"/>
    <x v="13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 electronic music"/>
    <n v="101.19047619047619"/>
    <n v="47.222222222222221"/>
    <x v="4"/>
    <x v="13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 electronic music"/>
    <n v="122.833"/>
    <n v="32.324473684210524"/>
    <x v="4"/>
    <x v="13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 electronic music"/>
    <n v="101.5"/>
    <n v="53.421052631578945"/>
    <x v="4"/>
    <x v="13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 electronic music"/>
    <n v="101.14285714285714"/>
    <n v="51.304347826086953"/>
    <x v="4"/>
    <x v="13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 tabletop games"/>
    <n v="108.12"/>
    <n v="37.197247706422019"/>
    <x v="6"/>
    <x v="15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 tabletop games"/>
    <n v="162.6"/>
    <n v="27.1"/>
    <x v="6"/>
    <x v="15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 tabletop games"/>
    <n v="105.8"/>
    <n v="206.31"/>
    <x v="6"/>
    <x v="15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 tabletop games"/>
    <n v="243.15"/>
    <n v="82.145270270270274"/>
    <x v="6"/>
    <x v="15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 tabletop games"/>
    <n v="944.83338095238094"/>
    <n v="164.79651993355483"/>
    <x v="6"/>
    <x v="15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 tabletop games"/>
    <n v="108.46283333333335"/>
    <n v="60.820280373831778"/>
    <x v="6"/>
    <x v="15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 tabletop games"/>
    <n v="157.37692307692308"/>
    <n v="67.970099667774093"/>
    <x v="6"/>
    <x v="15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 tabletop games"/>
    <n v="1174.49"/>
    <n v="81.561805555555551"/>
    <x v="6"/>
    <x v="15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 tabletop games"/>
    <n v="171.04755366949576"/>
    <n v="25.42547309833024"/>
    <x v="6"/>
    <x v="15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 tabletop games"/>
    <n v="125.95294117647059"/>
    <n v="21.497991967871485"/>
    <x v="6"/>
    <x v="15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 tabletop games"/>
    <n v="1212.1296"/>
    <n v="27.226630727762803"/>
    <x v="6"/>
    <x v="15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 tabletop games"/>
    <n v="495.8"/>
    <n v="25.091093117408906"/>
    <x v="6"/>
    <x v="15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 tabletop games"/>
    <n v="332.04"/>
    <n v="21.230179028132991"/>
    <x v="6"/>
    <x v="15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 tabletop games"/>
    <n v="1165"/>
    <n v="41.607142857142854"/>
    <x v="6"/>
    <x v="15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 tabletop games"/>
    <n v="153.3153846153846"/>
    <n v="135.58503401360545"/>
    <x v="6"/>
    <x v="15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 tabletop games"/>
    <n v="537.10714285714289"/>
    <n v="22.116176470588236"/>
    <x v="6"/>
    <x v="15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 tabletop games"/>
    <n v="352.92777777777781"/>
    <n v="64.625635808748726"/>
    <x v="6"/>
    <x v="15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 tabletop games"/>
    <n v="137.4"/>
    <n v="69.569620253164558"/>
    <x v="6"/>
    <x v="15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 tabletop games"/>
    <n v="128.02668"/>
    <n v="75.133028169014082"/>
    <x v="6"/>
    <x v="15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 tabletop games"/>
    <n v="270.68"/>
    <n v="140.97916666666666"/>
    <x v="6"/>
    <x v="15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 tabletop games"/>
    <n v="806.4"/>
    <n v="49.472392638036808"/>
    <x v="6"/>
    <x v="15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 tabletop games"/>
    <n v="1360.0976000000001"/>
    <n v="53.865251485148519"/>
    <x v="6"/>
    <x v="15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 tabletop games"/>
    <n v="930250"/>
    <n v="4.5712530712530715"/>
    <x v="6"/>
    <x v="15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 tabletop games"/>
    <n v="377.02"/>
    <n v="65.00344827586207"/>
    <x v="6"/>
    <x v="15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 tabletop games"/>
    <n v="2647.0250000000001"/>
    <n v="53.475252525252522"/>
    <x v="6"/>
    <x v="15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 tabletop games"/>
    <n v="100.12"/>
    <n v="43.912280701754383"/>
    <x v="6"/>
    <x v="15"/>
    <x v="2246"/>
    <d v="2015-09-04T19:00:10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 tabletop games"/>
    <n v="104.45405405405405"/>
    <n v="50.852631578947367"/>
    <x v="6"/>
    <x v="15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 tabletop games"/>
    <n v="107.21428571428571"/>
    <n v="58.6328125"/>
    <x v="6"/>
    <x v="15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 tabletop games"/>
    <n v="168.77142857142857"/>
    <n v="32.81666666666667"/>
    <x v="6"/>
    <x v="15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 tabletop games"/>
    <n v="975.11199999999997"/>
    <n v="426.93169877408059"/>
    <x v="6"/>
    <x v="15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 tabletop games"/>
    <n v="134.44929411764707"/>
    <n v="23.808729166666669"/>
    <x v="6"/>
    <x v="15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 tabletop games"/>
    <n v="272.27777777777777"/>
    <n v="98.413654618473899"/>
    <x v="6"/>
    <x v="15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 tabletop games"/>
    <n v="112.6875"/>
    <n v="107.32142857142857"/>
    <x v="6"/>
    <x v="15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 tabletop games"/>
    <n v="459.8"/>
    <n v="11.67005076142132"/>
    <x v="6"/>
    <x v="15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 tabletop games"/>
    <n v="286.65822784810126"/>
    <n v="41.782287822878232"/>
    <x v="6"/>
    <x v="15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 tabletop games"/>
    <n v="222.70833333333334"/>
    <n v="21.38"/>
    <x v="6"/>
    <x v="15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 tabletop games"/>
    <n v="636.14"/>
    <n v="94.103550295857985"/>
    <x v="6"/>
    <x v="15"/>
    <x v="2257"/>
    <d v="2016-06-19T23:00:00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 tabletop games"/>
    <n v="146.5"/>
    <n v="15.721951219512196"/>
    <x v="6"/>
    <x v="15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 tabletop games"/>
    <n v="1867.1"/>
    <n v="90.635922330097088"/>
    <x v="6"/>
    <x v="15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 tabletop games"/>
    <n v="326.92"/>
    <n v="97.297619047619051"/>
    <x v="6"/>
    <x v="15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 tabletop games"/>
    <n v="779.5"/>
    <n v="37.11904761904762"/>
    <x v="6"/>
    <x v="15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 tabletop games"/>
    <n v="154.15151515151516"/>
    <n v="28.104972375690608"/>
    <x v="6"/>
    <x v="15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 tabletop games"/>
    <n v="115.54666666666667"/>
    <n v="144.43333333333334"/>
    <x v="6"/>
    <x v="15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 tabletop games"/>
    <n v="180.03333333333333"/>
    <n v="24.274157303370785"/>
    <x v="6"/>
    <x v="15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 tabletop games"/>
    <n v="298.5"/>
    <n v="35.117647058823529"/>
    <x v="6"/>
    <x v="15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 tabletop games"/>
    <n v="320.26666666666665"/>
    <n v="24.762886597938145"/>
    <x v="6"/>
    <x v="15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 tabletop games"/>
    <n v="380.52499999999998"/>
    <n v="188.37871287128712"/>
    <x v="6"/>
    <x v="15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 tabletop games"/>
    <n v="102.6"/>
    <n v="148.08247422680412"/>
    <x v="6"/>
    <x v="15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 tabletop games"/>
    <n v="1801.64"/>
    <n v="49.934589800443462"/>
    <x v="6"/>
    <x v="15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 tabletop games"/>
    <n v="720.24800000000005"/>
    <n v="107.82155688622754"/>
    <x v="6"/>
    <x v="15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 tabletop games"/>
    <n v="283.08999999999997"/>
    <n v="42.63403614457831"/>
    <x v="6"/>
    <x v="15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 tabletop games"/>
    <n v="1356.6"/>
    <n v="14.370762711864407"/>
    <x v="6"/>
    <x v="15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 tabletop games"/>
    <n v="220.36"/>
    <n v="37.476190476190474"/>
    <x v="6"/>
    <x v="15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 tabletop games"/>
    <n v="119.6"/>
    <n v="30.202020202020201"/>
    <x v="6"/>
    <x v="15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 tabletop games"/>
    <n v="407.76923076923077"/>
    <n v="33.550632911392405"/>
    <x v="6"/>
    <x v="15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 tabletop games"/>
    <n v="105.81826105905427"/>
    <n v="64.74666666666667"/>
    <x v="6"/>
    <x v="15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 tabletop games"/>
    <n v="141.08235294117648"/>
    <n v="57.932367149758456"/>
    <x v="6"/>
    <x v="15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 tabletop games"/>
    <n v="270.7"/>
    <n v="53.078431372549019"/>
    <x v="6"/>
    <x v="15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 tabletop games"/>
    <n v="153.80000000000001"/>
    <n v="48.0625"/>
    <x v="6"/>
    <x v="15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 tabletop games"/>
    <n v="403.57653061224488"/>
    <n v="82.396874999999994"/>
    <x v="6"/>
    <x v="15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 rock"/>
    <n v="185"/>
    <n v="50.454545454545453"/>
    <x v="4"/>
    <x v="10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 rock"/>
    <n v="185.33333333333334"/>
    <n v="115.83333333333333"/>
    <x v="4"/>
    <x v="10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 rock"/>
    <n v="100.85533333333333"/>
    <n v="63.03458333333333"/>
    <x v="4"/>
    <x v="10"/>
    <x v="2283"/>
    <d v="2012-05-09T02:00:04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 rock"/>
    <n v="106.22116666666666"/>
    <n v="108.02152542372882"/>
    <x v="4"/>
    <x v="10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 rock"/>
    <n v="121.36666666666666"/>
    <n v="46.088607594936711"/>
    <x v="4"/>
    <x v="10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 rock"/>
    <n v="100.06666666666666"/>
    <n v="107.21428571428571"/>
    <x v="4"/>
    <x v="10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 rock"/>
    <n v="119.97755555555555"/>
    <n v="50.9338679245283"/>
    <x v="4"/>
    <x v="10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 rock"/>
    <n v="100.1"/>
    <n v="40.04"/>
    <x v="4"/>
    <x v="10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 rock"/>
    <n v="107.4"/>
    <n v="64.44"/>
    <x v="4"/>
    <x v="10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 rock"/>
    <n v="104.06666666666666"/>
    <n v="53.827586206896555"/>
    <x v="4"/>
    <x v="10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 rock"/>
    <n v="172.8"/>
    <n v="100.46511627906976"/>
    <x v="4"/>
    <x v="10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 rock"/>
    <n v="107.25050000000002"/>
    <n v="46.630652173913049"/>
    <x v="4"/>
    <x v="10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 rock"/>
    <n v="108.23529411764706"/>
    <n v="34.074074074074076"/>
    <x v="4"/>
    <x v="10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 rock"/>
    <n v="146.08080000000001"/>
    <n v="65.214642857142863"/>
    <x v="4"/>
    <x v="10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 rock"/>
    <n v="125.25"/>
    <n v="44.205882352941174"/>
    <x v="4"/>
    <x v="10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 rock"/>
    <n v="149.07142857142858"/>
    <n v="71.965517241379317"/>
    <x v="4"/>
    <x v="10"/>
    <x v="2296"/>
    <d v="2012-02-23T17:33:46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 rock"/>
    <n v="100.6"/>
    <n v="52.94736842105263"/>
    <x v="4"/>
    <x v="10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 rock"/>
    <n v="105.07333333333334"/>
    <n v="109.45138888888889"/>
    <x v="4"/>
    <x v="10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 rock"/>
    <n v="350.16666666666669"/>
    <n v="75.035714285714292"/>
    <x v="4"/>
    <x v="10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 rock"/>
    <n v="101.25"/>
    <n v="115.71428571428571"/>
    <x v="4"/>
    <x v="10"/>
    <x v="2300"/>
    <d v="2012-06-28T17:26:56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 indie rock"/>
    <n v="133.6044"/>
    <n v="31.659810426540286"/>
    <x v="4"/>
    <x v="10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 indie rock"/>
    <n v="170.65217391304347"/>
    <n v="46.176470588235297"/>
    <x v="4"/>
    <x v="10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 indie rock"/>
    <n v="109.35829457364341"/>
    <n v="68.481650485436887"/>
    <x v="4"/>
    <x v="10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 indie rock"/>
    <n v="100.70033333333333"/>
    <n v="53.469203539823013"/>
    <x v="4"/>
    <x v="10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 indie rock"/>
    <n v="101.22777777777777"/>
    <n v="109.10778443113773"/>
    <x v="4"/>
    <x v="10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 indie rock"/>
    <n v="106.75857142857143"/>
    <n v="51.185616438356163"/>
    <x v="4"/>
    <x v="10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 indie rock"/>
    <n v="106.65777537961894"/>
    <n v="27.936800000000002"/>
    <x v="4"/>
    <x v="10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 indie rock"/>
    <n v="101.30622"/>
    <n v="82.496921824104234"/>
    <x v="4"/>
    <x v="10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 indie rock"/>
    <n v="106.67449999999999"/>
    <n v="59.817476635514019"/>
    <x v="4"/>
    <x v="10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 indie rock"/>
    <n v="428.83978378378379"/>
    <n v="64.816470588235291"/>
    <x v="4"/>
    <x v="10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 indie rock"/>
    <n v="104.11111111111111"/>
    <n v="90.09615384615384"/>
    <x v="4"/>
    <x v="10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 indie rock"/>
    <n v="107.86666666666666"/>
    <n v="40.962025316455694"/>
    <x v="4"/>
    <x v="10"/>
    <x v="2312"/>
    <d v="2014-04-18T23:00:00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 indie rock"/>
    <n v="175.84039999999999"/>
    <n v="56.000127388535034"/>
    <x v="4"/>
    <x v="10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 indie rock"/>
    <n v="156.97"/>
    <n v="37.672800000000002"/>
    <x v="4"/>
    <x v="10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 indie rock"/>
    <n v="102.6"/>
    <n v="40.078125"/>
    <x v="4"/>
    <x v="10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 indie rock"/>
    <n v="104.04266666666666"/>
    <n v="78.031999999999996"/>
    <x v="4"/>
    <x v="10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 indie rock"/>
    <n v="104"/>
    <n v="18.90909090909091"/>
    <x v="4"/>
    <x v="10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 indie rock"/>
    <n v="121.06"/>
    <n v="37.134969325153371"/>
    <x v="4"/>
    <x v="10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 indie rock"/>
    <n v="107.7"/>
    <n v="41.961038961038959"/>
    <x v="4"/>
    <x v="10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 indie rock"/>
    <n v="108.66"/>
    <n v="61.044943820224717"/>
    <x v="4"/>
    <x v="10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 small batch"/>
    <n v="39.120962394619681"/>
    <n v="64.53125"/>
    <x v="7"/>
    <x v="28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 small batch"/>
    <n v="3.1481481481481484"/>
    <n v="21.25"/>
    <x v="7"/>
    <x v="28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 small batch"/>
    <n v="48"/>
    <n v="30"/>
    <x v="7"/>
    <x v="28"/>
    <x v="2323"/>
    <d v="2017-03-20T18:07:27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 small batch"/>
    <n v="20.733333333333334"/>
    <n v="25.491803278688526"/>
    <x v="7"/>
    <x v="28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 small batch"/>
    <n v="8"/>
    <n v="11.428571428571429"/>
    <x v="7"/>
    <x v="28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 small batch"/>
    <n v="0.72"/>
    <n v="108"/>
    <x v="7"/>
    <x v="28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 small batch"/>
    <n v="526.09431428571429"/>
    <n v="54.883162444113267"/>
    <x v="7"/>
    <x v="28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 small batch"/>
    <n v="254.45"/>
    <n v="47.383612662942269"/>
    <x v="7"/>
    <x v="28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 small batch"/>
    <n v="105.92"/>
    <n v="211.84"/>
    <x v="7"/>
    <x v="28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 small batch"/>
    <n v="102.42285714285714"/>
    <n v="219.92638036809817"/>
    <x v="7"/>
    <x v="28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 small batch"/>
    <n v="144.31375"/>
    <n v="40.795406360424032"/>
    <x v="7"/>
    <x v="28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 small batch"/>
    <n v="106.30800000000001"/>
    <n v="75.502840909090907"/>
    <x v="7"/>
    <x v="28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 small batch"/>
    <n v="212.16666666666666"/>
    <n v="13.542553191489361"/>
    <x v="7"/>
    <x v="28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 small batch"/>
    <n v="101.95"/>
    <n v="60.865671641791046"/>
    <x v="7"/>
    <x v="28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 small batch"/>
    <n v="102.27200000000001"/>
    <n v="115.69230769230769"/>
    <x v="7"/>
    <x v="28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 small batch"/>
    <n v="520.73254999999995"/>
    <n v="48.104623556581984"/>
    <x v="7"/>
    <x v="28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 small batch"/>
    <n v="110.65833333333333"/>
    <n v="74.184357541899445"/>
    <x v="7"/>
    <x v="28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 small batch"/>
    <n v="101.14333333333333"/>
    <n v="123.34552845528455"/>
    <x v="7"/>
    <x v="28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 small batch"/>
    <n v="294.20800000000003"/>
    <n v="66.623188405797094"/>
    <x v="7"/>
    <x v="28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 small batch"/>
    <n v="105.7775"/>
    <n v="104.99007444168734"/>
    <x v="7"/>
    <x v="28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 web"/>
    <n v="0"/>
    <e v="#DIV/0!"/>
    <x v="2"/>
    <x v="7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 web"/>
    <n v="0"/>
    <e v="#DIV/0!"/>
    <x v="2"/>
    <x v="7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 web"/>
    <n v="3"/>
    <n v="300"/>
    <x v="2"/>
    <x v="7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 web"/>
    <n v="0.1"/>
    <n v="1"/>
    <x v="2"/>
    <x v="7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 web"/>
    <n v="0"/>
    <e v="#DIV/0!"/>
    <x v="2"/>
    <x v="7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 web"/>
    <n v="6.5000000000000002E-2"/>
    <n v="13"/>
    <x v="2"/>
    <x v="7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 web"/>
    <n v="1.5"/>
    <n v="15"/>
    <x v="2"/>
    <x v="7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 web"/>
    <n v="0.38571428571428573"/>
    <n v="54"/>
    <x v="2"/>
    <x v="7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 web"/>
    <n v="0"/>
    <e v="#DIV/0!"/>
    <x v="2"/>
    <x v="7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 web"/>
    <n v="0"/>
    <e v="#DIV/0!"/>
    <x v="2"/>
    <x v="7"/>
    <x v="2350"/>
    <d v="2017-01-03T20:12:50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 web"/>
    <n v="0.5714285714285714"/>
    <n v="15.428571428571429"/>
    <x v="2"/>
    <x v="7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 web"/>
    <n v="0"/>
    <e v="#DIV/0!"/>
    <x v="2"/>
    <x v="7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 web"/>
    <n v="0"/>
    <e v="#DIV/0!"/>
    <x v="2"/>
    <x v="7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 web"/>
    <n v="7.1428571428571425E-2"/>
    <n v="25"/>
    <x v="2"/>
    <x v="7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 web"/>
    <n v="0.6875"/>
    <n v="27.5"/>
    <x v="2"/>
    <x v="7"/>
    <x v="2355"/>
    <d v="2015-05-02T22:02:16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 web"/>
    <n v="0"/>
    <e v="#DIV/0!"/>
    <x v="2"/>
    <x v="7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 web"/>
    <n v="0"/>
    <e v="#DIV/0!"/>
    <x v="2"/>
    <x v="7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 web"/>
    <n v="0"/>
    <e v="#DIV/0!"/>
    <x v="2"/>
    <x v="7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 web"/>
    <n v="14.68"/>
    <n v="367"/>
    <x v="2"/>
    <x v="7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 web"/>
    <n v="0.04"/>
    <n v="2"/>
    <x v="2"/>
    <x v="7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 web"/>
    <n v="0"/>
    <e v="#DIV/0!"/>
    <x v="2"/>
    <x v="7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 web"/>
    <n v="28.571428571428573"/>
    <n v="60"/>
    <x v="2"/>
    <x v="7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 web"/>
    <n v="0"/>
    <e v="#DIV/0!"/>
    <x v="2"/>
    <x v="7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 web"/>
    <n v="0"/>
    <e v="#DIV/0!"/>
    <x v="2"/>
    <x v="7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 web"/>
    <n v="0"/>
    <e v="#DIV/0!"/>
    <x v="2"/>
    <x v="7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 web"/>
    <n v="10.52"/>
    <n v="97.407407407407405"/>
    <x v="2"/>
    <x v="7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 web"/>
    <n v="1.34"/>
    <n v="47.857142857142854"/>
    <x v="2"/>
    <x v="7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 web"/>
    <n v="0.25"/>
    <n v="50"/>
    <x v="2"/>
    <x v="7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 web"/>
    <n v="0"/>
    <e v="#DIV/0!"/>
    <x v="2"/>
    <x v="7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 web"/>
    <n v="0.32800000000000001"/>
    <n v="20.5"/>
    <x v="2"/>
    <x v="7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 web"/>
    <n v="0"/>
    <e v="#DIV/0!"/>
    <x v="2"/>
    <x v="7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 web"/>
    <n v="3.2727272727272729"/>
    <n v="30"/>
    <x v="2"/>
    <x v="7"/>
    <x v="2372"/>
    <d v="2015-04-24T01:39:31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 web"/>
    <n v="5.8823529411764705E-3"/>
    <n v="50"/>
    <x v="2"/>
    <x v="7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 web"/>
    <n v="4.5454545454545456E-2"/>
    <n v="10"/>
    <x v="2"/>
    <x v="7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 web"/>
    <n v="0"/>
    <e v="#DIV/0!"/>
    <x v="2"/>
    <x v="7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 web"/>
    <n v="10.877666666666666"/>
    <n v="81.582499999999996"/>
    <x v="2"/>
    <x v="7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 web"/>
    <n v="0"/>
    <e v="#DIV/0!"/>
    <x v="2"/>
    <x v="7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 web"/>
    <n v="0"/>
    <e v="#DIV/0!"/>
    <x v="2"/>
    <x v="7"/>
    <x v="2378"/>
    <d v="2015-08-26T00:18:50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 web"/>
    <n v="0"/>
    <e v="#DIV/0!"/>
    <x v="2"/>
    <x v="7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 web"/>
    <n v="0.36666666666666664"/>
    <n v="18.333333333333332"/>
    <x v="2"/>
    <x v="7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 web"/>
    <n v="1.8193398957730167"/>
    <n v="224.42857142857142"/>
    <x v="2"/>
    <x v="7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 web"/>
    <n v="2.5"/>
    <n v="37.5"/>
    <x v="2"/>
    <x v="7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 web"/>
    <n v="4.3499999999999996"/>
    <n v="145"/>
    <x v="2"/>
    <x v="7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 web"/>
    <n v="0.8"/>
    <n v="1"/>
    <x v="2"/>
    <x v="7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 web"/>
    <n v="1.2123076923076923"/>
    <n v="112.57142857142857"/>
    <x v="2"/>
    <x v="7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 web"/>
    <n v="0"/>
    <e v="#DIV/0!"/>
    <x v="2"/>
    <x v="7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 web"/>
    <n v="0.68400000000000005"/>
    <n v="342"/>
    <x v="2"/>
    <x v="7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 web"/>
    <n v="1.2513513513513514"/>
    <n v="57.875"/>
    <x v="2"/>
    <x v="7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 web"/>
    <n v="0.1875"/>
    <n v="30"/>
    <x v="2"/>
    <x v="7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 web"/>
    <n v="0"/>
    <e v="#DIV/0!"/>
    <x v="2"/>
    <x v="7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 web"/>
    <n v="0.125"/>
    <n v="25"/>
    <x v="2"/>
    <x v="7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 web"/>
    <n v="0"/>
    <e v="#DIV/0!"/>
    <x v="2"/>
    <x v="7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 web"/>
    <n v="0.05"/>
    <n v="50"/>
    <x v="2"/>
    <x v="7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 web"/>
    <n v="0.06"/>
    <n v="1.5"/>
    <x v="2"/>
    <x v="7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 web"/>
    <n v="0"/>
    <e v="#DIV/0!"/>
    <x v="2"/>
    <x v="7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 web"/>
    <n v="0.2"/>
    <n v="10"/>
    <x v="2"/>
    <x v="7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 web"/>
    <n v="0"/>
    <e v="#DIV/0!"/>
    <x v="2"/>
    <x v="7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 web"/>
    <n v="0"/>
    <e v="#DIV/0!"/>
    <x v="2"/>
    <x v="7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 web"/>
    <n v="0"/>
    <e v="#DIV/0!"/>
    <x v="2"/>
    <x v="7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 web"/>
    <n v="0"/>
    <e v="#DIV/0!"/>
    <x v="2"/>
    <x v="7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 food trucks"/>
    <n v="0.71785714285714286"/>
    <n v="22.333333333333332"/>
    <x v="7"/>
    <x v="16"/>
    <x v="2401"/>
    <d v="2016-03-05T19:44:56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 food trucks"/>
    <n v="0.43333333333333335"/>
    <n v="52"/>
    <x v="7"/>
    <x v="16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 food trucks"/>
    <n v="16.833333333333332"/>
    <n v="16.833333333333332"/>
    <x v="7"/>
    <x v="16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 food trucks"/>
    <n v="0"/>
    <e v="#DIV/0!"/>
    <x v="7"/>
    <x v="16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 food trucks"/>
    <n v="22.52"/>
    <n v="56.3"/>
    <x v="7"/>
    <x v="16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 food trucks"/>
    <n v="41.384615384615387"/>
    <n v="84.0625"/>
    <x v="7"/>
    <x v="16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 food trucks"/>
    <n v="25.259090909090908"/>
    <n v="168.39393939393941"/>
    <x v="7"/>
    <x v="16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 food trucks"/>
    <n v="0.2"/>
    <n v="15"/>
    <x v="7"/>
    <x v="16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 food trucks"/>
    <n v="1.84"/>
    <n v="76.666666666666671"/>
    <x v="7"/>
    <x v="16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 food trucks"/>
    <n v="0"/>
    <e v="#DIV/0!"/>
    <x v="7"/>
    <x v="16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 food trucks"/>
    <n v="0.60399999999999998"/>
    <n v="50.333333333333336"/>
    <x v="7"/>
    <x v="16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 food trucks"/>
    <n v="0"/>
    <e v="#DIV/0!"/>
    <x v="7"/>
    <x v="16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 food trucks"/>
    <n v="0.83333333333333337"/>
    <n v="8.3333333333333339"/>
    <x v="7"/>
    <x v="16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 food trucks"/>
    <n v="3.0666666666666669"/>
    <n v="35.384615384615387"/>
    <x v="7"/>
    <x v="16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 food trucks"/>
    <n v="0.55833333333333335"/>
    <n v="55.833333333333336"/>
    <x v="7"/>
    <x v="16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 food trucks"/>
    <n v="2.5000000000000001E-2"/>
    <n v="5"/>
    <x v="7"/>
    <x v="16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 food trucks"/>
    <n v="0"/>
    <e v="#DIV/0!"/>
    <x v="7"/>
    <x v="16"/>
    <x v="2417"/>
    <d v="2014-08-10T21:13:07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 food trucks"/>
    <n v="0.02"/>
    <n v="1"/>
    <x v="7"/>
    <x v="16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 food trucks"/>
    <n v="0"/>
    <e v="#DIV/0!"/>
    <x v="7"/>
    <x v="16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 food trucks"/>
    <n v="14.825133372851216"/>
    <n v="69.472222222222229"/>
    <x v="7"/>
    <x v="16"/>
    <x v="2420"/>
    <d v="2014-11-10T01:41:35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 food trucks"/>
    <n v="1.6666666666666666E-2"/>
    <n v="1"/>
    <x v="7"/>
    <x v="16"/>
    <x v="2421"/>
    <d v="2015-02-21T16:29:56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 food trucks"/>
    <n v="0.2"/>
    <n v="1"/>
    <x v="7"/>
    <x v="16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 food trucks"/>
    <n v="1.3333333333333334E-2"/>
    <n v="8"/>
    <x v="7"/>
    <x v="16"/>
    <x v="2423"/>
    <d v="2014-12-31T16:54:50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 food trucks"/>
    <n v="1.24"/>
    <n v="34.444444444444443"/>
    <x v="7"/>
    <x v="16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 food trucks"/>
    <n v="2.8571428571428571E-2"/>
    <n v="1"/>
    <x v="7"/>
    <x v="16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 food trucks"/>
    <n v="0"/>
    <e v="#DIV/0!"/>
    <x v="7"/>
    <x v="16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 food trucks"/>
    <n v="2E-3"/>
    <n v="1"/>
    <x v="7"/>
    <x v="16"/>
    <x v="2427"/>
    <d v="2016-03-23T06:38:53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 food trucks"/>
    <n v="2.8571428571428571E-3"/>
    <n v="1"/>
    <x v="7"/>
    <x v="16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 food trucks"/>
    <n v="1.4321428571428572"/>
    <n v="501.25"/>
    <x v="7"/>
    <x v="16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 food trucks"/>
    <n v="0.7"/>
    <n v="10.5"/>
    <x v="7"/>
    <x v="16"/>
    <x v="2430"/>
    <d v="2016-02-12T03:08:24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 food trucks"/>
    <n v="2E-3"/>
    <n v="1"/>
    <x v="7"/>
    <x v="16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 food trucks"/>
    <n v="1.4285714285714285E-2"/>
    <n v="1"/>
    <x v="7"/>
    <x v="16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 food trucks"/>
    <n v="0"/>
    <e v="#DIV/0!"/>
    <x v="7"/>
    <x v="16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 food trucks"/>
    <n v="0.13"/>
    <n v="13"/>
    <x v="7"/>
    <x v="16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 food trucks"/>
    <n v="0.48959999999999998"/>
    <n v="306"/>
    <x v="7"/>
    <x v="16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 food trucks"/>
    <n v="3.8461538461538464E-2"/>
    <n v="22.5"/>
    <x v="7"/>
    <x v="16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 food trucks"/>
    <n v="0"/>
    <e v="#DIV/0!"/>
    <x v="7"/>
    <x v="16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 food trucks"/>
    <n v="0.33333333333333331"/>
    <n v="50"/>
    <x v="7"/>
    <x v="16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 food trucks"/>
    <n v="0"/>
    <e v="#DIV/0!"/>
    <x v="7"/>
    <x v="16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 food trucks"/>
    <n v="0.2"/>
    <n v="5"/>
    <x v="7"/>
    <x v="16"/>
    <x v="2440"/>
    <d v="2016-02-13T21:35:13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 small batch"/>
    <n v="107.88"/>
    <n v="74.22935779816514"/>
    <x v="7"/>
    <x v="28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 small batch"/>
    <n v="125.94166666666666"/>
    <n v="81.252688172043008"/>
    <x v="7"/>
    <x v="28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 small batch"/>
    <n v="202.51495"/>
    <n v="130.23469453376205"/>
    <x v="7"/>
    <x v="28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 small batch"/>
    <n v="108.6"/>
    <n v="53.409836065573771"/>
    <x v="7"/>
    <x v="28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 small batch"/>
    <n v="172.8"/>
    <n v="75.130434782608702"/>
    <x v="7"/>
    <x v="28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 small batch"/>
    <n v="167.98"/>
    <n v="75.666666666666671"/>
    <x v="7"/>
    <x v="28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 small batch"/>
    <n v="427.2"/>
    <n v="31.691394658753708"/>
    <x v="7"/>
    <x v="28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 small batch"/>
    <n v="107.5"/>
    <n v="47.777777777777779"/>
    <x v="7"/>
    <x v="28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 small batch"/>
    <n v="108"/>
    <n v="90"/>
    <x v="7"/>
    <x v="28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 small batch"/>
    <n v="101.53353333333334"/>
    <n v="149.31401960784314"/>
    <x v="7"/>
    <x v="28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 small batch"/>
    <n v="115.45"/>
    <n v="62.06989247311828"/>
    <x v="7"/>
    <x v="28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 small batch"/>
    <n v="133.5"/>
    <n v="53.4"/>
    <x v="7"/>
    <x v="28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 small batch"/>
    <n v="154.69999999999999"/>
    <n v="69.268656716417908"/>
    <x v="7"/>
    <x v="28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 small batch"/>
    <n v="100.84571428571428"/>
    <n v="271.50769230769231"/>
    <x v="7"/>
    <x v="28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 small batch"/>
    <n v="182"/>
    <n v="34.125"/>
    <x v="7"/>
    <x v="28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 small batch"/>
    <n v="180.86666666666667"/>
    <n v="40.492537313432834"/>
    <x v="7"/>
    <x v="28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 small batch"/>
    <n v="102.30434782608695"/>
    <n v="189.75806451612902"/>
    <x v="7"/>
    <x v="28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 small batch"/>
    <n v="110.18"/>
    <n v="68.862499999999997"/>
    <x v="7"/>
    <x v="28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 small batch"/>
    <n v="102.25"/>
    <n v="108.77659574468085"/>
    <x v="7"/>
    <x v="28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 small batch"/>
    <n v="100.78823529411764"/>
    <n v="125.98529411764706"/>
    <x v="7"/>
    <x v="28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 indie rock"/>
    <n v="103.8"/>
    <n v="90.523255813953483"/>
    <x v="4"/>
    <x v="10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 indie rock"/>
    <n v="110.70833333333333"/>
    <n v="28.880434782608695"/>
    <x v="4"/>
    <x v="10"/>
    <x v="2462"/>
    <d v="2012-07-19T04:28:16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 indie rock"/>
    <n v="116.25"/>
    <n v="31"/>
    <x v="4"/>
    <x v="10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 indie rock"/>
    <n v="111.1"/>
    <n v="51.674418604651166"/>
    <x v="4"/>
    <x v="10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 indie rock"/>
    <n v="180.14285714285714"/>
    <n v="26.270833333333332"/>
    <x v="4"/>
    <x v="10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 indie rock"/>
    <n v="100"/>
    <n v="48.07692307692308"/>
    <x v="4"/>
    <x v="10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 indie rock"/>
    <n v="118.5"/>
    <n v="27.558139534883722"/>
    <x v="4"/>
    <x v="10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 indie rock"/>
    <n v="107.217"/>
    <n v="36.97137931034483"/>
    <x v="4"/>
    <x v="10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 indie rock"/>
    <n v="113.66666666666667"/>
    <n v="29.021276595744681"/>
    <x v="4"/>
    <x v="10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 indie rock"/>
    <n v="103.16400000000002"/>
    <n v="28.65666666666667"/>
    <x v="4"/>
    <x v="10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 indie rock"/>
    <n v="128"/>
    <n v="37.647058823529413"/>
    <x v="4"/>
    <x v="10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 indie rock"/>
    <n v="135.76026666666667"/>
    <n v="97.904038461538462"/>
    <x v="4"/>
    <x v="10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 indie rock"/>
    <n v="100"/>
    <n v="42.553191489361701"/>
    <x v="4"/>
    <x v="10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 indie rock"/>
    <n v="100.00360000000001"/>
    <n v="131.58368421052631"/>
    <x v="4"/>
    <x v="10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 indie rock"/>
    <n v="104.72"/>
    <n v="32.320987654320987"/>
    <x v="4"/>
    <x v="10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 indie rock"/>
    <n v="105.02249999999999"/>
    <n v="61.103999999999999"/>
    <x v="4"/>
    <x v="10"/>
    <x v="2476"/>
    <d v="2014-11-03T08:52:50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 indie rock"/>
    <n v="171.33333333333334"/>
    <n v="31.341463414634145"/>
    <x v="4"/>
    <x v="10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 indie rock"/>
    <n v="127.5"/>
    <n v="129.1139240506329"/>
    <x v="4"/>
    <x v="10"/>
    <x v="2478"/>
    <d v="2013-01-13T22:48:33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 indie rock"/>
    <n v="133.44333333333333"/>
    <n v="25.020624999999999"/>
    <x v="4"/>
    <x v="10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 indie rock"/>
    <n v="100"/>
    <n v="250"/>
    <x v="4"/>
    <x v="10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 indie rock"/>
    <n v="112.91099999999999"/>
    <n v="47.541473684210523"/>
    <x v="4"/>
    <x v="10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 indie rock"/>
    <n v="100.1"/>
    <n v="40.04"/>
    <x v="4"/>
    <x v="10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 indie rock"/>
    <n v="113.72727272727273"/>
    <n v="65.84210526315789"/>
    <x v="4"/>
    <x v="10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 indie rock"/>
    <n v="119.31742857142855"/>
    <n v="46.401222222222216"/>
    <x v="4"/>
    <x v="10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 indie rock"/>
    <n v="103.25"/>
    <n v="50.365853658536587"/>
    <x v="4"/>
    <x v="10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 indie rock"/>
    <n v="265.66666666666669"/>
    <n v="26.566666666666666"/>
    <x v="4"/>
    <x v="10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 indie rock"/>
    <n v="100.05066666666667"/>
    <n v="39.493684210526318"/>
    <x v="4"/>
    <x v="10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 indie rock"/>
    <n v="106.7"/>
    <n v="49.246153846153845"/>
    <x v="4"/>
    <x v="10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 indie rock"/>
    <n v="133.67142857142858"/>
    <n v="62.38"/>
    <x v="4"/>
    <x v="10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 indie rock"/>
    <n v="121.4"/>
    <n v="37.9375"/>
    <x v="4"/>
    <x v="10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 indie rock"/>
    <n v="103.2"/>
    <n v="51.6"/>
    <x v="4"/>
    <x v="10"/>
    <x v="2491"/>
    <d v="2011-01-16T01:51:00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 indie rock"/>
    <n v="125"/>
    <n v="27.777777777777779"/>
    <x v="4"/>
    <x v="10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 indie rock"/>
    <n v="128.69999999999999"/>
    <n v="99.382239382239376"/>
    <x v="4"/>
    <x v="10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 indie rock"/>
    <n v="101.00533333333334"/>
    <n v="38.848205128205123"/>
    <x v="4"/>
    <x v="10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 indie rock"/>
    <n v="127.53666666666666"/>
    <n v="45.548809523809524"/>
    <x v="4"/>
    <x v="10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 indie rock"/>
    <n v="100"/>
    <n v="600"/>
    <x v="4"/>
    <x v="10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 indie rock"/>
    <n v="112.77149999999999"/>
    <n v="80.551071428571419"/>
    <x v="4"/>
    <x v="10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 indie rock"/>
    <n v="105.6"/>
    <n v="52.8"/>
    <x v="4"/>
    <x v="10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 indie rock"/>
    <n v="202.625"/>
    <n v="47.676470588235297"/>
    <x v="4"/>
    <x v="10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 indie rock"/>
    <n v="113.33333333333333"/>
    <n v="23.448275862068964"/>
    <x v="4"/>
    <x v="10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 restaurants"/>
    <n v="2.5545454545454547"/>
    <n v="40.142857142857146"/>
    <x v="7"/>
    <x v="29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 restaurants"/>
    <n v="7.8181818181818186E-2"/>
    <n v="17.2"/>
    <x v="7"/>
    <x v="29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 restaurants"/>
    <n v="0"/>
    <e v="#DIV/0!"/>
    <x v="7"/>
    <x v="29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 restaurants"/>
    <n v="0"/>
    <e v="#DIV/0!"/>
    <x v="7"/>
    <x v="29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 restaurants"/>
    <n v="0"/>
    <e v="#DIV/0!"/>
    <x v="7"/>
    <x v="29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 restaurants"/>
    <n v="0.6"/>
    <n v="15"/>
    <x v="7"/>
    <x v="29"/>
    <x v="2506"/>
    <d v="2015-10-03T21:00:00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 restaurants"/>
    <n v="0"/>
    <e v="#DIV/0!"/>
    <x v="7"/>
    <x v="29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 restaurants"/>
    <n v="0"/>
    <e v="#DIV/0!"/>
    <x v="7"/>
    <x v="29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 restaurants"/>
    <n v="1.0526315789473684"/>
    <n v="35.714285714285715"/>
    <x v="7"/>
    <x v="29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 restaurants"/>
    <n v="0.15"/>
    <n v="37.5"/>
    <x v="7"/>
    <x v="29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 restaurants"/>
    <n v="0"/>
    <e v="#DIV/0!"/>
    <x v="7"/>
    <x v="29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 restaurants"/>
    <n v="0"/>
    <e v="#DIV/0!"/>
    <x v="7"/>
    <x v="29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 restaurants"/>
    <n v="0"/>
    <e v="#DIV/0!"/>
    <x v="7"/>
    <x v="29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 restaurants"/>
    <n v="1.75"/>
    <n v="52.5"/>
    <x v="7"/>
    <x v="29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 restaurants"/>
    <n v="18.600000000000001"/>
    <n v="77.5"/>
    <x v="7"/>
    <x v="29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 restaurants"/>
    <n v="0"/>
    <e v="#DIV/0!"/>
    <x v="7"/>
    <x v="29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 restaurants"/>
    <n v="9.8166666666666664"/>
    <n v="53.545454545454547"/>
    <x v="7"/>
    <x v="29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 restaurants"/>
    <n v="0"/>
    <e v="#DIV/0!"/>
    <x v="7"/>
    <x v="29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 restaurants"/>
    <n v="4.3333333333333335E-2"/>
    <n v="16.25"/>
    <x v="7"/>
    <x v="29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 restaurants"/>
    <n v="0"/>
    <e v="#DIV/0!"/>
    <x v="7"/>
    <x v="29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 classical music"/>
    <n v="109.48792"/>
    <n v="103.68174242424243"/>
    <x v="4"/>
    <x v="13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 classical music"/>
    <n v="100"/>
    <n v="185.18518518518519"/>
    <x v="4"/>
    <x v="13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 classical music"/>
    <n v="156.44444444444446"/>
    <n v="54.153846153846153"/>
    <x v="4"/>
    <x v="13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 classical music"/>
    <n v="101.6"/>
    <n v="177.2093023255814"/>
    <x v="4"/>
    <x v="13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 classical music"/>
    <n v="100.325"/>
    <n v="100.325"/>
    <x v="4"/>
    <x v="13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 classical music"/>
    <n v="112.95"/>
    <n v="136.90909090909091"/>
    <x v="4"/>
    <x v="13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 classical music"/>
    <n v="102.125"/>
    <n v="57.535211267605632"/>
    <x v="4"/>
    <x v="13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 classical music"/>
    <n v="107.24975000000001"/>
    <n v="52.962839506172834"/>
    <x v="4"/>
    <x v="13"/>
    <x v="2528"/>
    <d v="2015-08-20T11:00:00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 classical music"/>
    <n v="104.28333333333333"/>
    <n v="82.328947368421055"/>
    <x v="4"/>
    <x v="13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 classical music"/>
    <n v="100"/>
    <n v="135.41666666666666"/>
    <x v="4"/>
    <x v="13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 classical music"/>
    <n v="100.4"/>
    <n v="74.06557377049181"/>
    <x v="4"/>
    <x v="13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 classical music"/>
    <n v="126.125"/>
    <n v="84.083333333333329"/>
    <x v="4"/>
    <x v="13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 classical music"/>
    <n v="110.66666666666667"/>
    <n v="61.029411764705884"/>
    <x v="4"/>
    <x v="13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 classical music"/>
    <n v="105"/>
    <n v="150"/>
    <x v="4"/>
    <x v="13"/>
    <x v="2534"/>
    <d v="2010-01-01T06:00:00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 classical music"/>
    <n v="103.77500000000001"/>
    <n v="266.08974358974359"/>
    <x v="4"/>
    <x v="13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 classical music"/>
    <n v="116"/>
    <n v="7.25"/>
    <x v="4"/>
    <x v="13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 classical music"/>
    <n v="110"/>
    <n v="100"/>
    <x v="4"/>
    <x v="13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 classical music"/>
    <n v="113.01761111111109"/>
    <n v="109.96308108108107"/>
    <x v="4"/>
    <x v="13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 classical music"/>
    <n v="100.25"/>
    <n v="169.91525423728814"/>
    <x v="4"/>
    <x v="13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 classical music"/>
    <n v="103.4"/>
    <n v="95.740740740740748"/>
    <x v="4"/>
    <x v="13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 classical music"/>
    <n v="107.02857142857142"/>
    <n v="59.460317460317462"/>
    <x v="4"/>
    <x v="13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 classical music"/>
    <n v="103.57142857142857"/>
    <n v="55.769230769230766"/>
    <x v="4"/>
    <x v="13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 classical music"/>
    <n v="156.4"/>
    <n v="30.076923076923077"/>
    <x v="4"/>
    <x v="13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 classical music"/>
    <n v="100.82"/>
    <n v="88.438596491228068"/>
    <x v="4"/>
    <x v="13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 classical music"/>
    <n v="195.3"/>
    <n v="64.032786885245898"/>
    <x v="4"/>
    <x v="13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 classical music"/>
    <n v="111.71428571428571"/>
    <n v="60.153846153846153"/>
    <x v="4"/>
    <x v="13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 classical music"/>
    <n v="119.85454545454546"/>
    <n v="49.194029850746269"/>
    <x v="4"/>
    <x v="13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 classical music"/>
    <n v="101.85"/>
    <n v="165.16216216216216"/>
    <x v="4"/>
    <x v="13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 classical music"/>
    <n v="102.80254777070064"/>
    <n v="43.621621621621621"/>
    <x v="4"/>
    <x v="13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 classical music"/>
    <n v="100.84615384615384"/>
    <n v="43.7"/>
    <x v="4"/>
    <x v="13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 classical music"/>
    <n v="102.73469387755102"/>
    <n v="67.419642857142861"/>
    <x v="4"/>
    <x v="13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 classical music"/>
    <n v="106.5"/>
    <n v="177.5"/>
    <x v="4"/>
    <x v="13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 classical music"/>
    <n v="155.53333333333333"/>
    <n v="38.883333333333333"/>
    <x v="4"/>
    <x v="13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 classical music"/>
    <n v="122.8"/>
    <n v="54.985074626865675"/>
    <x v="4"/>
    <x v="13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 classical music"/>
    <n v="107.35"/>
    <n v="61.342857142857142"/>
    <x v="4"/>
    <x v="13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 classical music"/>
    <n v="105.50335570469798"/>
    <n v="23.117647058823529"/>
    <x v="4"/>
    <x v="13"/>
    <x v="2556"/>
    <d v="2012-12-24T23:47:37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 classical music"/>
    <n v="118.44444444444444"/>
    <n v="29.611111111111111"/>
    <x v="4"/>
    <x v="13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 classical music"/>
    <n v="108.88"/>
    <n v="75.611111111111114"/>
    <x v="4"/>
    <x v="13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 classical music"/>
    <n v="111.25"/>
    <n v="35.6"/>
    <x v="4"/>
    <x v="13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 classical music"/>
    <n v="100.1"/>
    <n v="143"/>
    <x v="4"/>
    <x v="13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 food trucks"/>
    <n v="0"/>
    <e v="#DIV/0!"/>
    <x v="7"/>
    <x v="16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 food trucks"/>
    <n v="0.75"/>
    <n v="25"/>
    <x v="7"/>
    <x v="16"/>
    <x v="2562"/>
    <d v="2016-10-11T12:35:3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 food trucks"/>
    <n v="0"/>
    <e v="#DIV/0!"/>
    <x v="7"/>
    <x v="16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 food trucks"/>
    <n v="0"/>
    <e v="#DIV/0!"/>
    <x v="7"/>
    <x v="16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 food trucks"/>
    <n v="1"/>
    <n v="100"/>
    <x v="7"/>
    <x v="16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 food trucks"/>
    <n v="0"/>
    <e v="#DIV/0!"/>
    <x v="7"/>
    <x v="16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 food trucks"/>
    <n v="0.26666666666666666"/>
    <n v="60"/>
    <x v="7"/>
    <x v="16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 food trucks"/>
    <n v="0.5"/>
    <n v="50"/>
    <x v="7"/>
    <x v="16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 food trucks"/>
    <n v="2.2307692307692308"/>
    <n v="72.5"/>
    <x v="7"/>
    <x v="16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 food trucks"/>
    <n v="0.84285714285714286"/>
    <n v="29.5"/>
    <x v="7"/>
    <x v="16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 food trucks"/>
    <n v="0.25"/>
    <n v="62.5"/>
    <x v="7"/>
    <x v="16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 food trucks"/>
    <n v="0"/>
    <e v="#DIV/0!"/>
    <x v="7"/>
    <x v="16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 food trucks"/>
    <n v="0"/>
    <e v="#DIV/0!"/>
    <x v="7"/>
    <x v="16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 food trucks"/>
    <n v="0"/>
    <e v="#DIV/0!"/>
    <x v="7"/>
    <x v="16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 food trucks"/>
    <n v="0"/>
    <e v="#DIV/0!"/>
    <x v="7"/>
    <x v="16"/>
    <x v="2575"/>
    <d v="2015-01-12T02:36:34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 food trucks"/>
    <n v="0"/>
    <e v="#DIV/0!"/>
    <x v="7"/>
    <x v="16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 food trucks"/>
    <n v="0"/>
    <e v="#DIV/0!"/>
    <x v="7"/>
    <x v="16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 food trucks"/>
    <n v="0"/>
    <e v="#DIV/0!"/>
    <x v="7"/>
    <x v="16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 food trucks"/>
    <n v="0.13850000000000001"/>
    <n v="23.083333333333332"/>
    <x v="7"/>
    <x v="16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 food trucks"/>
    <n v="0.6"/>
    <n v="25.5"/>
    <x v="7"/>
    <x v="16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 food trucks"/>
    <n v="10.6"/>
    <n v="48.18181818181818"/>
    <x v="7"/>
    <x v="16"/>
    <x v="2581"/>
    <d v="2015-11-16T16:04:58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 food trucks"/>
    <n v="1.1111111111111111E-3"/>
    <n v="1"/>
    <x v="7"/>
    <x v="16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 food trucks"/>
    <n v="0.5"/>
    <n v="1"/>
    <x v="7"/>
    <x v="16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 food trucks"/>
    <n v="0"/>
    <e v="#DIV/0!"/>
    <x v="7"/>
    <x v="16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 food trucks"/>
    <n v="0.16666666666666666"/>
    <n v="50"/>
    <x v="7"/>
    <x v="16"/>
    <x v="2585"/>
    <d v="2014-07-05T23:07:12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 food trucks"/>
    <n v="0.16666666666666666"/>
    <n v="5"/>
    <x v="7"/>
    <x v="16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 food trucks"/>
    <n v="2.4340000000000002"/>
    <n v="202.83333333333334"/>
    <x v="7"/>
    <x v="16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 food trucks"/>
    <n v="3.8833333333333333"/>
    <n v="29.125"/>
    <x v="7"/>
    <x v="16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 food trucks"/>
    <n v="0.01"/>
    <n v="5"/>
    <x v="7"/>
    <x v="16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 food trucks"/>
    <n v="0"/>
    <e v="#DIV/0!"/>
    <x v="7"/>
    <x v="16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 food trucks"/>
    <n v="1.7333333333333334"/>
    <n v="13"/>
    <x v="7"/>
    <x v="16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 food trucks"/>
    <n v="0.16666666666666666"/>
    <n v="50"/>
    <x v="7"/>
    <x v="16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 food trucks"/>
    <n v="0"/>
    <e v="#DIV/0!"/>
    <x v="7"/>
    <x v="16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 food trucks"/>
    <n v="1.25E-3"/>
    <n v="1"/>
    <x v="7"/>
    <x v="16"/>
    <x v="2594"/>
    <d v="2014-08-07T23:13:48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 food trucks"/>
    <n v="12.166666666666666"/>
    <n v="96.05263157894737"/>
    <x v="7"/>
    <x v="16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 food trucks"/>
    <n v="23.588571428571427"/>
    <n v="305.77777777777777"/>
    <x v="7"/>
    <x v="16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 food trucks"/>
    <n v="5.666666666666667"/>
    <n v="12.142857142857142"/>
    <x v="7"/>
    <x v="16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 food trucks"/>
    <n v="39"/>
    <n v="83.571428571428569"/>
    <x v="7"/>
    <x v="16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 food trucks"/>
    <n v="0.99546510341776351"/>
    <n v="18"/>
    <x v="7"/>
    <x v="16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 food trucks"/>
    <n v="6.9320000000000004"/>
    <n v="115.53333333333333"/>
    <x v="7"/>
    <x v="16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 space exploration"/>
    <n v="661.4"/>
    <n v="21.900662251655628"/>
    <x v="2"/>
    <x v="30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 space exploration"/>
    <n v="326.09166666666664"/>
    <n v="80.022494887525568"/>
    <x v="2"/>
    <x v="30"/>
    <x v="2602"/>
    <d v="2014-11-12T21:20:00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 space exploration"/>
    <n v="101.48571428571428"/>
    <n v="35.520000000000003"/>
    <x v="2"/>
    <x v="30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 space exploration"/>
    <n v="104.21799999999999"/>
    <n v="64.933333333333323"/>
    <x v="2"/>
    <x v="30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 space exploration"/>
    <n v="107.42157"/>
    <n v="60.965703745743475"/>
    <x v="2"/>
    <x v="30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 space exploration"/>
    <n v="110.05454545454545"/>
    <n v="31.444155844155844"/>
    <x v="2"/>
    <x v="30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 space exploration"/>
    <n v="407.7"/>
    <n v="81.949748743718587"/>
    <x v="2"/>
    <x v="30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 space exploration"/>
    <n v="223.92500000000001"/>
    <n v="58.92763157894737"/>
    <x v="2"/>
    <x v="30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 space exploration"/>
    <n v="303.80111428571428"/>
    <n v="157.29347633136095"/>
    <x v="2"/>
    <x v="30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 space exploration"/>
    <n v="141.3251043268175"/>
    <n v="55.758509532062391"/>
    <x v="2"/>
    <x v="30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 space exploration"/>
    <n v="2790.6363636363635"/>
    <n v="83.802893802893806"/>
    <x v="2"/>
    <x v="30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 space exploration"/>
    <n v="171.76130000000001"/>
    <n v="58.422210884353746"/>
    <x v="2"/>
    <x v="30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 space exploration"/>
    <n v="101.01333333333334"/>
    <n v="270.57142857142856"/>
    <x v="2"/>
    <x v="30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 space exploration"/>
    <n v="102"/>
    <n v="107.1"/>
    <x v="2"/>
    <x v="30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 space exploration"/>
    <n v="169.76511744127936"/>
    <n v="47.180555555555557"/>
    <x v="2"/>
    <x v="30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 space exploration"/>
    <n v="114.53400000000001"/>
    <n v="120.30882352941177"/>
    <x v="2"/>
    <x v="30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 space exploration"/>
    <n v="877.6"/>
    <n v="27.59748427672956"/>
    <x v="2"/>
    <x v="30"/>
    <x v="2617"/>
    <d v="2014-10-20T20:59:11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 space exploration"/>
    <n v="105.38666666666667"/>
    <n v="205.2987012987013"/>
    <x v="2"/>
    <x v="30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 space exploration"/>
    <n v="188.4"/>
    <n v="35.547169811320757"/>
    <x v="2"/>
    <x v="30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 space exploration"/>
    <n v="143.65230769230769"/>
    <n v="74.639488409272587"/>
    <x v="2"/>
    <x v="30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 space exploration"/>
    <n v="145.88"/>
    <n v="47.058064516129029"/>
    <x v="2"/>
    <x v="30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 space exploration"/>
    <n v="131.184"/>
    <n v="26.591351351351353"/>
    <x v="2"/>
    <x v="30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 space exploration"/>
    <n v="114"/>
    <n v="36.774193548387096"/>
    <x v="2"/>
    <x v="30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 space exploration"/>
    <n v="1379.420625"/>
    <n v="31.820544982698959"/>
    <x v="2"/>
    <x v="30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 space exploration"/>
    <n v="956"/>
    <n v="27.576923076923077"/>
    <x v="2"/>
    <x v="30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 space exploration"/>
    <n v="112"/>
    <n v="56"/>
    <x v="2"/>
    <x v="30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 space exploration"/>
    <n v="646.66666666666663"/>
    <n v="21.555555555555557"/>
    <x v="2"/>
    <x v="30"/>
    <x v="2627"/>
    <d v="2015-11-26T20:54:21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 space exploration"/>
    <n v="110.36948748510132"/>
    <n v="44.095238095238095"/>
    <x v="2"/>
    <x v="30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 space exploration"/>
    <n v="127.74"/>
    <n v="63.87"/>
    <x v="2"/>
    <x v="30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 space exploration"/>
    <n v="157.9"/>
    <n v="38.987654320987652"/>
    <x v="2"/>
    <x v="30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 space exploration"/>
    <n v="114.66525"/>
    <n v="80.185489510489504"/>
    <x v="2"/>
    <x v="30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 space exploration"/>
    <n v="137.00934579439252"/>
    <n v="34.904761904761905"/>
    <x v="2"/>
    <x v="30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 space exploration"/>
    <n v="354.62"/>
    <n v="89.100502512562812"/>
    <x v="2"/>
    <x v="30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 space exploration"/>
    <n v="106.02150537634408"/>
    <n v="39.44"/>
    <x v="2"/>
    <x v="30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 space exploration"/>
    <n v="100"/>
    <n v="136.9047619047619"/>
    <x v="2"/>
    <x v="30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 space exploration"/>
    <n v="187.3"/>
    <n v="37.46"/>
    <x v="2"/>
    <x v="30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 space exploration"/>
    <n v="166.2"/>
    <n v="31.96153846153846"/>
    <x v="2"/>
    <x v="30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 space exploration"/>
    <n v="101.72910662824208"/>
    <n v="25.214285714285715"/>
    <x v="2"/>
    <x v="30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 space exploration"/>
    <n v="164"/>
    <n v="10.040816326530612"/>
    <x v="2"/>
    <x v="30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 space exploration"/>
    <n v="105.66666666666667"/>
    <n v="45.94202898550725"/>
    <x v="2"/>
    <x v="30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 space exploration"/>
    <n v="1"/>
    <n v="15"/>
    <x v="2"/>
    <x v="30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 space exploration"/>
    <n v="0"/>
    <e v="#DIV/0!"/>
    <x v="2"/>
    <x v="30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 space exploration"/>
    <n v="33.559730999999999"/>
    <n v="223.58248500999335"/>
    <x v="2"/>
    <x v="30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 space exploration"/>
    <n v="2.0529999999999999"/>
    <n v="39.480769230769234"/>
    <x v="2"/>
    <x v="30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 space exploration"/>
    <n v="10.5"/>
    <n v="91.304347826086953"/>
    <x v="2"/>
    <x v="30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 space exploration"/>
    <n v="8.4172840000000004"/>
    <n v="78.666205607476627"/>
    <x v="2"/>
    <x v="30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 space exploration"/>
    <n v="1.44"/>
    <n v="12"/>
    <x v="2"/>
    <x v="30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 space exploration"/>
    <n v="0.8833333333333333"/>
    <n v="17.666666666666668"/>
    <x v="2"/>
    <x v="30"/>
    <x v="2648"/>
    <d v="2016-03-09T17:09:20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 space exploration"/>
    <n v="9.9199999999999997E-2"/>
    <n v="41.333333333333336"/>
    <x v="2"/>
    <x v="30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 space exploration"/>
    <n v="0.59666666666666668"/>
    <n v="71.599999999999994"/>
    <x v="2"/>
    <x v="30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 space exploration"/>
    <n v="1.8689285714285715"/>
    <n v="307.8235294117647"/>
    <x v="2"/>
    <x v="30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 space exploration"/>
    <n v="0.88500000000000001"/>
    <n v="80.454545454545453"/>
    <x v="2"/>
    <x v="30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 space exploration"/>
    <n v="11.52156862745098"/>
    <n v="83.942857142857136"/>
    <x v="2"/>
    <x v="30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 space exploration"/>
    <n v="5.0999999999999997E-2"/>
    <n v="8.5"/>
    <x v="2"/>
    <x v="30"/>
    <x v="2654"/>
    <d v="2015-04-21T13:25:2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 space exploration"/>
    <n v="21.033333333333335"/>
    <n v="73.372093023255815"/>
    <x v="2"/>
    <x v="30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 space exploration"/>
    <n v="11.436666666666667"/>
    <n v="112.86184210526316"/>
    <x v="2"/>
    <x v="30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 space exploration"/>
    <n v="18.737933333333334"/>
    <n v="95.277627118644077"/>
    <x v="2"/>
    <x v="30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 space exploration"/>
    <n v="9.285714285714286E-2"/>
    <n v="22.75"/>
    <x v="2"/>
    <x v="30"/>
    <x v="2658"/>
    <d v="2016-07-30T21:13:14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 space exploration"/>
    <n v="2.7204081632653061"/>
    <n v="133.30000000000001"/>
    <x v="2"/>
    <x v="30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 space exploration"/>
    <n v="9.5000000000000001E-2"/>
    <n v="3.8"/>
    <x v="2"/>
    <x v="30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 makerspaces"/>
    <n v="102.9"/>
    <n v="85.75"/>
    <x v="2"/>
    <x v="31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 makerspaces"/>
    <n v="106.8"/>
    <n v="267"/>
    <x v="2"/>
    <x v="31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 makerspaces"/>
    <n v="104.59625"/>
    <n v="373.55803571428572"/>
    <x v="2"/>
    <x v="31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 makerspaces"/>
    <n v="103.42857142857143"/>
    <n v="174.03846153846155"/>
    <x v="2"/>
    <x v="31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 makerspaces"/>
    <n v="123.14285714285714"/>
    <n v="93.695652173913047"/>
    <x v="2"/>
    <x v="31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 makerspaces"/>
    <n v="159.29509999999999"/>
    <n v="77.327718446601949"/>
    <x v="2"/>
    <x v="31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 makerspaces"/>
    <n v="110.66666666666667"/>
    <n v="92.222222222222229"/>
    <x v="2"/>
    <x v="31"/>
    <x v="2667"/>
    <d v="2016-02-10T22:13:36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 makerspaces"/>
    <n v="170.7"/>
    <n v="60.964285714285715"/>
    <x v="2"/>
    <x v="31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 makerspaces"/>
    <n v="125.125"/>
    <n v="91"/>
    <x v="2"/>
    <x v="31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 makerspaces"/>
    <n v="6.415860933964205"/>
    <n v="41.583333333333336"/>
    <x v="2"/>
    <x v="31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 makerspaces"/>
    <n v="11.343999999999999"/>
    <n v="33.761904761904759"/>
    <x v="2"/>
    <x v="31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 makerspaces"/>
    <n v="33.19"/>
    <n v="70.61702127659575"/>
    <x v="2"/>
    <x v="31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 makerspaces"/>
    <n v="27.58"/>
    <n v="167.15151515151516"/>
    <x v="2"/>
    <x v="31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 makerspaces"/>
    <n v="62.84"/>
    <n v="128.61988304093566"/>
    <x v="2"/>
    <x v="31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 makerspaces"/>
    <n v="7.5880000000000001"/>
    <n v="65.41379310344827"/>
    <x v="2"/>
    <x v="31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 makerspaces"/>
    <n v="50.38095238095238"/>
    <n v="117.55555555555556"/>
    <x v="2"/>
    <x v="31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 makerspaces"/>
    <n v="17.512820512820515"/>
    <n v="126.48148148148148"/>
    <x v="2"/>
    <x v="31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 makerspaces"/>
    <n v="1.375E-2"/>
    <n v="550"/>
    <x v="2"/>
    <x v="31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 makerspaces"/>
    <n v="0.33"/>
    <n v="44"/>
    <x v="2"/>
    <x v="31"/>
    <x v="2679"/>
    <d v="2015-02-28T00:01:34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 makerspaces"/>
    <n v="0.86250000000000004"/>
    <n v="69"/>
    <x v="2"/>
    <x v="31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 food trucks"/>
    <n v="0.6875"/>
    <n v="27.5"/>
    <x v="7"/>
    <x v="16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 food trucks"/>
    <n v="28.3"/>
    <n v="84.9"/>
    <x v="7"/>
    <x v="16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 food trucks"/>
    <n v="0.24"/>
    <n v="12"/>
    <x v="7"/>
    <x v="16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 food trucks"/>
    <n v="1.1428571428571428"/>
    <n v="200"/>
    <x v="7"/>
    <x v="16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 food trucks"/>
    <n v="0.02"/>
    <n v="10"/>
    <x v="7"/>
    <x v="16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 food trucks"/>
    <n v="0"/>
    <e v="#DIV/0!"/>
    <x v="7"/>
    <x v="16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 food trucks"/>
    <n v="0"/>
    <e v="#DIV/0!"/>
    <x v="7"/>
    <x v="16"/>
    <x v="2687"/>
    <d v="2015-06-29T15:21:58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 food trucks"/>
    <n v="0.14799999999999999"/>
    <n v="5.2857142857142856"/>
    <x v="7"/>
    <x v="16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 food trucks"/>
    <n v="2.8571428571428571E-3"/>
    <n v="1"/>
    <x v="7"/>
    <x v="16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 food trucks"/>
    <n v="10.7325"/>
    <n v="72.762711864406782"/>
    <x v="7"/>
    <x v="16"/>
    <x v="2690"/>
    <d v="2015-06-03T02:31:16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 food trucks"/>
    <n v="5.3846153846153849E-2"/>
    <n v="17.5"/>
    <x v="7"/>
    <x v="16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 food trucks"/>
    <n v="0.7142857142857143"/>
    <n v="25"/>
    <x v="7"/>
    <x v="16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 food trucks"/>
    <n v="0.8"/>
    <n v="13.333333333333334"/>
    <x v="7"/>
    <x v="16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 food trucks"/>
    <n v="3.3333333333333335E-3"/>
    <n v="1"/>
    <x v="7"/>
    <x v="16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 food trucks"/>
    <n v="0.47333333333333333"/>
    <n v="23.666666666666668"/>
    <x v="7"/>
    <x v="16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 food trucks"/>
    <n v="5.65"/>
    <n v="89.21052631578948"/>
    <x v="7"/>
    <x v="16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 food trucks"/>
    <n v="26.35217391304348"/>
    <n v="116.55769230769231"/>
    <x v="7"/>
    <x v="16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 food trucks"/>
    <n v="0.325125"/>
    <n v="13.005000000000001"/>
    <x v="7"/>
    <x v="16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 food trucks"/>
    <n v="0"/>
    <e v="#DIV/0!"/>
    <x v="7"/>
    <x v="16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 food trucks"/>
    <n v="0.7000700070007001"/>
    <n v="17.5"/>
    <x v="7"/>
    <x v="16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 spaces"/>
    <n v="46.176470588235297"/>
    <n v="34.130434782608695"/>
    <x v="1"/>
    <x v="32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 spaces"/>
    <n v="34.409999999999997"/>
    <n v="132.34615384615384"/>
    <x v="1"/>
    <x v="32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 spaces"/>
    <n v="103.75"/>
    <n v="922.22222222222217"/>
    <x v="1"/>
    <x v="32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 spaces"/>
    <n v="6.0263157894736841"/>
    <n v="163.57142857142858"/>
    <x v="1"/>
    <x v="32"/>
    <x v="2704"/>
    <d v="2017-04-05T19:41:54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 spaces"/>
    <n v="10.539393939393939"/>
    <n v="217.375"/>
    <x v="1"/>
    <x v="32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 spaces"/>
    <n v="112.29714285714286"/>
    <n v="149.44486692015209"/>
    <x v="1"/>
    <x v="32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 spaces"/>
    <n v="350.84462500000001"/>
    <n v="71.237487309644663"/>
    <x v="1"/>
    <x v="32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 spaces"/>
    <n v="233.21535"/>
    <n v="44.464318398474738"/>
    <x v="1"/>
    <x v="32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 spaces"/>
    <n v="101.60599999999999"/>
    <n v="164.94480519480518"/>
    <x v="1"/>
    <x v="32"/>
    <x v="2709"/>
    <d v="2016-10-04T03:59:00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 spaces"/>
    <n v="153.90035"/>
    <n v="84.871516544117654"/>
    <x v="1"/>
    <x v="32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 spaces"/>
    <n v="100.71611253196932"/>
    <n v="53.945205479452056"/>
    <x v="1"/>
    <x v="32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 spaces"/>
    <n v="131.38181818181818"/>
    <n v="50.531468531468533"/>
    <x v="1"/>
    <x v="32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 spaces"/>
    <n v="102.24133333333333"/>
    <n v="108.00140845070422"/>
    <x v="1"/>
    <x v="32"/>
    <x v="2713"/>
    <d v="2015-12-24T15:41:24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 spaces"/>
    <n v="116.35599999999999"/>
    <n v="95.373770491803285"/>
    <x v="1"/>
    <x v="32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 spaces"/>
    <n v="264.62241666666665"/>
    <n v="57.631016333938291"/>
    <x v="1"/>
    <x v="32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 spaces"/>
    <n v="119.98009999999999"/>
    <n v="64.160481283422456"/>
    <x v="1"/>
    <x v="32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 spaces"/>
    <n v="120.104"/>
    <n v="92.387692307692305"/>
    <x v="1"/>
    <x v="32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 spaces"/>
    <n v="103.58333333333333"/>
    <n v="125.97972972972973"/>
    <x v="1"/>
    <x v="32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 spaces"/>
    <n v="108.83333333333333"/>
    <n v="94.637681159420296"/>
    <x v="1"/>
    <x v="32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 spaces"/>
    <n v="118.124"/>
    <n v="170.69942196531792"/>
    <x v="1"/>
    <x v="32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 hardware"/>
    <n v="1462"/>
    <n v="40.762081784386616"/>
    <x v="2"/>
    <x v="26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 hardware"/>
    <n v="252.54"/>
    <n v="68.254054054054052"/>
    <x v="2"/>
    <x v="26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 hardware"/>
    <n v="140.05000000000001"/>
    <n v="95.48863636363636"/>
    <x v="2"/>
    <x v="26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 hardware"/>
    <n v="296.87520259319285"/>
    <n v="7.1902649656526005"/>
    <x v="2"/>
    <x v="26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 hardware"/>
    <n v="144.54249999999999"/>
    <n v="511.65486725663715"/>
    <x v="2"/>
    <x v="26"/>
    <x v="2725"/>
    <d v="2017-03-01T17:52:15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 hardware"/>
    <n v="105.745"/>
    <n v="261.74504950495049"/>
    <x v="2"/>
    <x v="26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 hardware"/>
    <n v="493.21"/>
    <n v="69.760961810466767"/>
    <x v="2"/>
    <x v="26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 hardware"/>
    <n v="201.82666666666665"/>
    <n v="77.229591836734699"/>
    <x v="2"/>
    <x v="26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 hardware"/>
    <n v="104.44"/>
    <n v="340.56521739130437"/>
    <x v="2"/>
    <x v="26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 hardware"/>
    <n v="170.29262962962963"/>
    <n v="67.417903225806455"/>
    <x v="2"/>
    <x v="26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 hardware"/>
    <n v="104.30333333333333"/>
    <n v="845.70270270270271"/>
    <x v="2"/>
    <x v="26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 hardware"/>
    <n v="118.25"/>
    <n v="97.191780821917803"/>
    <x v="2"/>
    <x v="26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 hardware"/>
    <n v="107.538"/>
    <n v="451.84033613445376"/>
    <x v="2"/>
    <x v="26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 hardware"/>
    <n v="2260300"/>
    <n v="138.66871165644173"/>
    <x v="2"/>
    <x v="26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 hardware"/>
    <n v="978.1346666666667"/>
    <n v="21.640147492625371"/>
    <x v="2"/>
    <x v="26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 hardware"/>
    <n v="122.9"/>
    <n v="169.51724137931035"/>
    <x v="2"/>
    <x v="26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 hardware"/>
    <n v="246.06080000000003"/>
    <n v="161.88210526315791"/>
    <x v="2"/>
    <x v="26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 hardware"/>
    <n v="147.94"/>
    <n v="493.13333333333333"/>
    <x v="2"/>
    <x v="26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 hardware"/>
    <n v="384.09090909090907"/>
    <n v="22.120418848167539"/>
    <x v="2"/>
    <x v="26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 hardware"/>
    <n v="103.33333333333333"/>
    <n v="18.235294117647058"/>
    <x v="2"/>
    <x v="26"/>
    <x v="2740"/>
    <d v="2015-03-11T23:45:52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 children's books"/>
    <n v="0.4375"/>
    <n v="8.75"/>
    <x v="3"/>
    <x v="21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 children's books"/>
    <n v="29.24"/>
    <n v="40.611111111111114"/>
    <x v="3"/>
    <x v="21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 children's books"/>
    <n v="0"/>
    <e v="#DIV/0!"/>
    <x v="3"/>
    <x v="21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 children's books"/>
    <n v="5.21875"/>
    <n v="37.954545454545453"/>
    <x v="3"/>
    <x v="21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 children's books"/>
    <n v="21.887499999999999"/>
    <n v="35.734693877551024"/>
    <x v="3"/>
    <x v="21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 children's books"/>
    <n v="26.7"/>
    <n v="42.157894736842103"/>
    <x v="3"/>
    <x v="21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 children's books"/>
    <n v="28"/>
    <n v="35"/>
    <x v="3"/>
    <x v="21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 children's books"/>
    <n v="1.06"/>
    <n v="13.25"/>
    <x v="3"/>
    <x v="21"/>
    <x v="2748"/>
    <d v="2016-09-02T17:03:22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 children's books"/>
    <n v="1.1000000000000001"/>
    <n v="55"/>
    <x v="3"/>
    <x v="21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 children's books"/>
    <n v="0"/>
    <e v="#DIV/0!"/>
    <x v="3"/>
    <x v="21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 children's books"/>
    <n v="0"/>
    <e v="#DIV/0!"/>
    <x v="3"/>
    <x v="21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 children's books"/>
    <n v="11.458333333333334"/>
    <n v="39.285714285714285"/>
    <x v="3"/>
    <x v="21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 children's books"/>
    <n v="19"/>
    <n v="47.5"/>
    <x v="3"/>
    <x v="21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 children's books"/>
    <n v="0"/>
    <e v="#DIV/0!"/>
    <x v="3"/>
    <x v="21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 children's books"/>
    <n v="52"/>
    <n v="17.333333333333332"/>
    <x v="3"/>
    <x v="21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 children's books"/>
    <n v="10.48"/>
    <n v="31.757575757575758"/>
    <x v="3"/>
    <x v="21"/>
    <x v="2756"/>
    <d v="2014-01-11T21:36:41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 children's books"/>
    <n v="0.66666666666666663"/>
    <n v="5"/>
    <x v="3"/>
    <x v="21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 children's books"/>
    <n v="11.7"/>
    <n v="39"/>
    <x v="3"/>
    <x v="21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 children's books"/>
    <n v="10.5"/>
    <n v="52.5"/>
    <x v="3"/>
    <x v="21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 children's books"/>
    <n v="0"/>
    <e v="#DIV/0!"/>
    <x v="3"/>
    <x v="21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 children's books"/>
    <n v="0.72"/>
    <n v="9"/>
    <x v="3"/>
    <x v="21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 children's books"/>
    <n v="0.76923076923076927"/>
    <n v="25"/>
    <x v="3"/>
    <x v="21"/>
    <x v="2762"/>
    <d v="2012-03-18T23:53:15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 children's books"/>
    <n v="0.22842639593908629"/>
    <n v="30"/>
    <x v="3"/>
    <x v="21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 children's books"/>
    <n v="1.125"/>
    <n v="11.25"/>
    <x v="3"/>
    <x v="21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 children's books"/>
    <n v="0"/>
    <e v="#DIV/0!"/>
    <x v="3"/>
    <x v="21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 children's books"/>
    <n v="2"/>
    <n v="25"/>
    <x v="3"/>
    <x v="21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 children's books"/>
    <n v="0.85"/>
    <n v="11.333333333333334"/>
    <x v="3"/>
    <x v="21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 children's books"/>
    <n v="14.314285714285715"/>
    <n v="29.470588235294116"/>
    <x v="3"/>
    <x v="21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 children's books"/>
    <n v="0.25"/>
    <n v="1"/>
    <x v="3"/>
    <x v="21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 children's books"/>
    <n v="10.411250000000001"/>
    <n v="63.098484848484851"/>
    <x v="3"/>
    <x v="21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 children's books"/>
    <n v="0"/>
    <e v="#DIV/0!"/>
    <x v="3"/>
    <x v="21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 children's books"/>
    <n v="0"/>
    <e v="#DIV/0!"/>
    <x v="3"/>
    <x v="21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 children's books"/>
    <n v="0.18867924528301888"/>
    <n v="1"/>
    <x v="3"/>
    <x v="21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 children's books"/>
    <n v="14.25"/>
    <n v="43.846153846153847"/>
    <x v="3"/>
    <x v="21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 children's books"/>
    <n v="3"/>
    <n v="75"/>
    <x v="3"/>
    <x v="21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 children's books"/>
    <n v="7.8809523809523814"/>
    <n v="45.972222222222221"/>
    <x v="3"/>
    <x v="21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 children's books"/>
    <n v="0.33333333333333331"/>
    <n v="10"/>
    <x v="3"/>
    <x v="21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 children's books"/>
    <n v="25.545454545454547"/>
    <n v="93.666666666666671"/>
    <x v="3"/>
    <x v="21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 children's books"/>
    <n v="2.12"/>
    <n v="53"/>
    <x v="3"/>
    <x v="21"/>
    <x v="2779"/>
    <d v="2015-11-22T15:03:41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 children's books"/>
    <n v="0"/>
    <e v="#DIV/0!"/>
    <x v="3"/>
    <x v="21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 plays"/>
    <n v="105.28"/>
    <n v="47"/>
    <x v="1"/>
    <x v="6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 plays"/>
    <n v="120"/>
    <n v="66.666666666666671"/>
    <x v="1"/>
    <x v="6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 plays"/>
    <n v="114.5"/>
    <n v="18.770491803278688"/>
    <x v="1"/>
    <x v="6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 plays"/>
    <n v="119"/>
    <n v="66.111111111111114"/>
    <x v="1"/>
    <x v="6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 plays"/>
    <n v="104.68"/>
    <n v="36.859154929577464"/>
    <x v="1"/>
    <x v="6"/>
    <x v="2785"/>
    <d v="2016-08-05T21:00:00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 plays"/>
    <n v="117.84"/>
    <n v="39.810810810810814"/>
    <x v="1"/>
    <x v="6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 plays"/>
    <n v="119.7"/>
    <n v="31.5"/>
    <x v="1"/>
    <x v="6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 plays"/>
    <n v="102.5"/>
    <n v="102.5"/>
    <x v="1"/>
    <x v="6"/>
    <x v="2788"/>
    <d v="2016-07-29T16:50:43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 plays"/>
    <n v="101.16666666666667"/>
    <n v="126.45833333333333"/>
    <x v="1"/>
    <x v="6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 plays"/>
    <n v="105.33333333333333"/>
    <n v="47.878787878787875"/>
    <x v="1"/>
    <x v="6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 plays"/>
    <n v="102.5"/>
    <n v="73.214285714285708"/>
    <x v="1"/>
    <x v="6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 plays"/>
    <n v="107.6"/>
    <n v="89.666666666666671"/>
    <x v="1"/>
    <x v="6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 plays"/>
    <n v="110.5675"/>
    <n v="151.4623287671233"/>
    <x v="1"/>
    <x v="6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 plays"/>
    <n v="150"/>
    <n v="25"/>
    <x v="1"/>
    <x v="6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 plays"/>
    <n v="104.28571428571429"/>
    <n v="36.5"/>
    <x v="1"/>
    <x v="6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 plays"/>
    <n v="115.5"/>
    <n v="44"/>
    <x v="1"/>
    <x v="6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 plays"/>
    <n v="102.64512499999999"/>
    <n v="87.357553191489373"/>
    <x v="1"/>
    <x v="6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 plays"/>
    <n v="101.4"/>
    <n v="36.474820143884891"/>
    <x v="1"/>
    <x v="6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 plays"/>
    <n v="116.6348"/>
    <n v="44.859538461538463"/>
    <x v="1"/>
    <x v="6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 plays"/>
    <n v="133"/>
    <n v="42.903225806451616"/>
    <x v="1"/>
    <x v="6"/>
    <x v="2800"/>
    <d v="2015-01-04T13:16:0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 plays"/>
    <n v="133.19999999999999"/>
    <n v="51.230769230769234"/>
    <x v="1"/>
    <x v="6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 plays"/>
    <n v="101.83333333333333"/>
    <n v="33.944444444444443"/>
    <x v="1"/>
    <x v="6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 plays"/>
    <n v="127.95"/>
    <n v="90.744680851063833"/>
    <x v="1"/>
    <x v="6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 plays"/>
    <n v="115"/>
    <n v="50"/>
    <x v="1"/>
    <x v="6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 plays"/>
    <n v="110"/>
    <n v="24.444444444444443"/>
    <x v="1"/>
    <x v="6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 plays"/>
    <n v="112.1"/>
    <n v="44.25"/>
    <x v="1"/>
    <x v="6"/>
    <x v="2806"/>
    <d v="2015-08-05T11:00:00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 plays"/>
    <n v="126"/>
    <n v="67.741935483870961"/>
    <x v="1"/>
    <x v="6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 plays"/>
    <n v="100.24444444444444"/>
    <n v="65.376811594202906"/>
    <x v="1"/>
    <x v="6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 plays"/>
    <n v="102.4"/>
    <n v="121.9047619047619"/>
    <x v="1"/>
    <x v="6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 plays"/>
    <n v="108.2"/>
    <n v="47.456140350877192"/>
    <x v="1"/>
    <x v="6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 plays"/>
    <n v="100.27"/>
    <n v="92.842592592592595"/>
    <x v="1"/>
    <x v="6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 plays"/>
    <n v="113.3"/>
    <n v="68.253012048192772"/>
    <x v="1"/>
    <x v="6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 plays"/>
    <n v="127.57571428571428"/>
    <n v="37.209583333333335"/>
    <x v="1"/>
    <x v="6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 plays"/>
    <n v="107.73333333333333"/>
    <n v="25.25"/>
    <x v="1"/>
    <x v="6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 plays"/>
    <n v="242"/>
    <n v="43.214285714285715"/>
    <x v="1"/>
    <x v="6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 plays"/>
    <n v="141.56666666666666"/>
    <n v="25.130177514792898"/>
    <x v="1"/>
    <x v="6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 plays"/>
    <n v="130"/>
    <n v="23.636363636363637"/>
    <x v="1"/>
    <x v="6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 plays"/>
    <n v="106.03"/>
    <n v="103.95098039215686"/>
    <x v="1"/>
    <x v="6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 plays"/>
    <n v="104.8"/>
    <n v="50.384615384615387"/>
    <x v="1"/>
    <x v="6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 plays"/>
    <n v="136"/>
    <n v="13.6"/>
    <x v="1"/>
    <x v="6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 plays"/>
    <n v="100"/>
    <n v="28.571428571428573"/>
    <x v="1"/>
    <x v="6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 plays"/>
    <n v="100"/>
    <n v="63.829787234042556"/>
    <x v="1"/>
    <x v="6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 plays"/>
    <n v="124"/>
    <n v="8.8571428571428577"/>
    <x v="1"/>
    <x v="6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 plays"/>
    <n v="116.92307692307692"/>
    <n v="50.666666666666664"/>
    <x v="1"/>
    <x v="6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 plays"/>
    <n v="103.33333333333333"/>
    <n v="60.784313725490193"/>
    <x v="1"/>
    <x v="6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 plays"/>
    <n v="107.75"/>
    <n v="113.42105263157895"/>
    <x v="1"/>
    <x v="6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 plays"/>
    <n v="120.25"/>
    <n v="104.56521739130434"/>
    <x v="1"/>
    <x v="6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 plays"/>
    <n v="100.37894736842105"/>
    <n v="98.30927835051547"/>
    <x v="1"/>
    <x v="6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 plays"/>
    <n v="106.52"/>
    <n v="35.039473684210527"/>
    <x v="1"/>
    <x v="6"/>
    <x v="2829"/>
    <d v="2016-06-02T10:25:18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 plays"/>
    <n v="100"/>
    <n v="272.72727272727275"/>
    <x v="1"/>
    <x v="6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 plays"/>
    <n v="110.66666666666667"/>
    <n v="63.846153846153847"/>
    <x v="1"/>
    <x v="6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 plays"/>
    <n v="114.7196"/>
    <n v="30.189368421052631"/>
    <x v="1"/>
    <x v="6"/>
    <x v="2832"/>
    <d v="2014-11-23T22:00:00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 plays"/>
    <n v="108.25925925925925"/>
    <n v="83.51428571428572"/>
    <x v="1"/>
    <x v="6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 plays"/>
    <n v="170"/>
    <n v="64.761904761904759"/>
    <x v="1"/>
    <x v="6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 plays"/>
    <n v="187.09899999999999"/>
    <n v="20.118172043010752"/>
    <x v="1"/>
    <x v="6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 plays"/>
    <n v="107.77777777777777"/>
    <n v="44.090909090909093"/>
    <x v="1"/>
    <x v="6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 plays"/>
    <n v="100"/>
    <n v="40.476190476190474"/>
    <x v="1"/>
    <x v="6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 plays"/>
    <n v="120.25"/>
    <n v="44.537037037037038"/>
    <x v="1"/>
    <x v="6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 plays"/>
    <n v="111.42857142857143"/>
    <n v="125.80645161290323"/>
    <x v="1"/>
    <x v="6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 plays"/>
    <n v="104"/>
    <n v="19.696969696969695"/>
    <x v="1"/>
    <x v="6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 plays"/>
    <n v="1"/>
    <n v="10"/>
    <x v="1"/>
    <x v="6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 plays"/>
    <n v="0"/>
    <e v="#DIV/0!"/>
    <x v="1"/>
    <x v="6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 plays"/>
    <n v="0"/>
    <e v="#DIV/0!"/>
    <x v="1"/>
    <x v="6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 plays"/>
    <n v="5.4545454545454541"/>
    <n v="30"/>
    <x v="1"/>
    <x v="6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 plays"/>
    <n v="31.546666666666667"/>
    <n v="60.666666666666664"/>
    <x v="1"/>
    <x v="6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 plays"/>
    <n v="0"/>
    <e v="#DIV/0!"/>
    <x v="1"/>
    <x v="6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 plays"/>
    <n v="0"/>
    <e v="#DIV/0!"/>
    <x v="1"/>
    <x v="6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 plays"/>
    <n v="0.2"/>
    <n v="23.333333333333332"/>
    <x v="1"/>
    <x v="6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 plays"/>
    <n v="1"/>
    <n v="5"/>
    <x v="1"/>
    <x v="6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 plays"/>
    <n v="3.8875000000000002"/>
    <n v="23.923076923076923"/>
    <x v="1"/>
    <x v="6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 plays"/>
    <n v="0"/>
    <e v="#DIV/0!"/>
    <x v="1"/>
    <x v="6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 plays"/>
    <n v="1.9"/>
    <n v="15.833333333333334"/>
    <x v="1"/>
    <x v="6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 plays"/>
    <n v="0"/>
    <e v="#DIV/0!"/>
    <x v="1"/>
    <x v="6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 plays"/>
    <n v="41.7"/>
    <n v="29.785714285714285"/>
    <x v="1"/>
    <x v="6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 plays"/>
    <n v="50"/>
    <n v="60"/>
    <x v="1"/>
    <x v="6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 plays"/>
    <n v="4.8666666666666663"/>
    <n v="24.333333333333332"/>
    <x v="1"/>
    <x v="6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 plays"/>
    <n v="19.736842105263158"/>
    <n v="500"/>
    <x v="1"/>
    <x v="6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 plays"/>
    <n v="0"/>
    <e v="#DIV/0!"/>
    <x v="1"/>
    <x v="6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 plays"/>
    <n v="1.75"/>
    <n v="35"/>
    <x v="1"/>
    <x v="6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 plays"/>
    <n v="6.65"/>
    <n v="29.555555555555557"/>
    <x v="1"/>
    <x v="6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 plays"/>
    <n v="32"/>
    <n v="26.666666666666668"/>
    <x v="1"/>
    <x v="6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 plays"/>
    <n v="0.43307086614173229"/>
    <n v="18.333333333333332"/>
    <x v="1"/>
    <x v="6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 plays"/>
    <n v="0.04"/>
    <n v="20"/>
    <x v="1"/>
    <x v="6"/>
    <x v="2863"/>
    <d v="2014-09-09T16:12:03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 plays"/>
    <n v="1.6"/>
    <n v="13.333333333333334"/>
    <x v="1"/>
    <x v="6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 plays"/>
    <n v="0"/>
    <e v="#DIV/0!"/>
    <x v="1"/>
    <x v="6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 plays"/>
    <n v="0.9"/>
    <n v="22.5"/>
    <x v="1"/>
    <x v="6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 plays"/>
    <n v="20.16"/>
    <n v="50.4"/>
    <x v="1"/>
    <x v="6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 plays"/>
    <n v="42.011733333333332"/>
    <n v="105.02933333333334"/>
    <x v="1"/>
    <x v="6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 plays"/>
    <n v="0.88500000000000001"/>
    <n v="35.4"/>
    <x v="1"/>
    <x v="6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 plays"/>
    <n v="15"/>
    <n v="83.333333333333329"/>
    <x v="1"/>
    <x v="6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 plays"/>
    <n v="4.67"/>
    <n v="35.92307692307692"/>
    <x v="1"/>
    <x v="6"/>
    <x v="2871"/>
    <d v="2014-12-21T17:43:33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 plays"/>
    <n v="0"/>
    <e v="#DIV/0!"/>
    <x v="1"/>
    <x v="6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 plays"/>
    <n v="38.119999999999997"/>
    <n v="119.125"/>
    <x v="1"/>
    <x v="6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 plays"/>
    <n v="5.42"/>
    <n v="90.333333333333329"/>
    <x v="1"/>
    <x v="6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 plays"/>
    <n v="3.5000000000000003E-2"/>
    <n v="2.3333333333333335"/>
    <x v="1"/>
    <x v="6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 plays"/>
    <n v="0"/>
    <e v="#DIV/0!"/>
    <x v="1"/>
    <x v="6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 plays"/>
    <n v="10.833333333333334"/>
    <n v="108.33333333333333"/>
    <x v="1"/>
    <x v="6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 plays"/>
    <n v="2.1"/>
    <n v="15.75"/>
    <x v="1"/>
    <x v="6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 plays"/>
    <n v="0.25892857142857145"/>
    <n v="29"/>
    <x v="1"/>
    <x v="6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 plays"/>
    <n v="23.333333333333332"/>
    <n v="96.551724137931032"/>
    <x v="1"/>
    <x v="6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 plays"/>
    <n v="0"/>
    <e v="#DIV/0!"/>
    <x v="1"/>
    <x v="6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 plays"/>
    <n v="33.6"/>
    <n v="63"/>
    <x v="1"/>
    <x v="6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 plays"/>
    <n v="19.079999999999998"/>
    <n v="381.6"/>
    <x v="1"/>
    <x v="6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 plays"/>
    <n v="0.41111111111111109"/>
    <n v="46.25"/>
    <x v="1"/>
    <x v="6"/>
    <x v="2884"/>
    <d v="2014-12-05T17:27:15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 plays"/>
    <n v="32.5"/>
    <n v="26"/>
    <x v="1"/>
    <x v="6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 plays"/>
    <n v="5"/>
    <n v="10"/>
    <x v="1"/>
    <x v="6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 plays"/>
    <n v="0.16666666666666666"/>
    <n v="5"/>
    <x v="1"/>
    <x v="6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 plays"/>
    <n v="0"/>
    <e v="#DIV/0!"/>
    <x v="1"/>
    <x v="6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 plays"/>
    <n v="38.06666666666667"/>
    <n v="81.571428571428569"/>
    <x v="1"/>
    <x v="6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 plays"/>
    <n v="1.05"/>
    <n v="7"/>
    <x v="1"/>
    <x v="6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 plays"/>
    <n v="2.73"/>
    <n v="27.3"/>
    <x v="1"/>
    <x v="6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 plays"/>
    <n v="9.0909090909090917"/>
    <n v="29.411764705882351"/>
    <x v="1"/>
    <x v="6"/>
    <x v="2892"/>
    <d v="2014-08-25T21:00:00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 plays"/>
    <n v="0.5"/>
    <n v="12.5"/>
    <x v="1"/>
    <x v="6"/>
    <x v="2893"/>
    <d v="2015-01-09T02:00:00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 plays"/>
    <n v="0"/>
    <e v="#DIV/0!"/>
    <x v="1"/>
    <x v="6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 plays"/>
    <n v="4.5999999999999996"/>
    <n v="5.75"/>
    <x v="1"/>
    <x v="6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 plays"/>
    <n v="20.833333333333332"/>
    <n v="52.083333333333336"/>
    <x v="1"/>
    <x v="6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 plays"/>
    <n v="4.583333333333333"/>
    <n v="183.33333333333334"/>
    <x v="1"/>
    <x v="6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 plays"/>
    <n v="4.2133333333333329"/>
    <n v="26.333333333333332"/>
    <x v="1"/>
    <x v="6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 plays"/>
    <n v="0"/>
    <e v="#DIV/0!"/>
    <x v="1"/>
    <x v="6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 plays"/>
    <n v="61.909090909090907"/>
    <n v="486.42857142857144"/>
    <x v="1"/>
    <x v="6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 plays"/>
    <n v="0.8"/>
    <n v="3"/>
    <x v="1"/>
    <x v="6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 plays"/>
    <n v="1.6666666666666666E-2"/>
    <n v="25"/>
    <x v="1"/>
    <x v="6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 plays"/>
    <n v="0.78"/>
    <n v="9.75"/>
    <x v="1"/>
    <x v="6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 plays"/>
    <n v="5"/>
    <n v="18.75"/>
    <x v="1"/>
    <x v="6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 plays"/>
    <n v="17.771428571428572"/>
    <n v="36.588235294117645"/>
    <x v="1"/>
    <x v="6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 plays"/>
    <n v="9.4166666666666661"/>
    <n v="80.714285714285708"/>
    <x v="1"/>
    <x v="6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 plays"/>
    <n v="0.08"/>
    <n v="1"/>
    <x v="1"/>
    <x v="6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 plays"/>
    <n v="2.75"/>
    <n v="52.8"/>
    <x v="1"/>
    <x v="6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 plays"/>
    <n v="1.1111111111111112E-2"/>
    <n v="20"/>
    <x v="1"/>
    <x v="6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 plays"/>
    <n v="3.3333333333333335E-3"/>
    <n v="1"/>
    <x v="1"/>
    <x v="6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 plays"/>
    <n v="36.5"/>
    <n v="46.928571428571431"/>
    <x v="1"/>
    <x v="6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 plays"/>
    <n v="14.058171745152354"/>
    <n v="78.07692307692308"/>
    <x v="1"/>
    <x v="6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 plays"/>
    <n v="0.02"/>
    <n v="1"/>
    <x v="1"/>
    <x v="6"/>
    <x v="2913"/>
    <d v="2014-09-06T22:08:59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 plays"/>
    <n v="4.0000000000000001E-3"/>
    <n v="1"/>
    <x v="1"/>
    <x v="6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 plays"/>
    <n v="61.1"/>
    <n v="203.66666666666666"/>
    <x v="1"/>
    <x v="6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 plays"/>
    <n v="7.8378378378378377"/>
    <n v="20.714285714285715"/>
    <x v="1"/>
    <x v="6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 plays"/>
    <n v="21.85"/>
    <n v="48.555555555555557"/>
    <x v="1"/>
    <x v="6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 plays"/>
    <n v="27.24"/>
    <n v="68.099999999999994"/>
    <x v="1"/>
    <x v="6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 plays"/>
    <n v="8.5"/>
    <n v="8.5"/>
    <x v="1"/>
    <x v="6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 plays"/>
    <n v="26.84"/>
    <n v="51.615384615384613"/>
    <x v="1"/>
    <x v="6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 musical"/>
    <n v="129"/>
    <n v="43"/>
    <x v="1"/>
    <x v="33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 musical"/>
    <n v="100"/>
    <n v="83.333333333333329"/>
    <x v="1"/>
    <x v="33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 musical"/>
    <n v="100"/>
    <n v="30"/>
    <x v="1"/>
    <x v="33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 musical"/>
    <n v="103.2"/>
    <n v="175.51020408163265"/>
    <x v="1"/>
    <x v="33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 musical"/>
    <n v="102.44597777777778"/>
    <n v="231.66175879396985"/>
    <x v="1"/>
    <x v="33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 musical"/>
    <n v="125"/>
    <n v="75"/>
    <x v="1"/>
    <x v="33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 musical"/>
    <n v="130.83333333333334"/>
    <n v="112.14285714285714"/>
    <x v="1"/>
    <x v="33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 musical"/>
    <n v="100"/>
    <n v="41.666666666666664"/>
    <x v="1"/>
    <x v="33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 musical"/>
    <n v="102.06937499999999"/>
    <n v="255.17343750000001"/>
    <x v="1"/>
    <x v="33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 musical"/>
    <n v="100.92"/>
    <n v="162.7741935483871"/>
    <x v="1"/>
    <x v="33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 musical"/>
    <n v="106"/>
    <n v="88.333333333333329"/>
    <x v="1"/>
    <x v="33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 musical"/>
    <n v="105.09677419354838"/>
    <n v="85.736842105263165"/>
    <x v="1"/>
    <x v="33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 musical"/>
    <n v="102.76"/>
    <n v="47.574074074074076"/>
    <x v="1"/>
    <x v="33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 musical"/>
    <n v="108"/>
    <n v="72.972972972972968"/>
    <x v="1"/>
    <x v="33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 musical"/>
    <n v="100.88571428571429"/>
    <n v="90.538461538461533"/>
    <x v="1"/>
    <x v="33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 musical"/>
    <n v="128"/>
    <n v="37.647058823529413"/>
    <x v="1"/>
    <x v="33"/>
    <x v="2936"/>
    <d v="2014-10-13T04:59:0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 musical"/>
    <n v="133.33333333333334"/>
    <n v="36.363636363636367"/>
    <x v="1"/>
    <x v="33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 musical"/>
    <n v="101.375"/>
    <n v="126.71875"/>
    <x v="1"/>
    <x v="33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 musical"/>
    <n v="102.875"/>
    <n v="329.2"/>
    <x v="1"/>
    <x v="33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 musical"/>
    <n v="107.24"/>
    <n v="81.242424242424249"/>
    <x v="1"/>
    <x v="33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 spaces"/>
    <n v="4.0000000000000001E-3"/>
    <n v="1"/>
    <x v="1"/>
    <x v="32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 spaces"/>
    <n v="20.425000000000001"/>
    <n v="202.22772277227722"/>
    <x v="1"/>
    <x v="32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 spaces"/>
    <n v="0"/>
    <e v="#DIV/0!"/>
    <x v="1"/>
    <x v="32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 spaces"/>
    <n v="1"/>
    <n v="100"/>
    <x v="1"/>
    <x v="32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 spaces"/>
    <n v="0"/>
    <e v="#DIV/0!"/>
    <x v="1"/>
    <x v="32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 spaces"/>
    <n v="0.1"/>
    <n v="1"/>
    <x v="1"/>
    <x v="32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 spaces"/>
    <n v="4.2880000000000003"/>
    <n v="82.461538461538467"/>
    <x v="1"/>
    <x v="32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 spaces"/>
    <n v="4.7999999999999996E-3"/>
    <n v="2.6666666666666665"/>
    <x v="1"/>
    <x v="32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 spaces"/>
    <n v="2.5"/>
    <n v="12.5"/>
    <x v="1"/>
    <x v="32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 spaces"/>
    <n v="0"/>
    <e v="#DIV/0!"/>
    <x v="1"/>
    <x v="32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 spaces"/>
    <n v="2.1920000000000002"/>
    <n v="18.896551724137932"/>
    <x v="1"/>
    <x v="32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 spaces"/>
    <n v="8.0250000000000004"/>
    <n v="200.625"/>
    <x v="1"/>
    <x v="32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 spaces"/>
    <n v="0.15125"/>
    <n v="201.66666666666666"/>
    <x v="1"/>
    <x v="32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 spaces"/>
    <n v="0"/>
    <e v="#DIV/0!"/>
    <x v="1"/>
    <x v="32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 spaces"/>
    <n v="59.583333333333336"/>
    <n v="65"/>
    <x v="1"/>
    <x v="32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 spaces"/>
    <n v="16.734177215189874"/>
    <n v="66.099999999999994"/>
    <x v="1"/>
    <x v="32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 spaces"/>
    <n v="1.8666666666666667"/>
    <n v="93.333333333333329"/>
    <x v="1"/>
    <x v="32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 spaces"/>
    <n v="0"/>
    <e v="#DIV/0!"/>
    <x v="1"/>
    <x v="32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 spaces"/>
    <n v="0"/>
    <e v="#DIV/0!"/>
    <x v="1"/>
    <x v="32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 spaces"/>
    <n v="0"/>
    <e v="#DIV/0!"/>
    <x v="1"/>
    <x v="32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 plays"/>
    <n v="109.62"/>
    <n v="50.75"/>
    <x v="1"/>
    <x v="6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 plays"/>
    <n v="121.8"/>
    <n v="60.9"/>
    <x v="1"/>
    <x v="6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 plays"/>
    <n v="106.85"/>
    <n v="109.03061224489795"/>
    <x v="1"/>
    <x v="6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 plays"/>
    <n v="100.71379999999999"/>
    <n v="25.692295918367346"/>
    <x v="1"/>
    <x v="6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 plays"/>
    <n v="109"/>
    <n v="41.92307692307692"/>
    <x v="1"/>
    <x v="6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 plays"/>
    <n v="113.63"/>
    <n v="88.7734375"/>
    <x v="1"/>
    <x v="6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 plays"/>
    <n v="113.92"/>
    <n v="80.225352112676063"/>
    <x v="1"/>
    <x v="6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 plays"/>
    <n v="106"/>
    <n v="78.936170212765958"/>
    <x v="1"/>
    <x v="6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 plays"/>
    <n v="162.5"/>
    <n v="95.588235294117652"/>
    <x v="1"/>
    <x v="6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 plays"/>
    <n v="106"/>
    <n v="69.890109890109883"/>
    <x v="1"/>
    <x v="6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 plays"/>
    <n v="100.15625"/>
    <n v="74.534883720930239"/>
    <x v="1"/>
    <x v="6"/>
    <x v="2971"/>
    <d v="2014-08-31T15:47:58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 plays"/>
    <n v="105.35"/>
    <n v="123.94117647058823"/>
    <x v="1"/>
    <x v="6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 plays"/>
    <n v="174.8"/>
    <n v="264.84848484848487"/>
    <x v="1"/>
    <x v="6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 plays"/>
    <n v="102"/>
    <n v="58.620689655172413"/>
    <x v="1"/>
    <x v="6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 plays"/>
    <n v="100.125"/>
    <n v="70.884955752212392"/>
    <x v="1"/>
    <x v="6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 plays"/>
    <n v="171.42857142857142"/>
    <n v="8.5714285714285712"/>
    <x v="1"/>
    <x v="6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 plays"/>
    <n v="113.56666666666666"/>
    <n v="113.56666666666666"/>
    <x v="1"/>
    <x v="6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 plays"/>
    <n v="129.46666666666667"/>
    <n v="60.6875"/>
    <x v="1"/>
    <x v="6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 plays"/>
    <n v="101.4"/>
    <n v="110.21739130434783"/>
    <x v="1"/>
    <x v="6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 plays"/>
    <n v="109.16666666666667"/>
    <n v="136.45833333333334"/>
    <x v="1"/>
    <x v="6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 spaces"/>
    <n v="128.92500000000001"/>
    <n v="53.164948453608247"/>
    <x v="1"/>
    <x v="32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 spaces"/>
    <n v="102.06"/>
    <n v="86.491525423728817"/>
    <x v="1"/>
    <x v="32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 spaces"/>
    <n v="146.53957758620689"/>
    <n v="155.23827397260274"/>
    <x v="1"/>
    <x v="32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 spaces"/>
    <n v="100.352"/>
    <n v="115.08256880733946"/>
    <x v="1"/>
    <x v="32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 spaces"/>
    <n v="121.65"/>
    <n v="109.5945945945946"/>
    <x v="1"/>
    <x v="32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 spaces"/>
    <n v="105.5"/>
    <n v="45.214285714285715"/>
    <x v="1"/>
    <x v="32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 spaces"/>
    <n v="110.4008"/>
    <n v="104.15169811320754"/>
    <x v="1"/>
    <x v="32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 spaces"/>
    <n v="100"/>
    <n v="35.714285714285715"/>
    <x v="1"/>
    <x v="32"/>
    <x v="2988"/>
    <d v="2016-06-20T08:41:21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 spaces"/>
    <n v="176.535"/>
    <n v="96.997252747252745"/>
    <x v="1"/>
    <x v="32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 spaces"/>
    <n v="100"/>
    <n v="370.37037037037038"/>
    <x v="1"/>
    <x v="32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 spaces"/>
    <n v="103.29411764705883"/>
    <n v="94.408602150537632"/>
    <x v="1"/>
    <x v="32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 spaces"/>
    <n v="104.5"/>
    <n v="48.984375"/>
    <x v="1"/>
    <x v="32"/>
    <x v="2992"/>
    <d v="2016-10-09T18:25:10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 spaces"/>
    <n v="100.3"/>
    <n v="45.590909090909093"/>
    <x v="1"/>
    <x v="32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 spaces"/>
    <n v="457.74666666666667"/>
    <n v="23.275254237288134"/>
    <x v="1"/>
    <x v="32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 spaces"/>
    <n v="104.96"/>
    <n v="63.2289156626506"/>
    <x v="1"/>
    <x v="32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 spaces"/>
    <n v="171.94285714285715"/>
    <n v="153.5204081632653"/>
    <x v="1"/>
    <x v="32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 spaces"/>
    <n v="103.73"/>
    <n v="90.2"/>
    <x v="1"/>
    <x v="32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 spaces"/>
    <n v="103.029"/>
    <n v="118.97113163972287"/>
    <x v="1"/>
    <x v="32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 spaces"/>
    <n v="118.88888888888889"/>
    <n v="80.25"/>
    <x v="1"/>
    <x v="32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 spaces"/>
    <n v="100"/>
    <n v="62.5"/>
    <x v="1"/>
    <x v="32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 spaces"/>
    <n v="318.699889104519"/>
    <n v="131.37719999999999"/>
    <x v="1"/>
    <x v="32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 spaces"/>
    <n v="108.50614285714286"/>
    <n v="73.032980769230775"/>
    <x v="1"/>
    <x v="32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 spaces"/>
    <n v="101.16666666666667"/>
    <n v="178.52941176470588"/>
    <x v="1"/>
    <x v="32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 spaces"/>
    <n v="112.815"/>
    <n v="162.90974729241879"/>
    <x v="1"/>
    <x v="32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 spaces"/>
    <n v="120.49622641509434"/>
    <n v="108.24237288135593"/>
    <x v="1"/>
    <x v="32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 spaces"/>
    <n v="107.75"/>
    <n v="88.865979381443296"/>
    <x v="1"/>
    <x v="32"/>
    <x v="3006"/>
    <d v="2014-12-14T18:09:51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 spaces"/>
    <n v="180"/>
    <n v="54"/>
    <x v="1"/>
    <x v="32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 spaces"/>
    <n v="101.16666666666667"/>
    <n v="116.73076923076923"/>
    <x v="1"/>
    <x v="32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 spaces"/>
    <n v="119.756"/>
    <n v="233.8984375"/>
    <x v="1"/>
    <x v="32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 spaces"/>
    <n v="158"/>
    <n v="158"/>
    <x v="1"/>
    <x v="32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 spaces"/>
    <n v="123.66666666666667"/>
    <n v="14.84"/>
    <x v="1"/>
    <x v="32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 spaces"/>
    <n v="117.125"/>
    <n v="85.181818181818187"/>
    <x v="1"/>
    <x v="32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 spaces"/>
    <n v="156.96"/>
    <n v="146.69158878504672"/>
    <x v="1"/>
    <x v="32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 spaces"/>
    <n v="113.104"/>
    <n v="50.764811490125673"/>
    <x v="1"/>
    <x v="32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 spaces"/>
    <n v="103.17647058823529"/>
    <n v="87.7"/>
    <x v="1"/>
    <x v="32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 spaces"/>
    <n v="102.61176470588235"/>
    <n v="242.27777777777777"/>
    <x v="1"/>
    <x v="32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 spaces"/>
    <n v="105.84090909090909"/>
    <n v="146.44654088050314"/>
    <x v="1"/>
    <x v="32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 spaces"/>
    <n v="100.71428571428571"/>
    <n v="103.17073170731707"/>
    <x v="1"/>
    <x v="32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 spaces"/>
    <n v="121.23333333333333"/>
    <n v="80.464601769911511"/>
    <x v="1"/>
    <x v="32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 spaces"/>
    <n v="100.57142857142857"/>
    <n v="234.66666666666666"/>
    <x v="1"/>
    <x v="32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 spaces"/>
    <n v="116.02222222222223"/>
    <n v="50.689320388349515"/>
    <x v="1"/>
    <x v="32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 spaces"/>
    <n v="100.88"/>
    <n v="162.70967741935485"/>
    <x v="1"/>
    <x v="32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 spaces"/>
    <n v="103"/>
    <n v="120.16666666666667"/>
    <x v="1"/>
    <x v="32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 spaces"/>
    <n v="246.42"/>
    <n v="67.697802197802204"/>
    <x v="1"/>
    <x v="32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 spaces"/>
    <n v="302.2"/>
    <n v="52.103448275862071"/>
    <x v="1"/>
    <x v="32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 spaces"/>
    <n v="143.33333333333334"/>
    <n v="51.6"/>
    <x v="1"/>
    <x v="32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 spaces"/>
    <n v="131.44"/>
    <n v="164.3"/>
    <x v="1"/>
    <x v="32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 spaces"/>
    <n v="168.02"/>
    <n v="84.858585858585855"/>
    <x v="1"/>
    <x v="32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 spaces"/>
    <n v="109.67666666666666"/>
    <n v="94.548850574712645"/>
    <x v="1"/>
    <x v="32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 spaces"/>
    <n v="106.68571428571428"/>
    <n v="45.536585365853661"/>
    <x v="1"/>
    <x v="32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 spaces"/>
    <n v="100"/>
    <n v="51.724137931034484"/>
    <x v="1"/>
    <x v="32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 spaces"/>
    <n v="127.2"/>
    <n v="50.88"/>
    <x v="1"/>
    <x v="32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 spaces"/>
    <n v="146.53333333333333"/>
    <n v="191.13043478260869"/>
    <x v="1"/>
    <x v="32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 spaces"/>
    <n v="112.536"/>
    <n v="89.314285714285717"/>
    <x v="1"/>
    <x v="32"/>
    <x v="3034"/>
    <d v="2016-11-01T03:59:00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 spaces"/>
    <n v="108.78684"/>
    <n v="88.588631921824103"/>
    <x v="1"/>
    <x v="32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 spaces"/>
    <n v="126.732"/>
    <n v="96.300911854103347"/>
    <x v="1"/>
    <x v="32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 spaces"/>
    <n v="213.2"/>
    <n v="33.3125"/>
    <x v="1"/>
    <x v="32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 spaces"/>
    <n v="100.5"/>
    <n v="37.222222222222221"/>
    <x v="1"/>
    <x v="32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 spaces"/>
    <n v="108.7139"/>
    <n v="92.130423728813554"/>
    <x v="1"/>
    <x v="32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 spaces"/>
    <n v="107.5"/>
    <n v="76.785714285714292"/>
    <x v="1"/>
    <x v="32"/>
    <x v="3040"/>
    <d v="2015-06-26T23:00:00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 spaces"/>
    <n v="110.48192771084338"/>
    <n v="96.526315789473685"/>
    <x v="1"/>
    <x v="32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 spaces"/>
    <n v="128"/>
    <n v="51.891891891891895"/>
    <x v="1"/>
    <x v="32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 spaces"/>
    <n v="110.00666666666666"/>
    <n v="128.9140625"/>
    <x v="1"/>
    <x v="32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 spaces"/>
    <n v="109.34166666666667"/>
    <n v="84.108974358974365"/>
    <x v="1"/>
    <x v="32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 spaces"/>
    <n v="132.70650000000001"/>
    <n v="82.941562500000003"/>
    <x v="1"/>
    <x v="32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 spaces"/>
    <n v="190.84810126582278"/>
    <n v="259.94827586206895"/>
    <x v="1"/>
    <x v="32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 spaces"/>
    <n v="149"/>
    <n v="37.25"/>
    <x v="1"/>
    <x v="32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 spaces"/>
    <n v="166.4"/>
    <n v="177.02127659574469"/>
    <x v="1"/>
    <x v="32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 spaces"/>
    <n v="106.66666666666667"/>
    <n v="74.074074074074076"/>
    <x v="1"/>
    <x v="32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 spaces"/>
    <n v="106"/>
    <n v="70.666666666666671"/>
    <x v="1"/>
    <x v="32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 spaces"/>
    <n v="23.62857142857143"/>
    <n v="23.62857142857143"/>
    <x v="1"/>
    <x v="32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 spaces"/>
    <n v="0.15"/>
    <n v="37.5"/>
    <x v="1"/>
    <x v="32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 spaces"/>
    <n v="0.4"/>
    <n v="13.333333333333334"/>
    <x v="1"/>
    <x v="32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 spaces"/>
    <n v="0"/>
    <e v="#DIV/0!"/>
    <x v="1"/>
    <x v="32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 spaces"/>
    <n v="5.0000000000000001E-3"/>
    <n v="1"/>
    <x v="1"/>
    <x v="32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 spaces"/>
    <n v="0"/>
    <e v="#DIV/0!"/>
    <x v="1"/>
    <x v="32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 spaces"/>
    <n v="0"/>
    <e v="#DIV/0!"/>
    <x v="1"/>
    <x v="32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 spaces"/>
    <n v="1.6666666666666666E-2"/>
    <n v="1"/>
    <x v="1"/>
    <x v="32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 spaces"/>
    <n v="3.0066666666666668"/>
    <n v="41"/>
    <x v="1"/>
    <x v="32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 spaces"/>
    <n v="0.15227272727272728"/>
    <n v="55.833333333333336"/>
    <x v="1"/>
    <x v="32"/>
    <x v="3060"/>
    <d v="2015-09-28T06:35:34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 spaces"/>
    <n v="0"/>
    <e v="#DIV/0!"/>
    <x v="1"/>
    <x v="32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 spaces"/>
    <n v="66.84"/>
    <n v="99.761194029850742"/>
    <x v="1"/>
    <x v="32"/>
    <x v="3062"/>
    <d v="2015-09-30T18:00:00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 spaces"/>
    <n v="19.566666666666666"/>
    <n v="25.521739130434781"/>
    <x v="1"/>
    <x v="32"/>
    <x v="3063"/>
    <d v="2016-10-22T22:08:5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 spaces"/>
    <n v="11.294666666666666"/>
    <n v="117.65277777777777"/>
    <x v="1"/>
    <x v="32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 spaces"/>
    <n v="0.04"/>
    <n v="5"/>
    <x v="1"/>
    <x v="32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 spaces"/>
    <n v="11.985714285714286"/>
    <n v="2796.6666666666665"/>
    <x v="1"/>
    <x v="32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 spaces"/>
    <n v="2.5"/>
    <n v="200"/>
    <x v="1"/>
    <x v="32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 spaces"/>
    <n v="7.0000000000000007E-2"/>
    <n v="87.5"/>
    <x v="1"/>
    <x v="32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 spaces"/>
    <n v="14.1"/>
    <n v="20.142857142857142"/>
    <x v="1"/>
    <x v="32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 spaces"/>
    <n v="3.34"/>
    <n v="20.875"/>
    <x v="1"/>
    <x v="32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 spaces"/>
    <n v="59.774999999999999"/>
    <n v="61.307692307692307"/>
    <x v="1"/>
    <x v="32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 spaces"/>
    <n v="1.6666666666666666E-2"/>
    <n v="1"/>
    <x v="1"/>
    <x v="32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 spaces"/>
    <n v="2.3035714285714284E-2"/>
    <n v="92.142857142857139"/>
    <x v="1"/>
    <x v="32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 spaces"/>
    <n v="8.7999999999999995E-2"/>
    <n v="7.333333333333333"/>
    <x v="1"/>
    <x v="32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 spaces"/>
    <n v="8.64"/>
    <n v="64.8"/>
    <x v="1"/>
    <x v="32"/>
    <x v="3075"/>
    <d v="2016-08-19T02:27:20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 spaces"/>
    <n v="15.06"/>
    <n v="30.12"/>
    <x v="1"/>
    <x v="32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 spaces"/>
    <n v="0.47727272727272729"/>
    <n v="52.5"/>
    <x v="1"/>
    <x v="32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 spaces"/>
    <n v="0.11833333333333333"/>
    <n v="23.666666666666668"/>
    <x v="1"/>
    <x v="32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 spaces"/>
    <n v="0.84173998587352461"/>
    <n v="415.77777777777777"/>
    <x v="1"/>
    <x v="32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 spaces"/>
    <n v="1.8800000000000001E-2"/>
    <n v="53.714285714285715"/>
    <x v="1"/>
    <x v="32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 spaces"/>
    <n v="0.21029999999999999"/>
    <n v="420.6"/>
    <x v="1"/>
    <x v="32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 spaces"/>
    <n v="0"/>
    <e v="#DIV/0!"/>
    <x v="1"/>
    <x v="32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 spaces"/>
    <n v="0.28000000000000003"/>
    <n v="18.666666666666668"/>
    <x v="1"/>
    <x v="32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 spaces"/>
    <n v="11.57920670115792"/>
    <n v="78.333333333333329"/>
    <x v="1"/>
    <x v="32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 spaces"/>
    <n v="2.44"/>
    <n v="67.777777777777771"/>
    <x v="1"/>
    <x v="32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 spaces"/>
    <n v="0.25"/>
    <n v="16.666666666666668"/>
    <x v="1"/>
    <x v="32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 spaces"/>
    <n v="0.625"/>
    <n v="62.5"/>
    <x v="1"/>
    <x v="32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 spaces"/>
    <n v="0.19384615384615383"/>
    <n v="42"/>
    <x v="1"/>
    <x v="32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 spaces"/>
    <n v="23.416"/>
    <n v="130.0888888888889"/>
    <x v="1"/>
    <x v="32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 spaces"/>
    <n v="5.0808888888888886"/>
    <n v="1270.2222222222222"/>
    <x v="1"/>
    <x v="32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 spaces"/>
    <n v="15.92"/>
    <n v="88.444444444444443"/>
    <x v="1"/>
    <x v="32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 spaces"/>
    <n v="1.18319"/>
    <n v="56.342380952380957"/>
    <x v="1"/>
    <x v="32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 spaces"/>
    <n v="22.75"/>
    <n v="53.529411764705884"/>
    <x v="1"/>
    <x v="32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 spaces"/>
    <n v="2.5000000000000001E-2"/>
    <n v="25"/>
    <x v="1"/>
    <x v="32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 spaces"/>
    <n v="0.33512064343163539"/>
    <n v="50"/>
    <x v="1"/>
    <x v="32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 spaces"/>
    <n v="3.9750000000000001"/>
    <n v="56.785714285714285"/>
    <x v="1"/>
    <x v="32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 spaces"/>
    <n v="17.149999999999999"/>
    <n v="40.833333333333336"/>
    <x v="1"/>
    <x v="32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 spaces"/>
    <n v="3.6080041046690612"/>
    <n v="65.111111111111114"/>
    <x v="1"/>
    <x v="32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 spaces"/>
    <n v="13.9"/>
    <n v="55.6"/>
    <x v="1"/>
    <x v="32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 spaces"/>
    <n v="15.225"/>
    <n v="140.53846153846155"/>
    <x v="1"/>
    <x v="32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 spaces"/>
    <n v="12"/>
    <n v="25"/>
    <x v="1"/>
    <x v="32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 spaces"/>
    <n v="39.112499999999997"/>
    <n v="69.533333333333331"/>
    <x v="1"/>
    <x v="32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 spaces"/>
    <n v="0.26829268292682928"/>
    <n v="5.5"/>
    <x v="1"/>
    <x v="32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 spaces"/>
    <n v="29.625"/>
    <n v="237"/>
    <x v="1"/>
    <x v="32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 spaces"/>
    <n v="42.360992301112063"/>
    <n v="79.870967741935488"/>
    <x v="1"/>
    <x v="32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 spaces"/>
    <n v="4.0999999999999996"/>
    <n v="10.25"/>
    <x v="1"/>
    <x v="32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 spaces"/>
    <n v="19.762499999999999"/>
    <n v="272.58620689655174"/>
    <x v="1"/>
    <x v="32"/>
    <x v="3107"/>
    <d v="2015-05-11T19:32:31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 spaces"/>
    <n v="5.1999999999999998E-2"/>
    <n v="13"/>
    <x v="1"/>
    <x v="32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 spaces"/>
    <n v="25.030188679245285"/>
    <n v="58.184210526315788"/>
    <x v="1"/>
    <x v="32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 spaces"/>
    <n v="0.04"/>
    <n v="10"/>
    <x v="1"/>
    <x v="32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 spaces"/>
    <n v="26.64"/>
    <n v="70.10526315789474"/>
    <x v="1"/>
    <x v="32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 spaces"/>
    <n v="4.7363636363636363"/>
    <n v="57.888888888888886"/>
    <x v="1"/>
    <x v="32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 spaces"/>
    <n v="4.2435339894712749"/>
    <n v="125.27027027027027"/>
    <x v="1"/>
    <x v="32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 spaces"/>
    <n v="0"/>
    <e v="#DIV/0!"/>
    <x v="1"/>
    <x v="32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 spaces"/>
    <n v="3"/>
    <n v="300"/>
    <x v="1"/>
    <x v="32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 spaces"/>
    <n v="57.333333333333336"/>
    <n v="43"/>
    <x v="1"/>
    <x v="32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 spaces"/>
    <n v="0.1"/>
    <n v="1"/>
    <x v="1"/>
    <x v="32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 spaces"/>
    <n v="0.31"/>
    <n v="775"/>
    <x v="1"/>
    <x v="32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 spaces"/>
    <n v="0.05"/>
    <n v="5"/>
    <x v="1"/>
    <x v="32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 spaces"/>
    <n v="9.8461538461538465E-3"/>
    <n v="12.8"/>
    <x v="1"/>
    <x v="32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 spaces"/>
    <n v="0.66666666666666663"/>
    <n v="10"/>
    <x v="1"/>
    <x v="32"/>
    <x v="3121"/>
    <d v="2014-09-26T16:18:55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 spaces"/>
    <n v="58.291457286432163"/>
    <n v="58"/>
    <x v="1"/>
    <x v="32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 spaces"/>
    <n v="68.153599999999997"/>
    <n v="244.80459770114942"/>
    <x v="1"/>
    <x v="32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 spaces"/>
    <n v="3.2499999999999999E-3"/>
    <n v="6.5"/>
    <x v="1"/>
    <x v="32"/>
    <x v="3124"/>
    <d v="2015-02-02T18:43:21"/>
  </r>
  <r>
    <n v="3125"/>
    <s v="N/A (Canceled)"/>
    <s v="N/A"/>
    <n v="1500000"/>
    <n v="0"/>
    <x v="1"/>
    <x v="0"/>
    <s v="USD"/>
    <n v="1452142672"/>
    <n v="1449550672"/>
    <b v="0"/>
    <n v="0"/>
    <b v="0"/>
    <s v="theater spaces"/>
    <n v="0"/>
    <e v="#DIV/0!"/>
    <x v="1"/>
    <x v="32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 spaces"/>
    <n v="4.16"/>
    <n v="61.176470588235297"/>
    <x v="1"/>
    <x v="32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 spaces"/>
    <n v="0"/>
    <e v="#DIV/0!"/>
    <x v="1"/>
    <x v="32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 plays"/>
    <n v="108.60666666666667"/>
    <n v="139.23931623931625"/>
    <x v="1"/>
    <x v="6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 plays"/>
    <n v="0.8"/>
    <n v="10"/>
    <x v="1"/>
    <x v="6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 plays"/>
    <n v="3.75"/>
    <n v="93.75"/>
    <x v="1"/>
    <x v="6"/>
    <x v="3130"/>
    <d v="2017-04-14T04:59:00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 plays"/>
    <n v="15.731707317073171"/>
    <n v="53.75"/>
    <x v="1"/>
    <x v="6"/>
    <x v="3131"/>
    <d v="2017-04-08T12:54:05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 plays"/>
    <n v="3.3333333333333333E-2"/>
    <n v="10"/>
    <x v="1"/>
    <x v="6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 plays"/>
    <n v="108"/>
    <n v="33.75"/>
    <x v="1"/>
    <x v="6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 plays"/>
    <n v="22.5"/>
    <n v="18.75"/>
    <x v="1"/>
    <x v="6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 plays"/>
    <n v="20.849420849420849"/>
    <n v="23.142857142857142"/>
    <x v="1"/>
    <x v="6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 plays"/>
    <n v="127.8"/>
    <n v="29.045454545454547"/>
    <x v="1"/>
    <x v="6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 plays"/>
    <n v="3.3333333333333335"/>
    <n v="50"/>
    <x v="1"/>
    <x v="6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 plays"/>
    <n v="0"/>
    <e v="#DIV/0!"/>
    <x v="1"/>
    <x v="6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 plays"/>
    <n v="5.4"/>
    <n v="450"/>
    <x v="1"/>
    <x v="6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 plays"/>
    <n v="0.96"/>
    <n v="24"/>
    <x v="1"/>
    <x v="6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 plays"/>
    <n v="51.6"/>
    <n v="32.25"/>
    <x v="1"/>
    <x v="6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 plays"/>
    <n v="1.6363636363636365"/>
    <n v="15"/>
    <x v="1"/>
    <x v="6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 plays"/>
    <n v="0"/>
    <e v="#DIV/0!"/>
    <x v="1"/>
    <x v="6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 plays"/>
    <n v="75.400000000000006"/>
    <n v="251.33333333333334"/>
    <x v="1"/>
    <x v="6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 plays"/>
    <n v="0"/>
    <e v="#DIV/0!"/>
    <x v="1"/>
    <x v="6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 plays"/>
    <n v="10.5"/>
    <n v="437.5"/>
    <x v="1"/>
    <x v="6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 plays"/>
    <n v="117.52500000000001"/>
    <n v="110.35211267605634"/>
    <x v="1"/>
    <x v="6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 plays"/>
    <n v="131.16666666666666"/>
    <n v="41.421052631578945"/>
    <x v="1"/>
    <x v="6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 plays"/>
    <n v="104"/>
    <n v="52"/>
    <x v="1"/>
    <x v="6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 plays"/>
    <n v="101"/>
    <n v="33.990384615384613"/>
    <x v="1"/>
    <x v="6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 plays"/>
    <n v="100.4"/>
    <n v="103.35294117647059"/>
    <x v="1"/>
    <x v="6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 plays"/>
    <n v="105.95454545454545"/>
    <n v="34.791044776119406"/>
    <x v="1"/>
    <x v="6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 plays"/>
    <n v="335.58333333333331"/>
    <n v="41.773858921161825"/>
    <x v="1"/>
    <x v="6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 plays"/>
    <n v="112.92857142857143"/>
    <n v="64.268292682926827"/>
    <x v="1"/>
    <x v="6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 plays"/>
    <n v="188.50460000000001"/>
    <n v="31.209370860927152"/>
    <x v="1"/>
    <x v="6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 plays"/>
    <n v="101.81818181818181"/>
    <n v="62.921348314606739"/>
    <x v="1"/>
    <x v="6"/>
    <x v="3156"/>
    <d v="2012-06-01T22:52:24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 plays"/>
    <n v="101"/>
    <n v="98.536585365853654"/>
    <x v="1"/>
    <x v="6"/>
    <x v="3157"/>
    <d v="2014-07-19T05:00:00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 plays"/>
    <n v="114"/>
    <n v="82.608695652173907"/>
    <x v="1"/>
    <x v="6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 plays"/>
    <n v="133.48133333333334"/>
    <n v="38.504230769230773"/>
    <x v="1"/>
    <x v="6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 plays"/>
    <n v="101.53333333333333"/>
    <n v="80.15789473684211"/>
    <x v="1"/>
    <x v="6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 plays"/>
    <n v="105.1"/>
    <n v="28.405405405405407"/>
    <x v="1"/>
    <x v="6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 plays"/>
    <n v="127.15"/>
    <n v="80.730158730158735"/>
    <x v="1"/>
    <x v="6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 plays"/>
    <n v="111.15384615384616"/>
    <n v="200.69444444444446"/>
    <x v="1"/>
    <x v="6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 plays"/>
    <n v="106.76"/>
    <n v="37.591549295774648"/>
    <x v="1"/>
    <x v="6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 plays"/>
    <n v="162.66666666666666"/>
    <n v="58.095238095238095"/>
    <x v="1"/>
    <x v="6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 plays"/>
    <n v="160.22808571428573"/>
    <n v="60.300892473118282"/>
    <x v="1"/>
    <x v="6"/>
    <x v="3166"/>
    <d v="2014-11-26T07:59:00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 plays"/>
    <n v="116.16666666666667"/>
    <n v="63.363636363636367"/>
    <x v="1"/>
    <x v="6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 plays"/>
    <n v="124.2"/>
    <n v="50.901639344262293"/>
    <x v="1"/>
    <x v="6"/>
    <x v="3168"/>
    <d v="2014-06-13T22:00:00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 plays"/>
    <n v="103.0125"/>
    <n v="100.5"/>
    <x v="1"/>
    <x v="6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 plays"/>
    <n v="112.25"/>
    <n v="31.619718309859156"/>
    <x v="1"/>
    <x v="6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 plays"/>
    <n v="108.81428571428572"/>
    <n v="65.102564102564102"/>
    <x v="1"/>
    <x v="6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 plays"/>
    <n v="115"/>
    <n v="79.310344827586206"/>
    <x v="1"/>
    <x v="6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 plays"/>
    <n v="103"/>
    <n v="139.18918918918919"/>
    <x v="1"/>
    <x v="6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 plays"/>
    <n v="101.13333333333334"/>
    <n v="131.91304347826087"/>
    <x v="1"/>
    <x v="6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 plays"/>
    <n v="109.56"/>
    <n v="91.3"/>
    <x v="1"/>
    <x v="6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 plays"/>
    <n v="114.84210526315789"/>
    <n v="39.672727272727272"/>
    <x v="1"/>
    <x v="6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 plays"/>
    <n v="117.4"/>
    <n v="57.549019607843135"/>
    <x v="1"/>
    <x v="6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 plays"/>
    <n v="171.73333333333332"/>
    <n v="33.025641025641029"/>
    <x v="1"/>
    <x v="6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 plays"/>
    <n v="114.16238095238096"/>
    <n v="77.335806451612896"/>
    <x v="1"/>
    <x v="6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 plays"/>
    <n v="119.75"/>
    <n v="31.933333333333334"/>
    <x v="1"/>
    <x v="6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 plays"/>
    <n v="109"/>
    <n v="36.333333333333336"/>
    <x v="1"/>
    <x v="6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 plays"/>
    <n v="100.88571428571429"/>
    <n v="46.768211920529801"/>
    <x v="1"/>
    <x v="6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 plays"/>
    <n v="109"/>
    <n v="40.073529411764703"/>
    <x v="1"/>
    <x v="6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 plays"/>
    <n v="107.20930232558139"/>
    <n v="100.21739130434783"/>
    <x v="1"/>
    <x v="6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 plays"/>
    <n v="100"/>
    <n v="41.666666666666664"/>
    <x v="1"/>
    <x v="6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 plays"/>
    <n v="102.1875"/>
    <n v="46.714285714285715"/>
    <x v="1"/>
    <x v="6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 plays"/>
    <n v="116.29333333333334"/>
    <n v="71.491803278688522"/>
    <x v="1"/>
    <x v="6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 musical"/>
    <n v="65"/>
    <n v="14.444444444444445"/>
    <x v="1"/>
    <x v="33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 musical"/>
    <n v="12.327272727272728"/>
    <n v="356.84210526315792"/>
    <x v="1"/>
    <x v="33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 musical"/>
    <n v="0"/>
    <e v="#DIV/0!"/>
    <x v="1"/>
    <x v="33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 musical"/>
    <n v="4.0266666666666664"/>
    <n v="37.75"/>
    <x v="1"/>
    <x v="33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 musical"/>
    <n v="1.02"/>
    <n v="12.75"/>
    <x v="1"/>
    <x v="33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 musical"/>
    <n v="11.74"/>
    <n v="24.458333333333332"/>
    <x v="1"/>
    <x v="33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 musical"/>
    <n v="0"/>
    <e v="#DIV/0!"/>
    <x v="1"/>
    <x v="33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 musical"/>
    <n v="59.142857142857146"/>
    <n v="53.07692307692308"/>
    <x v="1"/>
    <x v="33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 musical"/>
    <n v="0.06"/>
    <n v="300"/>
    <x v="1"/>
    <x v="33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 musical"/>
    <n v="11.45"/>
    <n v="286.25"/>
    <x v="1"/>
    <x v="33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 musical"/>
    <n v="0.36666666666666664"/>
    <n v="36.666666666666664"/>
    <x v="1"/>
    <x v="33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 musical"/>
    <n v="52.16"/>
    <n v="49.20754716981132"/>
    <x v="1"/>
    <x v="33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 musical"/>
    <n v="2E-3"/>
    <n v="1"/>
    <x v="1"/>
    <x v="33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 musical"/>
    <n v="1.25"/>
    <n v="12.5"/>
    <x v="1"/>
    <x v="33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 musical"/>
    <n v="54.52"/>
    <n v="109.04"/>
    <x v="1"/>
    <x v="33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 musical"/>
    <n v="25"/>
    <n v="41.666666666666664"/>
    <x v="1"/>
    <x v="33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 musical"/>
    <n v="0"/>
    <e v="#DIV/0!"/>
    <x v="1"/>
    <x v="33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 musical"/>
    <n v="3.4125000000000001"/>
    <n v="22.75"/>
    <x v="1"/>
    <x v="33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 musical"/>
    <n v="0"/>
    <e v="#DIV/0!"/>
    <x v="1"/>
    <x v="33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 musical"/>
    <n v="46.363636363636367"/>
    <n v="70.833333333333329"/>
    <x v="1"/>
    <x v="33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 plays"/>
    <n v="103.5"/>
    <n v="63.109756097560975"/>
    <x v="1"/>
    <x v="6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 plays"/>
    <n v="119.32315789473684"/>
    <n v="50.157964601769912"/>
    <x v="1"/>
    <x v="6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 plays"/>
    <n v="125.76666666666667"/>
    <n v="62.883333333333333"/>
    <x v="1"/>
    <x v="6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 plays"/>
    <n v="119.74347826086957"/>
    <n v="85.531055900621112"/>
    <x v="1"/>
    <x v="6"/>
    <x v="3211"/>
    <d v="2014-08-15T02:00:00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 plays"/>
    <n v="126.25"/>
    <n v="53.723404255319146"/>
    <x v="1"/>
    <x v="6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 plays"/>
    <n v="100.11666666666666"/>
    <n v="127.80851063829788"/>
    <x v="1"/>
    <x v="6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 plays"/>
    <n v="102.13333333333334"/>
    <n v="106.57391304347826"/>
    <x v="1"/>
    <x v="6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 plays"/>
    <n v="100.35142857142857"/>
    <n v="262.11194029850748"/>
    <x v="1"/>
    <x v="6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 plays"/>
    <n v="100.05"/>
    <n v="57.171428571428571"/>
    <x v="1"/>
    <x v="6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 plays"/>
    <n v="116.02222222222223"/>
    <n v="50.20192307692308"/>
    <x v="1"/>
    <x v="6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 plays"/>
    <n v="102.1"/>
    <n v="66.586956521739125"/>
    <x v="1"/>
    <x v="6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 plays"/>
    <n v="100.11"/>
    <n v="168.25210084033614"/>
    <x v="1"/>
    <x v="6"/>
    <x v="3219"/>
    <d v="2015-03-22T22:35:47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 plays"/>
    <n v="100.84"/>
    <n v="256.37288135593218"/>
    <x v="1"/>
    <x v="6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 plays"/>
    <n v="103.425"/>
    <n v="36.610619469026545"/>
    <x v="1"/>
    <x v="6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 plays"/>
    <n v="124.8"/>
    <n v="37.142857142857146"/>
    <x v="1"/>
    <x v="6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 plays"/>
    <n v="109.51612903225806"/>
    <n v="45.878378378378379"/>
    <x v="1"/>
    <x v="6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 plays"/>
    <n v="102.03333333333333"/>
    <n v="141.71296296296296"/>
    <x v="1"/>
    <x v="6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 plays"/>
    <n v="102.35"/>
    <n v="52.487179487179489"/>
    <x v="1"/>
    <x v="6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 plays"/>
    <n v="104.16666666666667"/>
    <n v="59.523809523809526"/>
    <x v="1"/>
    <x v="6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 plays"/>
    <n v="125"/>
    <n v="50"/>
    <x v="1"/>
    <x v="6"/>
    <x v="3227"/>
    <d v="2017-01-17T21:10:3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 plays"/>
    <n v="102.34285714285714"/>
    <n v="193.62162162162161"/>
    <x v="1"/>
    <x v="6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 plays"/>
    <n v="107.86499999999999"/>
    <n v="106.79702970297029"/>
    <x v="1"/>
    <x v="6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 plays"/>
    <n v="109.88461538461539"/>
    <n v="77.21621621621621"/>
    <x v="1"/>
    <x v="6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 plays"/>
    <n v="161"/>
    <n v="57.5"/>
    <x v="1"/>
    <x v="6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 plays"/>
    <n v="131.19999999999999"/>
    <n v="50.46153846153846"/>
    <x v="1"/>
    <x v="6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 plays"/>
    <n v="118.8"/>
    <n v="97.377049180327873"/>
    <x v="1"/>
    <x v="6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 plays"/>
    <n v="100.39275000000001"/>
    <n v="34.91921739130435"/>
    <x v="1"/>
    <x v="6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 plays"/>
    <n v="103.20666666666666"/>
    <n v="85.530386740331494"/>
    <x v="1"/>
    <x v="6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 plays"/>
    <n v="100.6"/>
    <n v="182.90909090909091"/>
    <x v="1"/>
    <x v="6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 plays"/>
    <n v="100.78754285714285"/>
    <n v="131.13620817843866"/>
    <x v="1"/>
    <x v="6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 plays"/>
    <n v="112.32142857142857"/>
    <n v="39.810126582278478"/>
    <x v="1"/>
    <x v="6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 plays"/>
    <n v="105.91914022517912"/>
    <n v="59.701730769230764"/>
    <x v="1"/>
    <x v="6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 plays"/>
    <n v="100.56666666666666"/>
    <n v="88.735294117647058"/>
    <x v="1"/>
    <x v="6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 plays"/>
    <n v="115.30588235294118"/>
    <n v="58.688622754491021"/>
    <x v="1"/>
    <x v="6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 plays"/>
    <n v="127.30419999999999"/>
    <n v="69.56513661202186"/>
    <x v="1"/>
    <x v="6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 plays"/>
    <n v="102.83750000000001"/>
    <n v="115.87323943661971"/>
    <x v="1"/>
    <x v="6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 plays"/>
    <n v="102.9375"/>
    <n v="23.869565217391305"/>
    <x v="1"/>
    <x v="6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 plays"/>
    <n v="104.3047619047619"/>
    <n v="81.125925925925927"/>
    <x v="1"/>
    <x v="6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 plays"/>
    <n v="111.22"/>
    <n v="57.626943005181346"/>
    <x v="1"/>
    <x v="6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 plays"/>
    <n v="105.86"/>
    <n v="46.429824561403507"/>
    <x v="1"/>
    <x v="6"/>
    <x v="3247"/>
    <d v="2015-07-12T10:25:12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 plays"/>
    <n v="100.79166666666667"/>
    <n v="60.475000000000001"/>
    <x v="1"/>
    <x v="6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 plays"/>
    <n v="104.92727272727272"/>
    <n v="65.579545454545453"/>
    <x v="1"/>
    <x v="6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 plays"/>
    <n v="101.55200000000001"/>
    <n v="119.1924882629108"/>
    <x v="1"/>
    <x v="6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 plays"/>
    <n v="110.73333333333333"/>
    <n v="83.05"/>
    <x v="1"/>
    <x v="6"/>
    <x v="3251"/>
    <d v="2015-06-21T17:32:4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 plays"/>
    <n v="127.82222222222222"/>
    <n v="57.52"/>
    <x v="1"/>
    <x v="6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 plays"/>
    <n v="101.825"/>
    <n v="177.08695652173913"/>
    <x v="1"/>
    <x v="6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 plays"/>
    <n v="101.25769230769231"/>
    <n v="70.771505376344081"/>
    <x v="1"/>
    <x v="6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 plays"/>
    <n v="175"/>
    <n v="29.166666666666668"/>
    <x v="1"/>
    <x v="6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 plays"/>
    <n v="128.06"/>
    <n v="72.76136363636364"/>
    <x v="1"/>
    <x v="6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 plays"/>
    <n v="106.29949999999998"/>
    <n v="51.853414634146333"/>
    <x v="1"/>
    <x v="6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 plays"/>
    <n v="105.21428571428571"/>
    <n v="98.2"/>
    <x v="1"/>
    <x v="6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 plays"/>
    <n v="106.16782608695652"/>
    <n v="251.7381443298969"/>
    <x v="1"/>
    <x v="6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 plays"/>
    <n v="109.24"/>
    <n v="74.821917808219183"/>
    <x v="1"/>
    <x v="6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 plays"/>
    <n v="100.45454545454545"/>
    <n v="67.65306122448979"/>
    <x v="1"/>
    <x v="6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 plays"/>
    <n v="103.04098360655738"/>
    <n v="93.81343283582089"/>
    <x v="1"/>
    <x v="6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 plays"/>
    <n v="112.1664"/>
    <n v="41.237647058823526"/>
    <x v="1"/>
    <x v="6"/>
    <x v="3263"/>
    <d v="2015-10-30T21:00:00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 plays"/>
    <n v="103"/>
    <n v="52.551020408163268"/>
    <x v="1"/>
    <x v="6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 plays"/>
    <n v="164"/>
    <n v="70.285714285714292"/>
    <x v="1"/>
    <x v="6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 plays"/>
    <n v="131.28333333333333"/>
    <n v="48.325153374233132"/>
    <x v="1"/>
    <x v="6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 plays"/>
    <n v="102.1"/>
    <n v="53.177083333333336"/>
    <x v="1"/>
    <x v="6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 plays"/>
    <n v="128"/>
    <n v="60.952380952380949"/>
    <x v="1"/>
    <x v="6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 plays"/>
    <n v="101.5"/>
    <n v="116"/>
    <x v="1"/>
    <x v="6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 plays"/>
    <n v="101.66666666666667"/>
    <n v="61"/>
    <x v="1"/>
    <x v="6"/>
    <x v="3270"/>
    <d v="2015-07-12T12:47:45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 plays"/>
    <n v="130"/>
    <n v="38.235294117647058"/>
    <x v="1"/>
    <x v="6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 plays"/>
    <n v="154.43"/>
    <n v="106.50344827586207"/>
    <x v="1"/>
    <x v="6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 plays"/>
    <n v="107.4"/>
    <n v="204.57142857142858"/>
    <x v="1"/>
    <x v="6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 plays"/>
    <n v="101.3225806451613"/>
    <n v="54.912587412587413"/>
    <x v="1"/>
    <x v="6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 plays"/>
    <n v="100.27777777777777"/>
    <n v="150.41666666666666"/>
    <x v="1"/>
    <x v="6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 plays"/>
    <n v="116.84444444444445"/>
    <n v="52.58"/>
    <x v="1"/>
    <x v="6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 plays"/>
    <n v="108.6"/>
    <n v="54.3"/>
    <x v="1"/>
    <x v="6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 plays"/>
    <n v="103.4"/>
    <n v="76.029411764705884"/>
    <x v="1"/>
    <x v="6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 plays"/>
    <n v="114.27586206896552"/>
    <n v="105.2063492063492"/>
    <x v="1"/>
    <x v="6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 plays"/>
    <n v="103"/>
    <n v="68.666666666666671"/>
    <x v="1"/>
    <x v="6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 plays"/>
    <n v="121.6"/>
    <n v="129.36170212765958"/>
    <x v="1"/>
    <x v="6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 plays"/>
    <n v="102.64677419354838"/>
    <n v="134.26371308016877"/>
    <x v="1"/>
    <x v="6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 plays"/>
    <n v="104.75"/>
    <n v="17.829787234042552"/>
    <x v="1"/>
    <x v="6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 plays"/>
    <n v="101.6"/>
    <n v="203.2"/>
    <x v="1"/>
    <x v="6"/>
    <x v="3284"/>
    <d v="2016-01-29T05:59:00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 plays"/>
    <n v="112.10242048409683"/>
    <n v="69.18518518518519"/>
    <x v="1"/>
    <x v="6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 plays"/>
    <n v="101.76666666666667"/>
    <n v="125.12295081967213"/>
    <x v="1"/>
    <x v="6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 plays"/>
    <n v="100"/>
    <n v="73.529411764705884"/>
    <x v="1"/>
    <x v="6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 plays"/>
    <n v="100.2649"/>
    <n v="48.437149758454105"/>
    <x v="1"/>
    <x v="6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 plays"/>
    <n v="133.042"/>
    <n v="26.608400000000003"/>
    <x v="1"/>
    <x v="6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 plays"/>
    <n v="121.2"/>
    <n v="33.666666666666664"/>
    <x v="1"/>
    <x v="6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 plays"/>
    <n v="114"/>
    <n v="40.714285714285715"/>
    <x v="1"/>
    <x v="6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 plays"/>
    <n v="286.13861386138615"/>
    <n v="19.266666666666666"/>
    <x v="1"/>
    <x v="6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 plays"/>
    <n v="170.44444444444446"/>
    <n v="84.285714285714292"/>
    <x v="1"/>
    <x v="6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 plays"/>
    <n v="118.33333333333333"/>
    <n v="29.583333333333332"/>
    <x v="1"/>
    <x v="6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 plays"/>
    <n v="102.85857142857142"/>
    <n v="26.667037037037037"/>
    <x v="1"/>
    <x v="6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 plays"/>
    <n v="144.06666666666666"/>
    <n v="45.978723404255319"/>
    <x v="1"/>
    <x v="6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 plays"/>
    <n v="100.07272727272728"/>
    <n v="125.09090909090909"/>
    <x v="1"/>
    <x v="6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 plays"/>
    <n v="101.73"/>
    <n v="141.29166666666666"/>
    <x v="1"/>
    <x v="6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 plays"/>
    <n v="116.2"/>
    <n v="55.333333333333336"/>
    <x v="1"/>
    <x v="6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 plays"/>
    <n v="136.16666666666666"/>
    <n v="46.420454545454547"/>
    <x v="1"/>
    <x v="6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 plays"/>
    <n v="133.46666666666667"/>
    <n v="57.2"/>
    <x v="1"/>
    <x v="6"/>
    <x v="3301"/>
    <d v="2016-08-01T06:59:00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 plays"/>
    <n v="103.39285714285714"/>
    <n v="173.7"/>
    <x v="1"/>
    <x v="6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 plays"/>
    <n v="115.88888888888889"/>
    <n v="59.6"/>
    <x v="1"/>
    <x v="6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 plays"/>
    <n v="104.51666666666667"/>
    <n v="89.585714285714289"/>
    <x v="1"/>
    <x v="6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 plays"/>
    <n v="102.02500000000001"/>
    <n v="204.05"/>
    <x v="1"/>
    <x v="6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 plays"/>
    <n v="175.33333333333334"/>
    <n v="48.703703703703702"/>
    <x v="1"/>
    <x v="6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 plays"/>
    <n v="106.68"/>
    <n v="53.339999999999996"/>
    <x v="1"/>
    <x v="6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 plays"/>
    <n v="122.28571428571429"/>
    <n v="75.087719298245617"/>
    <x v="1"/>
    <x v="6"/>
    <x v="3308"/>
    <d v="2016-04-13T21:02:45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 plays"/>
    <n v="159.42857142857142"/>
    <n v="18"/>
    <x v="1"/>
    <x v="6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 plays"/>
    <n v="100.07692307692308"/>
    <n v="209.83870967741936"/>
    <x v="1"/>
    <x v="6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 plays"/>
    <n v="109.84"/>
    <n v="61.022222222222226"/>
    <x v="1"/>
    <x v="6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 plays"/>
    <n v="100.04"/>
    <n v="61"/>
    <x v="1"/>
    <x v="6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 plays"/>
    <n v="116.05"/>
    <n v="80.034482758620683"/>
    <x v="1"/>
    <x v="6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 plays"/>
    <n v="210.75"/>
    <n v="29.068965517241381"/>
    <x v="1"/>
    <x v="6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 plays"/>
    <n v="110"/>
    <n v="49.438202247191015"/>
    <x v="1"/>
    <x v="6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 plays"/>
    <n v="100.08673425918037"/>
    <n v="93.977440000000001"/>
    <x v="1"/>
    <x v="6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 plays"/>
    <n v="106.19047619047619"/>
    <n v="61.944444444444443"/>
    <x v="1"/>
    <x v="6"/>
    <x v="3317"/>
    <d v="2016-06-08T00:57:04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 plays"/>
    <n v="125.6"/>
    <n v="78.5"/>
    <x v="1"/>
    <x v="6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 plays"/>
    <n v="108"/>
    <n v="33.75"/>
    <x v="1"/>
    <x v="6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 plays"/>
    <n v="101"/>
    <n v="66.44736842105263"/>
    <x v="1"/>
    <x v="6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 plays"/>
    <n v="107.4"/>
    <n v="35.799999999999997"/>
    <x v="1"/>
    <x v="6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 plays"/>
    <n v="101.51515151515152"/>
    <n v="145.65217391304347"/>
    <x v="1"/>
    <x v="6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 plays"/>
    <n v="125.9"/>
    <n v="25.693877551020407"/>
    <x v="1"/>
    <x v="6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 plays"/>
    <n v="101.66666666666667"/>
    <n v="152.5"/>
    <x v="1"/>
    <x v="6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 plays"/>
    <n v="112.5"/>
    <n v="30"/>
    <x v="1"/>
    <x v="6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 plays"/>
    <n v="101.375"/>
    <n v="142.28070175438597"/>
    <x v="1"/>
    <x v="6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 plays"/>
    <n v="101.25"/>
    <n v="24.545454545454547"/>
    <x v="1"/>
    <x v="6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 plays"/>
    <n v="146.38888888888889"/>
    <n v="292.77777777777777"/>
    <x v="1"/>
    <x v="6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 plays"/>
    <n v="116.8"/>
    <n v="44.92307692307692"/>
    <x v="1"/>
    <x v="6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 plays"/>
    <n v="106.26666666666667"/>
    <n v="23.10144927536232"/>
    <x v="1"/>
    <x v="6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 plays"/>
    <n v="104.52"/>
    <n v="80.400000000000006"/>
    <x v="1"/>
    <x v="6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 plays"/>
    <n v="100"/>
    <n v="72.289156626506028"/>
    <x v="1"/>
    <x v="6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 plays"/>
    <n v="104.57142857142857"/>
    <n v="32.972972972972975"/>
    <x v="1"/>
    <x v="6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 plays"/>
    <n v="138.62051149573753"/>
    <n v="116.65217391304348"/>
    <x v="1"/>
    <x v="6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 plays"/>
    <n v="100.32"/>
    <n v="79.61904761904762"/>
    <x v="1"/>
    <x v="6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 plays"/>
    <n v="100"/>
    <n v="27.777777777777779"/>
    <x v="1"/>
    <x v="6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 plays"/>
    <n v="110.2"/>
    <n v="81.029411764705884"/>
    <x v="1"/>
    <x v="6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 plays"/>
    <n v="102.18"/>
    <n v="136.84821428571428"/>
    <x v="1"/>
    <x v="6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 plays"/>
    <n v="104.35"/>
    <n v="177.61702127659575"/>
    <x v="1"/>
    <x v="6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 plays"/>
    <n v="138.16666666666666"/>
    <n v="109.07894736842105"/>
    <x v="1"/>
    <x v="6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 plays"/>
    <n v="100"/>
    <n v="119.64285714285714"/>
    <x v="1"/>
    <x v="6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 plays"/>
    <n v="101.66666666666667"/>
    <n v="78.205128205128204"/>
    <x v="1"/>
    <x v="6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 plays"/>
    <n v="171.42857142857142"/>
    <n v="52.173913043478258"/>
    <x v="1"/>
    <x v="6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 plays"/>
    <n v="101.44444444444444"/>
    <n v="114.125"/>
    <x v="1"/>
    <x v="6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 plays"/>
    <n v="130"/>
    <n v="50"/>
    <x v="1"/>
    <x v="6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 plays"/>
    <n v="110"/>
    <n v="91.666666666666671"/>
    <x v="1"/>
    <x v="6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 plays"/>
    <n v="119.45"/>
    <n v="108.59090909090909"/>
    <x v="1"/>
    <x v="6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 plays"/>
    <n v="100.2909090909091"/>
    <n v="69.822784810126578"/>
    <x v="1"/>
    <x v="6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 plays"/>
    <n v="153.4"/>
    <n v="109.57142857142857"/>
    <x v="1"/>
    <x v="6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 plays"/>
    <n v="104.42857142857143"/>
    <n v="71.666666666666671"/>
    <x v="1"/>
    <x v="6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 plays"/>
    <n v="101.1"/>
    <n v="93.611111111111114"/>
    <x v="1"/>
    <x v="6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 plays"/>
    <n v="107.52"/>
    <n v="76.8"/>
    <x v="1"/>
    <x v="6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 plays"/>
    <n v="315"/>
    <n v="35.795454545454547"/>
    <x v="1"/>
    <x v="6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 plays"/>
    <n v="101.93333333333334"/>
    <n v="55.6"/>
    <x v="1"/>
    <x v="6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 plays"/>
    <n v="126.28571428571429"/>
    <n v="147.33333333333334"/>
    <x v="1"/>
    <x v="6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 plays"/>
    <n v="101.4"/>
    <n v="56.333333333333336"/>
    <x v="1"/>
    <x v="6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 plays"/>
    <n v="101"/>
    <n v="96.19047619047619"/>
    <x v="1"/>
    <x v="6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 plays"/>
    <n v="102.99"/>
    <n v="63.574074074074076"/>
    <x v="1"/>
    <x v="6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 plays"/>
    <n v="106.25"/>
    <n v="184.78260869565219"/>
    <x v="1"/>
    <x v="6"/>
    <x v="3359"/>
    <d v="2017-02-25T01:22:14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 plays"/>
    <n v="101.37777777777778"/>
    <n v="126.72222222222223"/>
    <x v="1"/>
    <x v="6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 plays"/>
    <n v="113.46"/>
    <n v="83.42647058823529"/>
    <x v="1"/>
    <x v="6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 plays"/>
    <n v="218"/>
    <n v="54.5"/>
    <x v="1"/>
    <x v="6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 plays"/>
    <n v="101.41935483870968"/>
    <n v="302.30769230769232"/>
    <x v="1"/>
    <x v="6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 plays"/>
    <n v="105.93333333333334"/>
    <n v="44.138888888888886"/>
    <x v="1"/>
    <x v="6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 plays"/>
    <n v="104"/>
    <n v="866.66666666666663"/>
    <x v="1"/>
    <x v="6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 plays"/>
    <n v="221"/>
    <n v="61.388888888888886"/>
    <x v="1"/>
    <x v="6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 plays"/>
    <n v="118.66666666666667"/>
    <n v="29.666666666666668"/>
    <x v="1"/>
    <x v="6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 plays"/>
    <n v="104.6"/>
    <n v="45.478260869565219"/>
    <x v="1"/>
    <x v="6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 plays"/>
    <n v="103.9"/>
    <n v="96.203703703703709"/>
    <x v="1"/>
    <x v="6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 plays"/>
    <n v="117.73333333333333"/>
    <n v="67.92307692307692"/>
    <x v="1"/>
    <x v="6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 plays"/>
    <n v="138.5"/>
    <n v="30.777777777777779"/>
    <x v="1"/>
    <x v="6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 plays"/>
    <n v="103.5"/>
    <n v="38.333333333333336"/>
    <x v="1"/>
    <x v="6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 plays"/>
    <n v="100.25"/>
    <n v="66.833333333333329"/>
    <x v="1"/>
    <x v="6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 plays"/>
    <n v="106.57142857142857"/>
    <n v="71.730769230769226"/>
    <x v="1"/>
    <x v="6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 plays"/>
    <n v="100"/>
    <n v="176.47058823529412"/>
    <x v="1"/>
    <x v="6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 plays"/>
    <n v="100.0125"/>
    <n v="421.10526315789474"/>
    <x v="1"/>
    <x v="6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 plays"/>
    <n v="101.05"/>
    <n v="104.98701298701299"/>
    <x v="1"/>
    <x v="6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 plays"/>
    <n v="107.63636363636364"/>
    <n v="28.19047619047619"/>
    <x v="1"/>
    <x v="6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 plays"/>
    <n v="103.65"/>
    <n v="54.55263157894737"/>
    <x v="1"/>
    <x v="6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 plays"/>
    <n v="104.43333333333334"/>
    <n v="111.89285714285714"/>
    <x v="1"/>
    <x v="6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 plays"/>
    <n v="102.25"/>
    <n v="85.208333333333329"/>
    <x v="1"/>
    <x v="6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 plays"/>
    <n v="100.74285714285715"/>
    <n v="76.652173913043484"/>
    <x v="1"/>
    <x v="6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 plays"/>
    <n v="111.71428571428571"/>
    <n v="65.166666666666671"/>
    <x v="1"/>
    <x v="6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 plays"/>
    <n v="100.011"/>
    <n v="93.760312499999998"/>
    <x v="1"/>
    <x v="6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 plays"/>
    <n v="100"/>
    <n v="133.33333333333334"/>
    <x v="1"/>
    <x v="6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 plays"/>
    <n v="105"/>
    <n v="51.219512195121951"/>
    <x v="1"/>
    <x v="6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 plays"/>
    <n v="116.86666666666666"/>
    <n v="100.17142857142858"/>
    <x v="1"/>
    <x v="6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 plays"/>
    <n v="103.8"/>
    <n v="34.6"/>
    <x v="1"/>
    <x v="6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 plays"/>
    <n v="114.5"/>
    <n v="184.67741935483872"/>
    <x v="1"/>
    <x v="6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 plays"/>
    <n v="102.4"/>
    <n v="69.818181818181813"/>
    <x v="1"/>
    <x v="6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 plays"/>
    <n v="223"/>
    <n v="61.944444444444443"/>
    <x v="1"/>
    <x v="6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 plays"/>
    <n v="100"/>
    <n v="41.666666666666664"/>
    <x v="1"/>
    <x v="6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 plays"/>
    <n v="105.8"/>
    <n v="36.06818181818182"/>
    <x v="1"/>
    <x v="6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 plays"/>
    <n v="142.36363636363637"/>
    <n v="29"/>
    <x v="1"/>
    <x v="6"/>
    <x v="3394"/>
    <d v="2014-07-27T14:17:25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 plays"/>
    <n v="184"/>
    <n v="24.210526315789473"/>
    <x v="1"/>
    <x v="6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 plays"/>
    <n v="104.33333333333333"/>
    <n v="55.892857142857146"/>
    <x v="1"/>
    <x v="6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 plays"/>
    <n v="112"/>
    <n v="11.666666666666666"/>
    <x v="1"/>
    <x v="6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 plays"/>
    <n v="111.075"/>
    <n v="68.353846153846149"/>
    <x v="1"/>
    <x v="6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 plays"/>
    <n v="103.75"/>
    <n v="27.065217391304348"/>
    <x v="1"/>
    <x v="6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 plays"/>
    <n v="100.41"/>
    <n v="118.12941176470588"/>
    <x v="1"/>
    <x v="6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 plays"/>
    <n v="101.86206896551724"/>
    <n v="44.757575757575758"/>
    <x v="1"/>
    <x v="6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 plays"/>
    <n v="109.76666666666667"/>
    <n v="99.787878787878782"/>
    <x v="1"/>
    <x v="6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 plays"/>
    <n v="100"/>
    <n v="117.64705882352941"/>
    <x v="1"/>
    <x v="6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 plays"/>
    <n v="122"/>
    <n v="203.33333333333334"/>
    <x v="1"/>
    <x v="6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 plays"/>
    <n v="137.57142857142858"/>
    <n v="28.323529411764707"/>
    <x v="1"/>
    <x v="6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 plays"/>
    <n v="100.31"/>
    <n v="110.23076923076923"/>
    <x v="1"/>
    <x v="6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 plays"/>
    <n v="107.1"/>
    <n v="31.970149253731343"/>
    <x v="1"/>
    <x v="6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 plays"/>
    <n v="211"/>
    <n v="58.611111111111114"/>
    <x v="1"/>
    <x v="6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 plays"/>
    <n v="123.6"/>
    <n v="29.428571428571427"/>
    <x v="1"/>
    <x v="6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 plays"/>
    <n v="108.5"/>
    <n v="81.375"/>
    <x v="1"/>
    <x v="6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 plays"/>
    <n v="103.56666666666666"/>
    <n v="199.16666666666666"/>
    <x v="1"/>
    <x v="6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 plays"/>
    <n v="100"/>
    <n v="115.38461538461539"/>
    <x v="1"/>
    <x v="6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 plays"/>
    <n v="130"/>
    <n v="46.428571428571431"/>
    <x v="1"/>
    <x v="6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 plays"/>
    <n v="103.5"/>
    <n v="70.568181818181813"/>
    <x v="1"/>
    <x v="6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 plays"/>
    <n v="100"/>
    <n v="22.222222222222221"/>
    <x v="1"/>
    <x v="6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 plays"/>
    <n v="119.6"/>
    <n v="159.46666666666667"/>
    <x v="1"/>
    <x v="6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 plays"/>
    <n v="100.00058823529412"/>
    <n v="37.777999999999999"/>
    <x v="1"/>
    <x v="6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 plays"/>
    <n v="100.875"/>
    <n v="72.053571428571431"/>
    <x v="1"/>
    <x v="6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 plays"/>
    <n v="106.54545454545455"/>
    <n v="63.695652173913047"/>
    <x v="1"/>
    <x v="6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 plays"/>
    <n v="138"/>
    <n v="28.411764705882351"/>
    <x v="1"/>
    <x v="6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 plays"/>
    <n v="101.15"/>
    <n v="103.21428571428571"/>
    <x v="1"/>
    <x v="6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 plays"/>
    <n v="109.1"/>
    <n v="71.152173913043484"/>
    <x v="1"/>
    <x v="6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 plays"/>
    <n v="140"/>
    <n v="35"/>
    <x v="1"/>
    <x v="6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 plays"/>
    <n v="103.58333333333333"/>
    <n v="81.776315789473685"/>
    <x v="1"/>
    <x v="6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 plays"/>
    <n v="102.97033333333333"/>
    <n v="297.02980769230766"/>
    <x v="1"/>
    <x v="6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 plays"/>
    <n v="108.13333333333334"/>
    <n v="46.609195402298852"/>
    <x v="1"/>
    <x v="6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 plays"/>
    <n v="100"/>
    <n v="51.724137931034484"/>
    <x v="1"/>
    <x v="6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 plays"/>
    <n v="102.75"/>
    <n v="40.294117647058826"/>
    <x v="1"/>
    <x v="6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 plays"/>
    <n v="130"/>
    <n v="16.25"/>
    <x v="1"/>
    <x v="6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 plays"/>
    <n v="108.54949999999998"/>
    <n v="30.152638888888887"/>
    <x v="1"/>
    <x v="6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 plays"/>
    <n v="100"/>
    <n v="95.238095238095241"/>
    <x v="1"/>
    <x v="6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 plays"/>
    <n v="109.65"/>
    <n v="52.214285714285715"/>
    <x v="1"/>
    <x v="6"/>
    <x v="3432"/>
    <d v="2016-02-05T22:00:00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 plays"/>
    <n v="100.26315789473684"/>
    <n v="134.1549295774648"/>
    <x v="1"/>
    <x v="6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 plays"/>
    <n v="105.55"/>
    <n v="62.827380952380949"/>
    <x v="1"/>
    <x v="6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 plays"/>
    <n v="112"/>
    <n v="58.94736842105263"/>
    <x v="1"/>
    <x v="6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 plays"/>
    <n v="105.9"/>
    <n v="143.1081081081081"/>
    <x v="1"/>
    <x v="6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 plays"/>
    <n v="101"/>
    <n v="84.166666666666671"/>
    <x v="1"/>
    <x v="6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 plays"/>
    <n v="104.2"/>
    <n v="186.07142857142858"/>
    <x v="1"/>
    <x v="6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 plays"/>
    <n v="134.67833333333334"/>
    <n v="89.785555555555561"/>
    <x v="1"/>
    <x v="6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 plays"/>
    <n v="105.2184"/>
    <n v="64.157560975609755"/>
    <x v="1"/>
    <x v="6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 plays"/>
    <n v="102.6"/>
    <n v="59.651162790697676"/>
    <x v="1"/>
    <x v="6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 plays"/>
    <n v="100"/>
    <n v="31.25"/>
    <x v="1"/>
    <x v="6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 plays"/>
    <n v="185.5"/>
    <n v="41.222222222222221"/>
    <x v="1"/>
    <x v="6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 plays"/>
    <n v="289"/>
    <n v="43.35"/>
    <x v="1"/>
    <x v="6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 plays"/>
    <n v="100"/>
    <n v="64.516129032258064"/>
    <x v="1"/>
    <x v="6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 plays"/>
    <n v="108.2"/>
    <n v="43.28"/>
    <x v="1"/>
    <x v="6"/>
    <x v="3446"/>
    <d v="2015-02-05T12:20:00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 plays"/>
    <n v="107.8"/>
    <n v="77"/>
    <x v="1"/>
    <x v="6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 plays"/>
    <n v="109.76190476190476"/>
    <n v="51.222222222222221"/>
    <x v="1"/>
    <x v="6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 plays"/>
    <n v="170.625"/>
    <n v="68.25"/>
    <x v="1"/>
    <x v="6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 plays"/>
    <n v="152"/>
    <n v="19.487179487179485"/>
    <x v="1"/>
    <x v="6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 plays"/>
    <n v="101.23076923076923"/>
    <n v="41.125"/>
    <x v="1"/>
    <x v="6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 plays"/>
    <n v="153.19999999999999"/>
    <n v="41.405405405405403"/>
    <x v="1"/>
    <x v="6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 plays"/>
    <n v="128.33333333333334"/>
    <n v="27.5"/>
    <x v="1"/>
    <x v="6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 plays"/>
    <n v="100.71428571428571"/>
    <n v="33.571428571428569"/>
    <x v="1"/>
    <x v="6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 plays"/>
    <n v="100.65"/>
    <n v="145.86956521739131"/>
    <x v="1"/>
    <x v="6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 plays"/>
    <n v="191.3"/>
    <n v="358.6875"/>
    <x v="1"/>
    <x v="6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 plays"/>
    <n v="140.19999999999999"/>
    <n v="50.981818181818184"/>
    <x v="1"/>
    <x v="6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 plays"/>
    <n v="124.33537832310839"/>
    <n v="45.037037037037038"/>
    <x v="1"/>
    <x v="6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 plays"/>
    <n v="126.2"/>
    <n v="17.527777777777779"/>
    <x v="1"/>
    <x v="6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 plays"/>
    <n v="190"/>
    <n v="50"/>
    <x v="1"/>
    <x v="6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 plays"/>
    <n v="139"/>
    <n v="57.916666666666664"/>
    <x v="1"/>
    <x v="6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 plays"/>
    <n v="202"/>
    <n v="29.705882352941178"/>
    <x v="1"/>
    <x v="6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 plays"/>
    <n v="103.38"/>
    <n v="90.684210526315795"/>
    <x v="1"/>
    <x v="6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 plays"/>
    <n v="102.3236"/>
    <n v="55.012688172043013"/>
    <x v="1"/>
    <x v="6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 plays"/>
    <n v="103"/>
    <n v="57.222222222222221"/>
    <x v="1"/>
    <x v="6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 plays"/>
    <n v="127.14285714285714"/>
    <n v="72.950819672131146"/>
    <x v="1"/>
    <x v="6"/>
    <x v="3466"/>
    <d v="2016-04-19T23:27:30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 plays"/>
    <n v="101"/>
    <n v="64.468085106382972"/>
    <x v="1"/>
    <x v="6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 plays"/>
    <n v="121.78"/>
    <n v="716.35294117647061"/>
    <x v="1"/>
    <x v="6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 plays"/>
    <n v="113.39285714285714"/>
    <n v="50.396825396825399"/>
    <x v="1"/>
    <x v="6"/>
    <x v="3469"/>
    <d v="2016-04-28T15:24:05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 plays"/>
    <n v="150"/>
    <n v="41.666666666666664"/>
    <x v="1"/>
    <x v="6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 plays"/>
    <n v="214.6"/>
    <n v="35.766666666666666"/>
    <x v="1"/>
    <x v="6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 plays"/>
    <n v="102.05"/>
    <n v="88.739130434782609"/>
    <x v="1"/>
    <x v="6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 plays"/>
    <n v="100"/>
    <n v="148.4848484848485"/>
    <x v="1"/>
    <x v="6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 plays"/>
    <n v="101"/>
    <n v="51.794871794871796"/>
    <x v="1"/>
    <x v="6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 plays"/>
    <n v="113.33333333333333"/>
    <n v="20"/>
    <x v="1"/>
    <x v="6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 plays"/>
    <n v="104"/>
    <n v="52"/>
    <x v="1"/>
    <x v="6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 plays"/>
    <n v="115.33333333333333"/>
    <n v="53.230769230769234"/>
    <x v="1"/>
    <x v="6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 plays"/>
    <n v="112.85"/>
    <n v="39.596491228070178"/>
    <x v="1"/>
    <x v="6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 plays"/>
    <n v="127.86666666666666"/>
    <n v="34.25"/>
    <x v="1"/>
    <x v="6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 plays"/>
    <n v="142.66666666666666"/>
    <n v="164.61538461538461"/>
    <x v="1"/>
    <x v="6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 plays"/>
    <n v="118.8"/>
    <n v="125.05263157894737"/>
    <x v="1"/>
    <x v="6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 plays"/>
    <n v="138.33333333333334"/>
    <n v="51.875"/>
    <x v="1"/>
    <x v="6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 plays"/>
    <n v="159.9402985074627"/>
    <n v="40.285714285714285"/>
    <x v="1"/>
    <x v="6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 plays"/>
    <n v="114.24"/>
    <n v="64.909090909090907"/>
    <x v="1"/>
    <x v="6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 plays"/>
    <n v="100.60606060606061"/>
    <n v="55.333333333333336"/>
    <x v="1"/>
    <x v="6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 plays"/>
    <n v="155.19999999999999"/>
    <n v="83.142857142857139"/>
    <x v="1"/>
    <x v="6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 plays"/>
    <n v="127.75"/>
    <n v="38.712121212121211"/>
    <x v="1"/>
    <x v="6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 plays"/>
    <n v="121.2"/>
    <n v="125.37931034482759"/>
    <x v="1"/>
    <x v="6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 plays"/>
    <n v="112.7"/>
    <n v="78.263888888888886"/>
    <x v="1"/>
    <x v="6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 plays"/>
    <n v="127.5"/>
    <n v="47.222222222222221"/>
    <x v="1"/>
    <x v="6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 plays"/>
    <n v="158.19999999999999"/>
    <n v="79.099999999999994"/>
    <x v="1"/>
    <x v="6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 plays"/>
    <n v="105.26894736842105"/>
    <n v="114.29199999999999"/>
    <x v="1"/>
    <x v="6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 plays"/>
    <n v="100"/>
    <n v="51.724137931034484"/>
    <x v="1"/>
    <x v="6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 plays"/>
    <n v="100"/>
    <n v="30.76923076923077"/>
    <x v="1"/>
    <x v="6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 plays"/>
    <n v="106.86"/>
    <n v="74.208333333333329"/>
    <x v="1"/>
    <x v="6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 plays"/>
    <n v="124.4"/>
    <n v="47.846153846153847"/>
    <x v="1"/>
    <x v="6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 plays"/>
    <n v="108.70406189555126"/>
    <n v="34.408163265306122"/>
    <x v="1"/>
    <x v="6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 plays"/>
    <n v="102.42424242424242"/>
    <n v="40.238095238095241"/>
    <x v="1"/>
    <x v="6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 plays"/>
    <n v="105.5"/>
    <n v="60.285714285714285"/>
    <x v="1"/>
    <x v="6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 plays"/>
    <n v="106.3"/>
    <n v="25.30952380952381"/>
    <x v="1"/>
    <x v="6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 plays"/>
    <n v="100.66666666666667"/>
    <n v="35.952380952380949"/>
    <x v="1"/>
    <x v="6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 plays"/>
    <n v="105.4"/>
    <n v="136"/>
    <x v="1"/>
    <x v="6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 plays"/>
    <n v="107.56"/>
    <n v="70.763157894736835"/>
    <x v="1"/>
    <x v="6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 plays"/>
    <n v="100"/>
    <n v="125"/>
    <x v="1"/>
    <x v="6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 plays"/>
    <n v="103.76"/>
    <n v="66.512820512820511"/>
    <x v="1"/>
    <x v="6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 plays"/>
    <n v="101.5"/>
    <n v="105"/>
    <x v="1"/>
    <x v="6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 plays"/>
    <n v="104.4"/>
    <n v="145"/>
    <x v="1"/>
    <x v="6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 plays"/>
    <n v="180"/>
    <n v="12"/>
    <x v="1"/>
    <x v="6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 plays"/>
    <n v="106.33333333333333"/>
    <n v="96.666666666666671"/>
    <x v="1"/>
    <x v="6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 plays"/>
    <n v="100.55555555555556"/>
    <n v="60.333333333333336"/>
    <x v="1"/>
    <x v="6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 plays"/>
    <n v="101.2"/>
    <n v="79.89473684210526"/>
    <x v="1"/>
    <x v="6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 plays"/>
    <n v="100"/>
    <n v="58.823529411764703"/>
    <x v="1"/>
    <x v="6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 plays"/>
    <n v="118.39285714285714"/>
    <n v="75.340909090909093"/>
    <x v="1"/>
    <x v="6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 plays"/>
    <n v="110"/>
    <n v="55"/>
    <x v="1"/>
    <x v="6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 plays"/>
    <n v="102.66666666666667"/>
    <n v="66.956521739130437"/>
    <x v="1"/>
    <x v="6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 plays"/>
    <n v="100"/>
    <n v="227.27272727272728"/>
    <x v="1"/>
    <x v="6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 plays"/>
    <n v="100"/>
    <n v="307.69230769230768"/>
    <x v="1"/>
    <x v="6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 plays"/>
    <n v="110.04600000000001"/>
    <n v="50.020909090909093"/>
    <x v="1"/>
    <x v="6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 plays"/>
    <n v="101.35"/>
    <n v="72.392857142857139"/>
    <x v="1"/>
    <x v="6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 plays"/>
    <n v="100.75"/>
    <n v="95.952380952380949"/>
    <x v="1"/>
    <x v="6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 plays"/>
    <n v="169.42857142857142"/>
    <n v="45.615384615384613"/>
    <x v="1"/>
    <x v="6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 plays"/>
    <n v="100"/>
    <n v="41.029411764705884"/>
    <x v="1"/>
    <x v="6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 plays"/>
    <n v="113.65"/>
    <n v="56.825000000000003"/>
    <x v="1"/>
    <x v="6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 plays"/>
    <n v="101.56"/>
    <n v="137.24324324324326"/>
    <x v="1"/>
    <x v="6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 plays"/>
    <n v="106"/>
    <n v="75.714285714285708"/>
    <x v="1"/>
    <x v="6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 plays"/>
    <n v="102"/>
    <n v="99"/>
    <x v="1"/>
    <x v="6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 plays"/>
    <n v="116.91666666666667"/>
    <n v="81.569767441860463"/>
    <x v="1"/>
    <x v="6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 plays"/>
    <n v="101.15151515151516"/>
    <n v="45.108108108108105"/>
    <x v="1"/>
    <x v="6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 plays"/>
    <n v="132"/>
    <n v="36.666666666666664"/>
    <x v="1"/>
    <x v="6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 plays"/>
    <n v="100"/>
    <n v="125"/>
    <x v="1"/>
    <x v="6"/>
    <x v="3530"/>
    <d v="2016-04-10T20:00:00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 plays"/>
    <n v="128"/>
    <n v="49.230769230769234"/>
    <x v="1"/>
    <x v="6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 plays"/>
    <n v="118.95833333333333"/>
    <n v="42.296296296296298"/>
    <x v="1"/>
    <x v="6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 plays"/>
    <n v="126.2"/>
    <n v="78.875"/>
    <x v="1"/>
    <x v="6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 plays"/>
    <n v="156.19999999999999"/>
    <n v="38.284313725490193"/>
    <x v="1"/>
    <x v="6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 plays"/>
    <n v="103.15"/>
    <n v="44.847826086956523"/>
    <x v="1"/>
    <x v="6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 plays"/>
    <n v="153.33333333333334"/>
    <n v="13.529411764705882"/>
    <x v="1"/>
    <x v="6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 plays"/>
    <n v="180.44444444444446"/>
    <n v="43.5"/>
    <x v="1"/>
    <x v="6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 plays"/>
    <n v="128.44999999999999"/>
    <n v="30.951807228915662"/>
    <x v="1"/>
    <x v="6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 plays"/>
    <n v="119.66666666666667"/>
    <n v="55.230769230769234"/>
    <x v="1"/>
    <x v="6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 plays"/>
    <n v="123"/>
    <n v="46.125"/>
    <x v="1"/>
    <x v="6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 plays"/>
    <n v="105"/>
    <n v="39.375"/>
    <x v="1"/>
    <x v="6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 plays"/>
    <n v="102.23636363636363"/>
    <n v="66.152941176470591"/>
    <x v="1"/>
    <x v="6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 plays"/>
    <n v="104.66666666666667"/>
    <n v="54.137931034482762"/>
    <x v="1"/>
    <x v="6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 plays"/>
    <n v="100"/>
    <n v="104.16666666666667"/>
    <x v="1"/>
    <x v="6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 plays"/>
    <n v="100.4"/>
    <n v="31.375"/>
    <x v="1"/>
    <x v="6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 plays"/>
    <n v="102.27272727272727"/>
    <n v="59.210526315789473"/>
    <x v="1"/>
    <x v="6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 plays"/>
    <n v="114.40928571428572"/>
    <n v="119.17633928571429"/>
    <x v="1"/>
    <x v="6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 plays"/>
    <n v="101.9047619047619"/>
    <n v="164.61538461538461"/>
    <x v="1"/>
    <x v="6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 plays"/>
    <n v="102"/>
    <n v="24.285714285714285"/>
    <x v="1"/>
    <x v="6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 plays"/>
    <n v="104.8"/>
    <n v="40.9375"/>
    <x v="1"/>
    <x v="6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 plays"/>
    <n v="101.83333333333333"/>
    <n v="61.1"/>
    <x v="1"/>
    <x v="6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 plays"/>
    <n v="100"/>
    <n v="38.65"/>
    <x v="1"/>
    <x v="6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 plays"/>
    <n v="106.27272727272727"/>
    <n v="56.20192307692308"/>
    <x v="1"/>
    <x v="6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 plays"/>
    <n v="113.4222"/>
    <n v="107.00207547169811"/>
    <x v="1"/>
    <x v="6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 plays"/>
    <n v="100"/>
    <n v="171.42857142857142"/>
    <x v="1"/>
    <x v="6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 plays"/>
    <n v="100.45454545454545"/>
    <n v="110.5"/>
    <x v="1"/>
    <x v="6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 plays"/>
    <n v="100.036"/>
    <n v="179.27598566308242"/>
    <x v="1"/>
    <x v="6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 plays"/>
    <n v="144"/>
    <n v="22.90909090909091"/>
    <x v="1"/>
    <x v="6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 plays"/>
    <n v="103.5"/>
    <n v="43.125"/>
    <x v="1"/>
    <x v="6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 plays"/>
    <n v="108.4375"/>
    <n v="46.891891891891895"/>
    <x v="1"/>
    <x v="6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 plays"/>
    <n v="102.4"/>
    <n v="47.407407407407405"/>
    <x v="1"/>
    <x v="6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 plays"/>
    <n v="148.88888888888889"/>
    <n v="15.129032258064516"/>
    <x v="1"/>
    <x v="6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 plays"/>
    <n v="105.49000000000001"/>
    <n v="21.098000000000003"/>
    <x v="1"/>
    <x v="6"/>
    <x v="3563"/>
    <d v="2016-08-01T19:00:00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 plays"/>
    <n v="100.5"/>
    <n v="59.117647058823529"/>
    <x v="1"/>
    <x v="6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 plays"/>
    <n v="130.55555555555554"/>
    <n v="97.916666666666671"/>
    <x v="1"/>
    <x v="6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 plays"/>
    <n v="104.75"/>
    <n v="55.131578947368418"/>
    <x v="1"/>
    <x v="6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 plays"/>
    <n v="108.8"/>
    <n v="26.536585365853657"/>
    <x v="1"/>
    <x v="6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 plays"/>
    <n v="111"/>
    <n v="58.421052631578945"/>
    <x v="1"/>
    <x v="6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 plays"/>
    <n v="100.48"/>
    <n v="122.53658536585365"/>
    <x v="1"/>
    <x v="6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 plays"/>
    <n v="114.35"/>
    <n v="87.961538461538467"/>
    <x v="1"/>
    <x v="6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 plays"/>
    <n v="122.06666666666666"/>
    <n v="73.239999999999995"/>
    <x v="1"/>
    <x v="6"/>
    <x v="3571"/>
    <d v="2014-10-30T20:36:53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 plays"/>
    <n v="100"/>
    <n v="55.555555555555557"/>
    <x v="1"/>
    <x v="6"/>
    <x v="3572"/>
    <d v="2015-06-21T13:41:22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 plays"/>
    <n v="102.8"/>
    <n v="39.53846153846154"/>
    <x v="1"/>
    <x v="6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 plays"/>
    <n v="106.12068965517241"/>
    <n v="136.77777777777777"/>
    <x v="1"/>
    <x v="6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 plays"/>
    <n v="101.33"/>
    <n v="99.343137254901961"/>
    <x v="1"/>
    <x v="6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 plays"/>
    <n v="100"/>
    <n v="20"/>
    <x v="1"/>
    <x v="6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 plays"/>
    <n v="130"/>
    <n v="28.888888888888889"/>
    <x v="1"/>
    <x v="6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 plays"/>
    <n v="100.01333333333334"/>
    <n v="40.545945945945945"/>
    <x v="1"/>
    <x v="6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 plays"/>
    <n v="100"/>
    <n v="35.714285714285715"/>
    <x v="1"/>
    <x v="6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 plays"/>
    <n v="113.88888888888889"/>
    <n v="37.962962962962962"/>
    <x v="1"/>
    <x v="6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 plays"/>
    <n v="100"/>
    <n v="33.333333333333336"/>
    <x v="1"/>
    <x v="6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 plays"/>
    <n v="287"/>
    <n v="58.571428571428569"/>
    <x v="1"/>
    <x v="6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 plays"/>
    <n v="108.5"/>
    <n v="135.625"/>
    <x v="1"/>
    <x v="6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 plays"/>
    <n v="115.5"/>
    <n v="30.9375"/>
    <x v="1"/>
    <x v="6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 plays"/>
    <n v="119.11764705882354"/>
    <n v="176.08695652173913"/>
    <x v="1"/>
    <x v="6"/>
    <x v="3585"/>
    <d v="2014-12-21T17:11:30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 plays"/>
    <n v="109.42666666666666"/>
    <n v="151.9814814814815"/>
    <x v="1"/>
    <x v="6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 plays"/>
    <n v="126.6"/>
    <n v="22.607142857142858"/>
    <x v="1"/>
    <x v="6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 plays"/>
    <n v="100.5"/>
    <n v="18.272727272727273"/>
    <x v="1"/>
    <x v="6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 plays"/>
    <n v="127.5"/>
    <n v="82.258064516129039"/>
    <x v="1"/>
    <x v="6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 plays"/>
    <n v="100.06"/>
    <n v="68.534246575342465"/>
    <x v="1"/>
    <x v="6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 plays"/>
    <n v="175"/>
    <n v="68.055555555555557"/>
    <x v="1"/>
    <x v="6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 plays"/>
    <n v="127.25"/>
    <n v="72.714285714285708"/>
    <x v="1"/>
    <x v="6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 plays"/>
    <n v="110.63333333333334"/>
    <n v="77.186046511627907"/>
    <x v="1"/>
    <x v="6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 plays"/>
    <n v="125.9375"/>
    <n v="55.972222222222221"/>
    <x v="1"/>
    <x v="6"/>
    <x v="3594"/>
    <d v="2016-09-04T01:36:22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 plays"/>
    <n v="118.5"/>
    <n v="49.693548387096776"/>
    <x v="1"/>
    <x v="6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 plays"/>
    <n v="107.72727272727273"/>
    <n v="79"/>
    <x v="1"/>
    <x v="6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 plays"/>
    <n v="102.6"/>
    <n v="77.727272727272734"/>
    <x v="1"/>
    <x v="6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 plays"/>
    <n v="110.1"/>
    <n v="40.777777777777779"/>
    <x v="1"/>
    <x v="6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 plays"/>
    <n v="202"/>
    <n v="59.411764705882355"/>
    <x v="1"/>
    <x v="6"/>
    <x v="3599"/>
    <d v="2015-08-30T00:00:00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 plays"/>
    <n v="130"/>
    <n v="3.25"/>
    <x v="1"/>
    <x v="6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 plays"/>
    <n v="104.35"/>
    <n v="39.377358490566039"/>
    <x v="1"/>
    <x v="6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 plays"/>
    <n v="100.05"/>
    <n v="81.673469387755105"/>
    <x v="1"/>
    <x v="6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 plays"/>
    <n v="170.66666666666666"/>
    <n v="44.912280701754383"/>
    <x v="1"/>
    <x v="6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 plays"/>
    <n v="112.83333333333333"/>
    <n v="49.05797101449275"/>
    <x v="1"/>
    <x v="6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 plays"/>
    <n v="184"/>
    <n v="30.666666666666668"/>
    <x v="1"/>
    <x v="6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 plays"/>
    <n v="130.26666666666668"/>
    <n v="61.0625"/>
    <x v="1"/>
    <x v="6"/>
    <x v="3606"/>
    <d v="2016-08-14T14:30:57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 plays"/>
    <n v="105.45454545454545"/>
    <n v="29"/>
    <x v="1"/>
    <x v="6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 plays"/>
    <n v="100"/>
    <n v="29.62962962962963"/>
    <x v="1"/>
    <x v="6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 plays"/>
    <n v="153.31632653061226"/>
    <n v="143.0952380952381"/>
    <x v="1"/>
    <x v="6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 plays"/>
    <n v="162.30000000000001"/>
    <n v="52.354838709677416"/>
    <x v="1"/>
    <x v="6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 plays"/>
    <n v="136"/>
    <n v="66.666666666666671"/>
    <x v="1"/>
    <x v="6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 plays"/>
    <n v="144.4"/>
    <n v="126.66666666666667"/>
    <x v="1"/>
    <x v="6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 plays"/>
    <n v="100"/>
    <n v="62.5"/>
    <x v="1"/>
    <x v="6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 plays"/>
    <n v="100.8"/>
    <n v="35.492957746478872"/>
    <x v="1"/>
    <x v="6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 plays"/>
    <n v="106.8"/>
    <n v="37.083333333333336"/>
    <x v="1"/>
    <x v="6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 plays"/>
    <n v="124.8"/>
    <n v="69.333333333333329"/>
    <x v="1"/>
    <x v="6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 plays"/>
    <n v="118.91891891891892"/>
    <n v="17.254901960784313"/>
    <x v="1"/>
    <x v="6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 plays"/>
    <n v="101"/>
    <n v="36.071428571428569"/>
    <x v="1"/>
    <x v="6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 plays"/>
    <n v="113"/>
    <n v="66.470588235294116"/>
    <x v="1"/>
    <x v="6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 plays"/>
    <n v="105.19047619047619"/>
    <n v="56.065989847715734"/>
    <x v="1"/>
    <x v="6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 plays"/>
    <n v="109.73333333333333"/>
    <n v="47.028571428571432"/>
    <x v="1"/>
    <x v="6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 plays"/>
    <n v="100.099"/>
    <n v="47.666190476190479"/>
    <x v="1"/>
    <x v="6"/>
    <x v="3622"/>
    <d v="2014-09-28T03:23:00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 plays"/>
    <n v="120"/>
    <n v="88.235294117647058"/>
    <x v="1"/>
    <x v="6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 plays"/>
    <n v="104.93333333333334"/>
    <n v="80.717948717948715"/>
    <x v="1"/>
    <x v="6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 plays"/>
    <n v="102.66666666666667"/>
    <n v="39.487179487179489"/>
    <x v="1"/>
    <x v="6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 plays"/>
    <n v="101.825"/>
    <n v="84.854166666666671"/>
    <x v="1"/>
    <x v="6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 plays"/>
    <n v="100"/>
    <n v="68.965517241379317"/>
    <x v="1"/>
    <x v="6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 musical"/>
    <n v="0"/>
    <e v="#DIV/0!"/>
    <x v="1"/>
    <x v="33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 musical"/>
    <n v="2.0000000000000001E-4"/>
    <n v="1"/>
    <x v="1"/>
    <x v="33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 musical"/>
    <n v="3.3333333333333333E-2"/>
    <n v="1"/>
    <x v="1"/>
    <x v="33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 musical"/>
    <n v="51.023391812865498"/>
    <n v="147.88135593220338"/>
    <x v="1"/>
    <x v="33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 musical"/>
    <n v="20"/>
    <n v="100"/>
    <x v="1"/>
    <x v="33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 musical"/>
    <n v="35.24"/>
    <n v="56.838709677419352"/>
    <x v="1"/>
    <x v="33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 musical"/>
    <n v="4.246666666666667"/>
    <n v="176.94444444444446"/>
    <x v="1"/>
    <x v="33"/>
    <x v="3634"/>
    <d v="2017-01-14T03:59:0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 musical"/>
    <n v="36.457142857142856"/>
    <n v="127.6"/>
    <x v="1"/>
    <x v="33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 musical"/>
    <n v="0"/>
    <e v="#DIV/0!"/>
    <x v="1"/>
    <x v="33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 musical"/>
    <n v="30.866666666666667"/>
    <n v="66.142857142857139"/>
    <x v="1"/>
    <x v="33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 musical"/>
    <n v="6.5454545454545459"/>
    <n v="108"/>
    <x v="1"/>
    <x v="33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 musical"/>
    <n v="4.0000000000000001E-3"/>
    <n v="1"/>
    <x v="1"/>
    <x v="33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 musical"/>
    <n v="5.5"/>
    <n v="18.333333333333332"/>
    <x v="1"/>
    <x v="33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 musical"/>
    <n v="0"/>
    <e v="#DIV/0!"/>
    <x v="1"/>
    <x v="33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 musical"/>
    <n v="2.1428571428571428"/>
    <n v="7.5"/>
    <x v="1"/>
    <x v="33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 musical"/>
    <n v="0"/>
    <e v="#DIV/0!"/>
    <x v="1"/>
    <x v="33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 musical"/>
    <n v="16.420000000000002"/>
    <n v="68.416666666666671"/>
    <x v="1"/>
    <x v="33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 musical"/>
    <n v="0.1"/>
    <n v="1"/>
    <x v="1"/>
    <x v="33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 musical"/>
    <n v="4.8099999999999996"/>
    <n v="60.125"/>
    <x v="1"/>
    <x v="33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 musical"/>
    <n v="6"/>
    <n v="15"/>
    <x v="1"/>
    <x v="33"/>
    <x v="3647"/>
    <d v="2016-09-30T17:58:47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 plays"/>
    <n v="100.38249999999999"/>
    <n v="550.04109589041093"/>
    <x v="1"/>
    <x v="6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 plays"/>
    <n v="104"/>
    <n v="97.5"/>
    <x v="1"/>
    <x v="6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 plays"/>
    <n v="100"/>
    <n v="29.411764705882351"/>
    <x v="1"/>
    <x v="6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 plays"/>
    <n v="104"/>
    <n v="57.777777777777779"/>
    <x v="1"/>
    <x v="6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 plays"/>
    <n v="250.66666666666666"/>
    <n v="44.235294117647058"/>
    <x v="1"/>
    <x v="6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 plays"/>
    <n v="100.5"/>
    <n v="60.909090909090907"/>
    <x v="1"/>
    <x v="6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 plays"/>
    <n v="174.4"/>
    <n v="68.84210526315789"/>
    <x v="1"/>
    <x v="6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 plays"/>
    <n v="116.26"/>
    <n v="73.582278481012665"/>
    <x v="1"/>
    <x v="6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 plays"/>
    <n v="105.82"/>
    <n v="115.02173913043478"/>
    <x v="1"/>
    <x v="6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 plays"/>
    <n v="110.75"/>
    <n v="110.75"/>
    <x v="1"/>
    <x v="6"/>
    <x v="3657"/>
    <d v="2016-06-01T21:42:00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 plays"/>
    <n v="100.66666666666667"/>
    <n v="75.5"/>
    <x v="1"/>
    <x v="6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 plays"/>
    <n v="102.03333333333333"/>
    <n v="235.46153846153845"/>
    <x v="1"/>
    <x v="6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 plays"/>
    <n v="100"/>
    <n v="11.363636363636363"/>
    <x v="1"/>
    <x v="6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 plays"/>
    <n v="111"/>
    <n v="92.5"/>
    <x v="1"/>
    <x v="6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 plays"/>
    <n v="101.425"/>
    <n v="202.85"/>
    <x v="1"/>
    <x v="6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 plays"/>
    <n v="104"/>
    <n v="26"/>
    <x v="1"/>
    <x v="6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 plays"/>
    <n v="109.375"/>
    <n v="46.05263157894737"/>
    <x v="1"/>
    <x v="6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 plays"/>
    <n v="115.16129032258064"/>
    <n v="51"/>
    <x v="1"/>
    <x v="6"/>
    <x v="3665"/>
    <d v="2015-10-28T19:54:00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 plays"/>
    <n v="100"/>
    <n v="31.578947368421051"/>
    <x v="1"/>
    <x v="6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 plays"/>
    <n v="103.17033333333333"/>
    <n v="53.363965517241382"/>
    <x v="1"/>
    <x v="6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 plays"/>
    <n v="103.5"/>
    <n v="36.964285714285715"/>
    <x v="1"/>
    <x v="6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 plays"/>
    <n v="138.19999999999999"/>
    <n v="81.294117647058826"/>
    <x v="1"/>
    <x v="6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 plays"/>
    <n v="109.54545454545455"/>
    <n v="20.083333333333332"/>
    <x v="1"/>
    <x v="6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 plays"/>
    <n v="100.85714285714286"/>
    <n v="88.25"/>
    <x v="1"/>
    <x v="6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 plays"/>
    <n v="101.53333333333333"/>
    <n v="53.438596491228068"/>
    <x v="1"/>
    <x v="6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 plays"/>
    <n v="113.625"/>
    <n v="39.868421052631582"/>
    <x v="1"/>
    <x v="6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 plays"/>
    <n v="100"/>
    <n v="145.16129032258064"/>
    <x v="1"/>
    <x v="6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 plays"/>
    <n v="140"/>
    <n v="23.333333333333332"/>
    <x v="1"/>
    <x v="6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 plays"/>
    <n v="128.75"/>
    <n v="64.375"/>
    <x v="1"/>
    <x v="6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 plays"/>
    <n v="102.90416666666667"/>
    <n v="62.052763819095475"/>
    <x v="1"/>
    <x v="6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 plays"/>
    <n v="102.5"/>
    <n v="66.129032258064512"/>
    <x v="1"/>
    <x v="6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 plays"/>
    <n v="110.1"/>
    <n v="73.400000000000006"/>
    <x v="1"/>
    <x v="6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 plays"/>
    <n v="112.76666666666667"/>
    <n v="99.5"/>
    <x v="1"/>
    <x v="6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 plays"/>
    <n v="111.9"/>
    <n v="62.166666666666664"/>
    <x v="1"/>
    <x v="6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 plays"/>
    <n v="139.19999999999999"/>
    <n v="62.328358208955223"/>
    <x v="1"/>
    <x v="6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 plays"/>
    <n v="110.85714285714286"/>
    <n v="58.787878787878789"/>
    <x v="1"/>
    <x v="6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 plays"/>
    <n v="139.06666666666666"/>
    <n v="45.347826086956523"/>
    <x v="1"/>
    <x v="6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 plays"/>
    <n v="105.7"/>
    <n v="41.944444444444443"/>
    <x v="1"/>
    <x v="6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 plays"/>
    <n v="101.42857142857143"/>
    <n v="59.166666666666664"/>
    <x v="1"/>
    <x v="6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 plays"/>
    <n v="100.245"/>
    <n v="200.49"/>
    <x v="1"/>
    <x v="6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 plays"/>
    <n v="109.16666666666667"/>
    <n v="83.974358974358978"/>
    <x v="1"/>
    <x v="6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 plays"/>
    <n v="118.33333333333333"/>
    <n v="57.258064516129032"/>
    <x v="1"/>
    <x v="6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 plays"/>
    <n v="120"/>
    <n v="58.064516129032256"/>
    <x v="1"/>
    <x v="6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 plays"/>
    <n v="127.96"/>
    <n v="186.80291970802921"/>
    <x v="1"/>
    <x v="6"/>
    <x v="3691"/>
    <d v="2015-03-02T04:59:00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 plays"/>
    <n v="126"/>
    <n v="74.117647058823536"/>
    <x v="1"/>
    <x v="6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 plays"/>
    <n v="129.12912912912913"/>
    <n v="30.714285714285715"/>
    <x v="1"/>
    <x v="6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 plays"/>
    <n v="107.42857142857143"/>
    <n v="62.666666666666664"/>
    <x v="1"/>
    <x v="6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 plays"/>
    <n v="100.125"/>
    <n v="121.36363636363636"/>
    <x v="1"/>
    <x v="6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 plays"/>
    <n v="155"/>
    <n v="39.743589743589745"/>
    <x v="1"/>
    <x v="6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 plays"/>
    <n v="108"/>
    <n v="72"/>
    <x v="1"/>
    <x v="6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 plays"/>
    <n v="110.52"/>
    <n v="40.632352941176471"/>
    <x v="1"/>
    <x v="6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 plays"/>
    <n v="100.8"/>
    <n v="63"/>
    <x v="1"/>
    <x v="6"/>
    <x v="3699"/>
    <d v="2014-10-15T14:26:5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 plays"/>
    <n v="121.2"/>
    <n v="33.666666666666664"/>
    <x v="1"/>
    <x v="6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 plays"/>
    <n v="100.33333333333333"/>
    <n v="38.589743589743591"/>
    <x v="1"/>
    <x v="6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 plays"/>
    <n v="109.16666666666667"/>
    <n v="155.95238095238096"/>
    <x v="1"/>
    <x v="6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 plays"/>
    <n v="123.42857142857143"/>
    <n v="43.2"/>
    <x v="1"/>
    <x v="6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 plays"/>
    <n v="136.33666666666667"/>
    <n v="15.148518518518518"/>
    <x v="1"/>
    <x v="6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 plays"/>
    <n v="103.46657233816767"/>
    <n v="83.571428571428569"/>
    <x v="1"/>
    <x v="6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 plays"/>
    <n v="121.33333333333333"/>
    <n v="140"/>
    <x v="1"/>
    <x v="6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 plays"/>
    <n v="186"/>
    <n v="80.869565217391298"/>
    <x v="1"/>
    <x v="6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 plays"/>
    <n v="300"/>
    <n v="53.846153846153847"/>
    <x v="1"/>
    <x v="6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 plays"/>
    <n v="108.25"/>
    <n v="30.928571428571427"/>
    <x v="1"/>
    <x v="6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 plays"/>
    <n v="141.15384615384616"/>
    <n v="67.962962962962962"/>
    <x v="1"/>
    <x v="6"/>
    <x v="3710"/>
    <d v="2015-04-03T13:49:48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 plays"/>
    <n v="114"/>
    <n v="27.142857142857142"/>
    <x v="1"/>
    <x v="6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 plays"/>
    <n v="153.73333333333332"/>
    <n v="110.86538461538461"/>
    <x v="1"/>
    <x v="6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 plays"/>
    <n v="101.5"/>
    <n v="106.84210526315789"/>
    <x v="1"/>
    <x v="6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 plays"/>
    <n v="102.35"/>
    <n v="105.51546391752578"/>
    <x v="1"/>
    <x v="6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 plays"/>
    <n v="102.57142857142857"/>
    <n v="132.96296296296296"/>
    <x v="1"/>
    <x v="6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 plays"/>
    <n v="155.75"/>
    <n v="51.916666666666664"/>
    <x v="1"/>
    <x v="6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 plays"/>
    <n v="100.75"/>
    <n v="310"/>
    <x v="1"/>
    <x v="6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 plays"/>
    <n v="239.4"/>
    <n v="26.021739130434781"/>
    <x v="1"/>
    <x v="6"/>
    <x v="3718"/>
    <d v="2015-02-27T17:11:15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 plays"/>
    <n v="210"/>
    <n v="105"/>
    <x v="1"/>
    <x v="6"/>
    <x v="3719"/>
    <d v="2015-06-22T17:31:0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 plays"/>
    <n v="104.51515151515152"/>
    <n v="86.224999999999994"/>
    <x v="1"/>
    <x v="6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 plays"/>
    <n v="100.8"/>
    <n v="114.54545454545455"/>
    <x v="1"/>
    <x v="6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 plays"/>
    <n v="111.2"/>
    <n v="47.657142857142858"/>
    <x v="1"/>
    <x v="6"/>
    <x v="3722"/>
    <d v="2016-02-11T22:59:00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 plays"/>
    <n v="102.04444444444445"/>
    <n v="72.888888888888886"/>
    <x v="1"/>
    <x v="6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 plays"/>
    <n v="102.54767441860466"/>
    <n v="49.545505617977533"/>
    <x v="1"/>
    <x v="6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 plays"/>
    <n v="127"/>
    <n v="25.4"/>
    <x v="1"/>
    <x v="6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 plays"/>
    <n v="338.70588235294116"/>
    <n v="62.586956521739133"/>
    <x v="1"/>
    <x v="6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 plays"/>
    <n v="100.75"/>
    <n v="61.060606060606062"/>
    <x v="1"/>
    <x v="6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 plays"/>
    <n v="9.31"/>
    <n v="60.064516129032256"/>
    <x v="1"/>
    <x v="6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 plays"/>
    <n v="7.24"/>
    <n v="72.400000000000006"/>
    <x v="1"/>
    <x v="6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 plays"/>
    <n v="10"/>
    <n v="100"/>
    <x v="1"/>
    <x v="6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 plays"/>
    <n v="11.272727272727273"/>
    <n v="51.666666666666664"/>
    <x v="1"/>
    <x v="6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 plays"/>
    <n v="15.411764705882353"/>
    <n v="32.75"/>
    <x v="1"/>
    <x v="6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 plays"/>
    <n v="0"/>
    <e v="#DIV/0!"/>
    <x v="1"/>
    <x v="6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 plays"/>
    <n v="28.466666666666665"/>
    <n v="61"/>
    <x v="1"/>
    <x v="6"/>
    <x v="3734"/>
    <d v="2015-05-25T21:38:1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 plays"/>
    <n v="13.333333333333334"/>
    <n v="10"/>
    <x v="1"/>
    <x v="6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 plays"/>
    <n v="0.66666666666666663"/>
    <n v="10"/>
    <x v="1"/>
    <x v="6"/>
    <x v="3736"/>
    <d v="2015-03-23T18:00:00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 plays"/>
    <n v="21.428571428571427"/>
    <n v="37.5"/>
    <x v="1"/>
    <x v="6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 plays"/>
    <n v="18"/>
    <n v="45"/>
    <x v="1"/>
    <x v="6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 plays"/>
    <n v="20.125"/>
    <n v="100.625"/>
    <x v="1"/>
    <x v="6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 plays"/>
    <n v="17.899999999999999"/>
    <n v="25.571428571428573"/>
    <x v="1"/>
    <x v="6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 plays"/>
    <n v="0"/>
    <e v="#DIV/0!"/>
    <x v="1"/>
    <x v="6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 plays"/>
    <n v="2"/>
    <n v="25"/>
    <x v="1"/>
    <x v="6"/>
    <x v="3742"/>
    <d v="2014-09-06T05:09:04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 plays"/>
    <n v="0"/>
    <e v="#DIV/0!"/>
    <x v="1"/>
    <x v="6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 plays"/>
    <n v="0"/>
    <e v="#DIV/0!"/>
    <x v="1"/>
    <x v="6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 plays"/>
    <n v="10"/>
    <n v="10"/>
    <x v="1"/>
    <x v="6"/>
    <x v="3745"/>
    <d v="2014-08-10T16:45:02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 plays"/>
    <n v="2.3764705882352941"/>
    <n v="202"/>
    <x v="1"/>
    <x v="6"/>
    <x v="3746"/>
    <d v="2016-10-08T09:20:39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 plays"/>
    <n v="1"/>
    <n v="25"/>
    <x v="1"/>
    <x v="6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 musical"/>
    <n v="103.52"/>
    <n v="99.538461538461533"/>
    <x v="1"/>
    <x v="33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 musical"/>
    <n v="105"/>
    <n v="75"/>
    <x v="1"/>
    <x v="33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 musical"/>
    <n v="100.45"/>
    <n v="215.25"/>
    <x v="1"/>
    <x v="33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 musical"/>
    <n v="132.6"/>
    <n v="120.54545454545455"/>
    <x v="1"/>
    <x v="33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 musical"/>
    <n v="113"/>
    <n v="37.666666666666664"/>
    <x v="1"/>
    <x v="33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 musical"/>
    <n v="103.34"/>
    <n v="172.23333333333332"/>
    <x v="1"/>
    <x v="33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 musical"/>
    <n v="120"/>
    <n v="111.11111111111111"/>
    <x v="1"/>
    <x v="33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 musical"/>
    <n v="129.63636363636363"/>
    <n v="25.464285714285715"/>
    <x v="1"/>
    <x v="33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 musical"/>
    <n v="101.11111111111111"/>
    <n v="267.64705882352939"/>
    <x v="1"/>
    <x v="33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 musical"/>
    <n v="108.51428571428572"/>
    <n v="75.959999999999994"/>
    <x v="1"/>
    <x v="33"/>
    <x v="3757"/>
    <d v="2014-12-01T20:25:15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 musical"/>
    <n v="102.33333333333333"/>
    <n v="59.03846153846154"/>
    <x v="1"/>
    <x v="33"/>
    <x v="3758"/>
    <d v="2014-05-19T05:00:0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 musical"/>
    <n v="110.24425000000001"/>
    <n v="50.111022727272733"/>
    <x v="1"/>
    <x v="33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 musical"/>
    <n v="101.01540000000001"/>
    <n v="55.502967032967035"/>
    <x v="1"/>
    <x v="33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 musical"/>
    <n v="100"/>
    <n v="166.66666666666666"/>
    <x v="1"/>
    <x v="33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 musical"/>
    <n v="106.24"/>
    <n v="47.428571428571431"/>
    <x v="1"/>
    <x v="33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 musical"/>
    <n v="100"/>
    <n v="64.935064935064929"/>
    <x v="1"/>
    <x v="33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 musical"/>
    <n v="100"/>
    <n v="55.555555555555557"/>
    <x v="1"/>
    <x v="33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 musical"/>
    <n v="113.45714285714286"/>
    <n v="74.224299065420567"/>
    <x v="1"/>
    <x v="33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 musical"/>
    <n v="102.65009999999999"/>
    <n v="106.9271875"/>
    <x v="1"/>
    <x v="33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 musical"/>
    <n v="116.75"/>
    <n v="41.696428571428569"/>
    <x v="1"/>
    <x v="33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 musical"/>
    <n v="107.65274999999998"/>
    <n v="74.243275862068955"/>
    <x v="1"/>
    <x v="33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 musical"/>
    <n v="100"/>
    <n v="73.333333333333329"/>
    <x v="1"/>
    <x v="33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 musical"/>
    <n v="100"/>
    <n v="100"/>
    <x v="1"/>
    <x v="33"/>
    <x v="3770"/>
    <d v="2015-06-13T22:20:1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 musical"/>
    <n v="146"/>
    <n v="38.421052631578945"/>
    <x v="1"/>
    <x v="33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 musical"/>
    <n v="110.2"/>
    <n v="166.96969696969697"/>
    <x v="1"/>
    <x v="33"/>
    <x v="3772"/>
    <d v="2016-11-29T06:00:0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 musical"/>
    <n v="108.2"/>
    <n v="94.912280701754383"/>
    <x v="1"/>
    <x v="33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 musical"/>
    <n v="100"/>
    <n v="100"/>
    <x v="1"/>
    <x v="33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 musical"/>
    <n v="100.25"/>
    <n v="143.21428571428572"/>
    <x v="1"/>
    <x v="33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 musical"/>
    <n v="106.71250000000001"/>
    <n v="90.819148936170208"/>
    <x v="1"/>
    <x v="33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 musical"/>
    <n v="143.19999999999999"/>
    <n v="48.542372881355931"/>
    <x v="1"/>
    <x v="33"/>
    <x v="3777"/>
    <d v="2014-09-27T04:00:0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 musical"/>
    <n v="105.04166666666667"/>
    <n v="70.027777777777771"/>
    <x v="1"/>
    <x v="33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 musical"/>
    <n v="103.98"/>
    <n v="135.62608695652173"/>
    <x v="1"/>
    <x v="33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 musical"/>
    <n v="120"/>
    <n v="100"/>
    <x v="1"/>
    <x v="33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 musical"/>
    <n v="109.66666666666667"/>
    <n v="94.90384615384616"/>
    <x v="1"/>
    <x v="33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 musical"/>
    <n v="101.75"/>
    <n v="75.370370370370367"/>
    <x v="1"/>
    <x v="33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 musical"/>
    <n v="128.91666666666666"/>
    <n v="64.458333333333329"/>
    <x v="1"/>
    <x v="33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 musical"/>
    <n v="115"/>
    <n v="115"/>
    <x v="1"/>
    <x v="33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 musical"/>
    <n v="150.75"/>
    <n v="100.5"/>
    <x v="1"/>
    <x v="33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 musical"/>
    <n v="110.96666666666667"/>
    <n v="93.774647887323937"/>
    <x v="1"/>
    <x v="33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 musical"/>
    <n v="100.28571428571429"/>
    <n v="35.1"/>
    <x v="1"/>
    <x v="33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 musical"/>
    <n v="0.66666666666666663"/>
    <n v="500"/>
    <x v="1"/>
    <x v="33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 musical"/>
    <n v="3.267605633802817"/>
    <n v="29"/>
    <x v="1"/>
    <x v="33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 musical"/>
    <n v="0"/>
    <e v="#DIV/0!"/>
    <x v="1"/>
    <x v="33"/>
    <x v="3790"/>
    <d v="2016-11-22T17:00:23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 musical"/>
    <n v="0"/>
    <e v="#DIV/0!"/>
    <x v="1"/>
    <x v="33"/>
    <x v="3791"/>
    <d v="2014-07-06T16:36:32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 musical"/>
    <n v="0.28000000000000003"/>
    <n v="17.5"/>
    <x v="1"/>
    <x v="33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 musical"/>
    <n v="59.657142857142858"/>
    <n v="174"/>
    <x v="1"/>
    <x v="33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 musical"/>
    <n v="1"/>
    <n v="50"/>
    <x v="1"/>
    <x v="33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 musical"/>
    <n v="1.6666666666666667"/>
    <n v="5"/>
    <x v="1"/>
    <x v="33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 musical"/>
    <n v="4.4444444444444444E-3"/>
    <n v="1"/>
    <x v="1"/>
    <x v="33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 musical"/>
    <n v="89.666666666666671"/>
    <n v="145.40540540540542"/>
    <x v="1"/>
    <x v="33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 musical"/>
    <n v="1.4642857142857142"/>
    <n v="205"/>
    <x v="1"/>
    <x v="33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 musical"/>
    <n v="4.0199999999999996"/>
    <n v="100.5"/>
    <x v="1"/>
    <x v="33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 musical"/>
    <n v="4.0045454545454549"/>
    <n v="55.0625"/>
    <x v="1"/>
    <x v="33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 musical"/>
    <n v="8.52"/>
    <n v="47.333333333333336"/>
    <x v="1"/>
    <x v="33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 musical"/>
    <n v="0"/>
    <e v="#DIV/0!"/>
    <x v="1"/>
    <x v="33"/>
    <x v="3802"/>
    <d v="2015-10-22T03:01:46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 musical"/>
    <n v="19.649999999999999"/>
    <n v="58.95"/>
    <x v="1"/>
    <x v="33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 musical"/>
    <n v="0"/>
    <e v="#DIV/0!"/>
    <x v="1"/>
    <x v="33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 musical"/>
    <n v="2E-3"/>
    <n v="1.5"/>
    <x v="1"/>
    <x v="33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 musical"/>
    <n v="6.6666666666666666E-2"/>
    <n v="5"/>
    <x v="1"/>
    <x v="33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 musical"/>
    <n v="30.333333333333332"/>
    <n v="50.555555555555557"/>
    <x v="1"/>
    <x v="33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 plays"/>
    <n v="100"/>
    <n v="41.666666666666664"/>
    <x v="1"/>
    <x v="6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 plays"/>
    <n v="101.25"/>
    <n v="53.289473684210527"/>
    <x v="1"/>
    <x v="6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 plays"/>
    <n v="121.73333333333333"/>
    <n v="70.230769230769226"/>
    <x v="1"/>
    <x v="6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 plays"/>
    <n v="330"/>
    <n v="43.421052631578945"/>
    <x v="1"/>
    <x v="6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 plays"/>
    <n v="109.55"/>
    <n v="199.18181818181819"/>
    <x v="1"/>
    <x v="6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 plays"/>
    <n v="100.95190476190474"/>
    <n v="78.518148148148143"/>
    <x v="1"/>
    <x v="6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 plays"/>
    <n v="140.13333333333333"/>
    <n v="61.823529411764703"/>
    <x v="1"/>
    <x v="6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 plays"/>
    <n v="100.001"/>
    <n v="50.000500000000002"/>
    <x v="1"/>
    <x v="6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 plays"/>
    <n v="119.238"/>
    <n v="48.339729729729726"/>
    <x v="1"/>
    <x v="6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 plays"/>
    <n v="107.25"/>
    <n v="107.25"/>
    <x v="1"/>
    <x v="6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 plays"/>
    <n v="228"/>
    <n v="57"/>
    <x v="1"/>
    <x v="6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 plays"/>
    <n v="106.4"/>
    <n v="40.92307692307692"/>
    <x v="1"/>
    <x v="6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 plays"/>
    <n v="143.33333333333334"/>
    <n v="21.5"/>
    <x v="1"/>
    <x v="6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 plays"/>
    <n v="104.54285714285714"/>
    <n v="79.543478260869563"/>
    <x v="1"/>
    <x v="6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 plays"/>
    <n v="110.02"/>
    <n v="72.381578947368425"/>
    <x v="1"/>
    <x v="6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 plays"/>
    <n v="106"/>
    <n v="64.634146341463421"/>
    <x v="1"/>
    <x v="6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 plays"/>
    <n v="108"/>
    <n v="38.571428571428569"/>
    <x v="1"/>
    <x v="6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 plays"/>
    <n v="105.42"/>
    <n v="107.57142857142857"/>
    <x v="1"/>
    <x v="6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 plays"/>
    <n v="119.16666666666667"/>
    <n v="27.5"/>
    <x v="1"/>
    <x v="6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 plays"/>
    <n v="152.66666666666666"/>
    <n v="70.461538461538467"/>
    <x v="1"/>
    <x v="6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 plays"/>
    <n v="100"/>
    <n v="178.57142857142858"/>
    <x v="1"/>
    <x v="6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 plays"/>
    <n v="100.2"/>
    <n v="62.625"/>
    <x v="1"/>
    <x v="6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 plays"/>
    <n v="225"/>
    <n v="75"/>
    <x v="1"/>
    <x v="6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 plays"/>
    <n v="106.02200000000001"/>
    <n v="58.901111111111113"/>
    <x v="1"/>
    <x v="6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 plays"/>
    <n v="104.66666666666667"/>
    <n v="139.55555555555554"/>
    <x v="1"/>
    <x v="6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 plays"/>
    <n v="116.66666666666667"/>
    <n v="70"/>
    <x v="1"/>
    <x v="6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 plays"/>
    <n v="109.03333333333333"/>
    <n v="57.385964912280699"/>
    <x v="1"/>
    <x v="6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 plays"/>
    <n v="160"/>
    <n v="40"/>
    <x v="1"/>
    <x v="6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 plays"/>
    <n v="112.5"/>
    <n v="64.285714285714292"/>
    <x v="1"/>
    <x v="6"/>
    <x v="3836"/>
    <d v="2016-08-03T04:09:00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 plays"/>
    <n v="102.1"/>
    <n v="120.11764705882354"/>
    <x v="1"/>
    <x v="6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 plays"/>
    <n v="100.824"/>
    <n v="1008.24"/>
    <x v="1"/>
    <x v="6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 plays"/>
    <n v="101.25"/>
    <n v="63.28125"/>
    <x v="1"/>
    <x v="6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 plays"/>
    <n v="6500"/>
    <n v="21.666666666666668"/>
    <x v="1"/>
    <x v="6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 plays"/>
    <n v="8.7200000000000006"/>
    <n v="25.647058823529413"/>
    <x v="1"/>
    <x v="6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 plays"/>
    <n v="21.94"/>
    <n v="47.695652173913047"/>
    <x v="1"/>
    <x v="6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 plays"/>
    <n v="21.3"/>
    <n v="56.05263157894737"/>
    <x v="1"/>
    <x v="6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 plays"/>
    <n v="41.489795918367349"/>
    <n v="81.319999999999993"/>
    <x v="1"/>
    <x v="6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 plays"/>
    <n v="2.105"/>
    <n v="70.166666666666671"/>
    <x v="1"/>
    <x v="6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 plays"/>
    <n v="2.7"/>
    <n v="23.625"/>
    <x v="1"/>
    <x v="6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 plays"/>
    <n v="16.161904761904761"/>
    <n v="188.55555555555554"/>
    <x v="1"/>
    <x v="6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 plays"/>
    <n v="16.376923076923077"/>
    <n v="49.511627906976742"/>
    <x v="1"/>
    <x v="6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 plays"/>
    <n v="7.043333333333333"/>
    <n v="75.464285714285708"/>
    <x v="1"/>
    <x v="6"/>
    <x v="3849"/>
    <d v="2015-06-11T18:24:44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 plays"/>
    <n v="3.8"/>
    <n v="9.5"/>
    <x v="1"/>
    <x v="6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 plays"/>
    <n v="34.08"/>
    <n v="35.5"/>
    <x v="1"/>
    <x v="6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 plays"/>
    <n v="0.2"/>
    <n v="10"/>
    <x v="1"/>
    <x v="6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 plays"/>
    <n v="2.5999999999999999E-2"/>
    <n v="13"/>
    <x v="1"/>
    <x v="6"/>
    <x v="3853"/>
    <d v="2014-09-01T20:09:38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 plays"/>
    <n v="16.254545454545454"/>
    <n v="89.4"/>
    <x v="1"/>
    <x v="6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 plays"/>
    <n v="2.5"/>
    <n v="25"/>
    <x v="1"/>
    <x v="6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 plays"/>
    <n v="0.02"/>
    <n v="1"/>
    <x v="1"/>
    <x v="6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 plays"/>
    <n v="5.2"/>
    <n v="65"/>
    <x v="1"/>
    <x v="6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 plays"/>
    <n v="2"/>
    <n v="10"/>
    <x v="1"/>
    <x v="6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 plays"/>
    <n v="0.04"/>
    <n v="1"/>
    <x v="1"/>
    <x v="6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 plays"/>
    <n v="17.666666666666668"/>
    <n v="81.538461538461533"/>
    <x v="1"/>
    <x v="6"/>
    <x v="3860"/>
    <d v="2014-08-12T15:51:50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 plays"/>
    <n v="5"/>
    <n v="100"/>
    <x v="1"/>
    <x v="6"/>
    <x v="3861"/>
    <d v="2014-11-12T21:47:00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 plays"/>
    <n v="1.3333333333333334E-2"/>
    <n v="1"/>
    <x v="1"/>
    <x v="6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 plays"/>
    <n v="0"/>
    <e v="#DIV/0!"/>
    <x v="1"/>
    <x v="6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 plays"/>
    <n v="1.2"/>
    <n v="20"/>
    <x v="1"/>
    <x v="6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 plays"/>
    <n v="26.937422295897225"/>
    <n v="46.428571428571431"/>
    <x v="1"/>
    <x v="6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 plays"/>
    <n v="0.55000000000000004"/>
    <n v="5.5"/>
    <x v="1"/>
    <x v="6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 plays"/>
    <n v="12.55"/>
    <n v="50.2"/>
    <x v="1"/>
    <x v="6"/>
    <x v="3867"/>
    <d v="2016-06-18T19:32:19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 musical"/>
    <n v="0.2"/>
    <n v="10"/>
    <x v="1"/>
    <x v="33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 musical"/>
    <n v="3.4474868431088401"/>
    <n v="30.133333333333333"/>
    <x v="1"/>
    <x v="33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 musical"/>
    <n v="15"/>
    <n v="150"/>
    <x v="1"/>
    <x v="33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 musical"/>
    <n v="2.6666666666666665"/>
    <n v="13.333333333333334"/>
    <x v="1"/>
    <x v="33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 musical"/>
    <n v="0"/>
    <e v="#DIV/0!"/>
    <x v="1"/>
    <x v="33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 musical"/>
    <n v="0"/>
    <e v="#DIV/0!"/>
    <x v="1"/>
    <x v="33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 musical"/>
    <n v="0"/>
    <e v="#DIV/0!"/>
    <x v="1"/>
    <x v="33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 musical"/>
    <n v="0"/>
    <e v="#DIV/0!"/>
    <x v="1"/>
    <x v="33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 musical"/>
    <n v="52.794871794871796"/>
    <n v="44.760869565217391"/>
    <x v="1"/>
    <x v="33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 musical"/>
    <n v="4.9640000000000004"/>
    <n v="88.642857142857139"/>
    <x v="1"/>
    <x v="33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 musical"/>
    <n v="5.5555555555555552E-2"/>
    <n v="10"/>
    <x v="1"/>
    <x v="33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 musical"/>
    <n v="0"/>
    <e v="#DIV/0!"/>
    <x v="1"/>
    <x v="33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 musical"/>
    <n v="13.066666666666666"/>
    <n v="57.647058823529413"/>
    <x v="1"/>
    <x v="33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 musical"/>
    <n v="5"/>
    <n v="25"/>
    <x v="1"/>
    <x v="33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 musical"/>
    <n v="0"/>
    <e v="#DIV/0!"/>
    <x v="1"/>
    <x v="33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 musical"/>
    <n v="0"/>
    <e v="#DIV/0!"/>
    <x v="1"/>
    <x v="33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 musical"/>
    <n v="0"/>
    <e v="#DIV/0!"/>
    <x v="1"/>
    <x v="33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 musical"/>
    <n v="0"/>
    <e v="#DIV/0!"/>
    <x v="1"/>
    <x v="33"/>
    <x v="3885"/>
    <d v="2016-05-09T22:49:51"/>
  </r>
  <r>
    <n v="3886"/>
    <s v="a (Canceled)"/>
    <n v="1"/>
    <n v="10000"/>
    <n v="0"/>
    <x v="1"/>
    <x v="2"/>
    <s v="AUD"/>
    <n v="1418275702"/>
    <n v="1415683702"/>
    <b v="0"/>
    <n v="0"/>
    <b v="0"/>
    <s v="theater musical"/>
    <n v="0"/>
    <e v="#DIV/0!"/>
    <x v="1"/>
    <x v="33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 musical"/>
    <n v="1.75"/>
    <n v="17.5"/>
    <x v="1"/>
    <x v="33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 plays"/>
    <n v="27.1"/>
    <n v="38.714285714285715"/>
    <x v="1"/>
    <x v="6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 plays"/>
    <n v="1.4750000000000001"/>
    <n v="13.111111111111111"/>
    <x v="1"/>
    <x v="6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 plays"/>
    <n v="16.826666666666668"/>
    <n v="315.5"/>
    <x v="1"/>
    <x v="6"/>
    <x v="3890"/>
    <d v="2015-08-15T18:12:24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 plays"/>
    <n v="32.5"/>
    <n v="37.142857142857146"/>
    <x v="1"/>
    <x v="6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 plays"/>
    <n v="0"/>
    <e v="#DIV/0!"/>
    <x v="1"/>
    <x v="6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 plays"/>
    <n v="21.55"/>
    <n v="128.27380952380952"/>
    <x v="1"/>
    <x v="6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 plays"/>
    <n v="3.4666666666666668"/>
    <n v="47.272727272727273"/>
    <x v="1"/>
    <x v="6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 plays"/>
    <n v="5"/>
    <n v="50"/>
    <x v="1"/>
    <x v="6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 plays"/>
    <n v="10.625"/>
    <n v="42.5"/>
    <x v="1"/>
    <x v="6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 plays"/>
    <n v="17.600000000000001"/>
    <n v="44"/>
    <x v="1"/>
    <x v="6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 plays"/>
    <n v="32.56"/>
    <n v="50.875"/>
    <x v="1"/>
    <x v="6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 plays"/>
    <n v="1.25"/>
    <n v="62.5"/>
    <x v="1"/>
    <x v="6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 plays"/>
    <n v="5.4"/>
    <n v="27"/>
    <x v="1"/>
    <x v="6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 plays"/>
    <n v="0.83333333333333337"/>
    <n v="25"/>
    <x v="1"/>
    <x v="6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 plays"/>
    <n v="48.833333333333336"/>
    <n v="47.258064516129032"/>
    <x v="1"/>
    <x v="6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 plays"/>
    <n v="0"/>
    <e v="#DIV/0!"/>
    <x v="1"/>
    <x v="6"/>
    <x v="3903"/>
    <d v="2015-08-14T19:38:00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 plays"/>
    <n v="0.03"/>
    <n v="1.5"/>
    <x v="1"/>
    <x v="6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 plays"/>
    <n v="11.533333333333333"/>
    <n v="24.714285714285715"/>
    <x v="1"/>
    <x v="6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 plays"/>
    <n v="67.333333333333329"/>
    <n v="63.125"/>
    <x v="1"/>
    <x v="6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 plays"/>
    <n v="15.3"/>
    <n v="38.25"/>
    <x v="1"/>
    <x v="6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 plays"/>
    <n v="8.6666666666666661"/>
    <n v="16.25"/>
    <x v="1"/>
    <x v="6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 plays"/>
    <n v="0.22500000000000001"/>
    <n v="33.75"/>
    <x v="1"/>
    <x v="6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 plays"/>
    <n v="3.0833333333333335"/>
    <n v="61.666666666666664"/>
    <x v="1"/>
    <x v="6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 plays"/>
    <n v="37.412500000000001"/>
    <n v="83.138888888888886"/>
    <x v="1"/>
    <x v="6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 plays"/>
    <n v="6.6666666666666671E-3"/>
    <n v="1"/>
    <x v="1"/>
    <x v="6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 plays"/>
    <n v="10"/>
    <n v="142.85714285714286"/>
    <x v="1"/>
    <x v="6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 plays"/>
    <n v="36.36"/>
    <n v="33.666666666666664"/>
    <x v="1"/>
    <x v="6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 plays"/>
    <n v="0.33333333333333331"/>
    <n v="5"/>
    <x v="1"/>
    <x v="6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 plays"/>
    <n v="0"/>
    <e v="#DIV/0!"/>
    <x v="1"/>
    <x v="6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 plays"/>
    <n v="0.2857142857142857"/>
    <n v="10"/>
    <x v="1"/>
    <x v="6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 plays"/>
    <n v="0.2"/>
    <n v="40"/>
    <x v="1"/>
    <x v="6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 plays"/>
    <n v="1.8"/>
    <n v="30"/>
    <x v="1"/>
    <x v="6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 plays"/>
    <n v="5.4"/>
    <n v="45"/>
    <x v="1"/>
    <x v="6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 plays"/>
    <n v="0"/>
    <e v="#DIV/0!"/>
    <x v="1"/>
    <x v="6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 plays"/>
    <n v="8.1333333333333329"/>
    <n v="10.166666666666666"/>
    <x v="1"/>
    <x v="6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 plays"/>
    <n v="12.034782608695652"/>
    <n v="81.411764705882348"/>
    <x v="1"/>
    <x v="6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 plays"/>
    <n v="15.266666666666667"/>
    <n v="57.25"/>
    <x v="1"/>
    <x v="6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 plays"/>
    <n v="10"/>
    <n v="5"/>
    <x v="1"/>
    <x v="6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 plays"/>
    <n v="0.3"/>
    <n v="15"/>
    <x v="1"/>
    <x v="6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 plays"/>
    <n v="1"/>
    <n v="12.5"/>
    <x v="1"/>
    <x v="6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 plays"/>
    <n v="13.02"/>
    <n v="93"/>
    <x v="1"/>
    <x v="6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 plays"/>
    <n v="2.2650000000000001"/>
    <n v="32.357142857142854"/>
    <x v="1"/>
    <x v="6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 plays"/>
    <n v="0"/>
    <e v="#DIV/0!"/>
    <x v="1"/>
    <x v="6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 plays"/>
    <n v="0"/>
    <e v="#DIV/0!"/>
    <x v="1"/>
    <x v="6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 plays"/>
    <n v="8.3333333333333332E-3"/>
    <n v="1"/>
    <x v="1"/>
    <x v="6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 plays"/>
    <n v="15.742857142857142"/>
    <n v="91.833333333333329"/>
    <x v="1"/>
    <x v="6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 plays"/>
    <n v="11"/>
    <n v="45.833333333333336"/>
    <x v="1"/>
    <x v="6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 plays"/>
    <n v="43.833333333333336"/>
    <n v="57.173913043478258"/>
    <x v="1"/>
    <x v="6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 plays"/>
    <n v="0"/>
    <e v="#DIV/0!"/>
    <x v="1"/>
    <x v="6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 plays"/>
    <n v="86.135181975736572"/>
    <n v="248.5"/>
    <x v="1"/>
    <x v="6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 plays"/>
    <n v="12.196620583717358"/>
    <n v="79.400000000000006"/>
    <x v="1"/>
    <x v="6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 plays"/>
    <n v="0.1"/>
    <n v="5"/>
    <x v="1"/>
    <x v="6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 plays"/>
    <n v="0.22"/>
    <n v="5.5"/>
    <x v="1"/>
    <x v="6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 plays"/>
    <n v="0.90909090909090906"/>
    <n v="25"/>
    <x v="1"/>
    <x v="6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 plays"/>
    <n v="0"/>
    <e v="#DIV/0!"/>
    <x v="1"/>
    <x v="6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 plays"/>
    <n v="35.64"/>
    <n v="137.07692307692307"/>
    <x v="1"/>
    <x v="6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 plays"/>
    <n v="0"/>
    <e v="#DIV/0!"/>
    <x v="1"/>
    <x v="6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 plays"/>
    <n v="0.25"/>
    <n v="5"/>
    <x v="1"/>
    <x v="6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 plays"/>
    <n v="3.25"/>
    <n v="39"/>
    <x v="1"/>
    <x v="6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 plays"/>
    <n v="3.3666666666666667"/>
    <n v="50.5"/>
    <x v="1"/>
    <x v="6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 plays"/>
    <n v="0"/>
    <e v="#DIV/0!"/>
    <x v="1"/>
    <x v="6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 plays"/>
    <n v="15.77"/>
    <n v="49.28125"/>
    <x v="1"/>
    <x v="6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 plays"/>
    <n v="0.625"/>
    <n v="25"/>
    <x v="1"/>
    <x v="6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 plays"/>
    <n v="5.0000000000000001E-4"/>
    <n v="1"/>
    <x v="1"/>
    <x v="6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 plays"/>
    <n v="9.6153846153846159E-2"/>
    <n v="25"/>
    <x v="1"/>
    <x v="6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 plays"/>
    <n v="0"/>
    <e v="#DIV/0!"/>
    <x v="1"/>
    <x v="6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 plays"/>
    <n v="0"/>
    <e v="#DIV/0!"/>
    <x v="1"/>
    <x v="6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 plays"/>
    <n v="24.285714285714285"/>
    <n v="53.125"/>
    <x v="1"/>
    <x v="6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 plays"/>
    <n v="0"/>
    <e v="#DIV/0!"/>
    <x v="1"/>
    <x v="6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 plays"/>
    <n v="2.5000000000000001E-2"/>
    <n v="7"/>
    <x v="1"/>
    <x v="6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 plays"/>
    <n v="32.049999999999997"/>
    <n v="40.0625"/>
    <x v="1"/>
    <x v="6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 plays"/>
    <n v="24.333333333333332"/>
    <n v="24.333333333333332"/>
    <x v="1"/>
    <x v="6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 plays"/>
    <n v="1.5"/>
    <n v="11.25"/>
    <x v="1"/>
    <x v="6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 plays"/>
    <n v="0.42"/>
    <n v="10.5"/>
    <x v="1"/>
    <x v="6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 plays"/>
    <n v="3.2142857142857144"/>
    <n v="15"/>
    <x v="1"/>
    <x v="6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 plays"/>
    <n v="0"/>
    <e v="#DIV/0!"/>
    <x v="1"/>
    <x v="6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 plays"/>
    <n v="6.3"/>
    <n v="42"/>
    <x v="1"/>
    <x v="6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 plays"/>
    <n v="14.25"/>
    <n v="71.25"/>
    <x v="1"/>
    <x v="6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 plays"/>
    <n v="0.6"/>
    <n v="22.5"/>
    <x v="1"/>
    <x v="6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 plays"/>
    <n v="24.117647058823529"/>
    <n v="41"/>
    <x v="1"/>
    <x v="6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 plays"/>
    <n v="10.54"/>
    <n v="47.909090909090907"/>
    <x v="1"/>
    <x v="6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 plays"/>
    <n v="7.4690265486725664"/>
    <n v="35.166666666666664"/>
    <x v="1"/>
    <x v="6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 plays"/>
    <n v="7.3333333333333334E-2"/>
    <n v="5.5"/>
    <x v="1"/>
    <x v="6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 plays"/>
    <n v="0.97142857142857142"/>
    <n v="22.666666666666668"/>
    <x v="1"/>
    <x v="6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 plays"/>
    <n v="21.1"/>
    <n v="26.375"/>
    <x v="1"/>
    <x v="6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 plays"/>
    <n v="78.099999999999994"/>
    <n v="105.54054054054055"/>
    <x v="1"/>
    <x v="6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 plays"/>
    <n v="32"/>
    <n v="29.09090909090909"/>
    <x v="1"/>
    <x v="6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 plays"/>
    <n v="0"/>
    <e v="#DIV/0!"/>
    <x v="1"/>
    <x v="6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 plays"/>
    <n v="47.692307692307693"/>
    <n v="62"/>
    <x v="1"/>
    <x v="6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 plays"/>
    <n v="1.45"/>
    <n v="217.5"/>
    <x v="1"/>
    <x v="6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 plays"/>
    <n v="10.7"/>
    <n v="26.75"/>
    <x v="1"/>
    <x v="6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 plays"/>
    <n v="1.8333333333333333"/>
    <n v="18.333333333333332"/>
    <x v="1"/>
    <x v="6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 plays"/>
    <n v="18"/>
    <n v="64.285714285714292"/>
    <x v="1"/>
    <x v="6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 plays"/>
    <n v="4.083333333333333"/>
    <n v="175"/>
    <x v="1"/>
    <x v="6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 plays"/>
    <n v="20"/>
    <n v="34"/>
    <x v="1"/>
    <x v="6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 plays"/>
    <n v="34.802513464991023"/>
    <n v="84.282608695652172"/>
    <x v="1"/>
    <x v="6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 plays"/>
    <n v="6.333333333333333"/>
    <n v="9.5"/>
    <x v="1"/>
    <x v="6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 plays"/>
    <n v="32.049999999999997"/>
    <n v="33.736842105263158"/>
    <x v="1"/>
    <x v="6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 plays"/>
    <n v="9.76"/>
    <n v="37.53846153846154"/>
    <x v="1"/>
    <x v="6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 plays"/>
    <n v="37.75"/>
    <n v="11.615384615384615"/>
    <x v="1"/>
    <x v="6"/>
    <x v="3987"/>
    <d v="2014-05-16T22:11:30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 plays"/>
    <n v="2.1333333333333333"/>
    <n v="8"/>
    <x v="1"/>
    <x v="6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 plays"/>
    <n v="0"/>
    <e v="#DIV/0!"/>
    <x v="1"/>
    <x v="6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 plays"/>
    <n v="4.1818181818181817"/>
    <n v="23"/>
    <x v="1"/>
    <x v="6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 plays"/>
    <n v="20"/>
    <n v="100"/>
    <x v="1"/>
    <x v="6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 plays"/>
    <n v="5.41"/>
    <n v="60.111111111111114"/>
    <x v="1"/>
    <x v="6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 plays"/>
    <n v="6.0000000000000001E-3"/>
    <n v="3"/>
    <x v="1"/>
    <x v="6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 plays"/>
    <n v="0.25"/>
    <n v="5"/>
    <x v="1"/>
    <x v="6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 plays"/>
    <n v="35"/>
    <n v="17.5"/>
    <x v="1"/>
    <x v="6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 plays"/>
    <n v="16.566666666666666"/>
    <n v="29.235294117647058"/>
    <x v="1"/>
    <x v="6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 plays"/>
    <n v="0"/>
    <e v="#DIV/0!"/>
    <x v="1"/>
    <x v="6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 plays"/>
    <n v="57.2"/>
    <n v="59.583333333333336"/>
    <x v="1"/>
    <x v="6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 plays"/>
    <n v="16.514285714285716"/>
    <n v="82.571428571428569"/>
    <x v="1"/>
    <x v="6"/>
    <x v="3999"/>
    <d v="2014-08-31T19:51:49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 plays"/>
    <n v="0.125"/>
    <n v="10"/>
    <x v="1"/>
    <x v="6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 plays"/>
    <n v="37.75"/>
    <n v="32.357142857142854"/>
    <x v="1"/>
    <x v="6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 plays"/>
    <n v="1.84"/>
    <n v="5.75"/>
    <x v="1"/>
    <x v="6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 plays"/>
    <n v="10.050000000000001"/>
    <n v="100.5"/>
    <x v="1"/>
    <x v="6"/>
    <x v="4003"/>
    <d v="2015-02-15T14:05:47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 plays"/>
    <n v="0.2"/>
    <n v="1"/>
    <x v="1"/>
    <x v="6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 plays"/>
    <n v="1.3333333333333333"/>
    <n v="20"/>
    <x v="1"/>
    <x v="6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 plays"/>
    <n v="6.6666666666666671E-3"/>
    <n v="2"/>
    <x v="1"/>
    <x v="6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 plays"/>
    <n v="0.25"/>
    <n v="5"/>
    <x v="1"/>
    <x v="6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 plays"/>
    <n v="6"/>
    <n v="15"/>
    <x v="1"/>
    <x v="6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 plays"/>
    <n v="3.8860103626943006"/>
    <n v="25"/>
    <x v="1"/>
    <x v="6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 plays"/>
    <n v="24.194444444444443"/>
    <n v="45.842105263157897"/>
    <x v="1"/>
    <x v="6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 plays"/>
    <n v="7.6"/>
    <n v="4.75"/>
    <x v="1"/>
    <x v="6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 plays"/>
    <n v="0"/>
    <e v="#DIV/0!"/>
    <x v="1"/>
    <x v="6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 plays"/>
    <n v="1.3"/>
    <n v="13"/>
    <x v="1"/>
    <x v="6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 plays"/>
    <n v="0"/>
    <e v="#DIV/0!"/>
    <x v="1"/>
    <x v="6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 plays"/>
    <n v="1.4285714285714285E-2"/>
    <n v="1"/>
    <x v="1"/>
    <x v="6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 plays"/>
    <n v="14"/>
    <n v="10"/>
    <x v="1"/>
    <x v="6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 plays"/>
    <n v="1.05"/>
    <n v="52.5"/>
    <x v="1"/>
    <x v="6"/>
    <x v="4017"/>
    <d v="2014-09-04T16:07:54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 plays"/>
    <n v="8.6666666666666661"/>
    <n v="32.5"/>
    <x v="1"/>
    <x v="6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 plays"/>
    <n v="0.82857142857142863"/>
    <n v="7.25"/>
    <x v="1"/>
    <x v="6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 plays"/>
    <n v="16.666666666666668"/>
    <n v="33.333333333333336"/>
    <x v="1"/>
    <x v="6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 plays"/>
    <n v="0.83333333333333337"/>
    <n v="62.5"/>
    <x v="1"/>
    <x v="6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 plays"/>
    <n v="69.561111111111117"/>
    <n v="63.558375634517766"/>
    <x v="1"/>
    <x v="6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 plays"/>
    <n v="0"/>
    <e v="#DIV/0!"/>
    <x v="1"/>
    <x v="6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 plays"/>
    <n v="1.25"/>
    <n v="10"/>
    <x v="1"/>
    <x v="6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 plays"/>
    <n v="5"/>
    <n v="62.5"/>
    <x v="1"/>
    <x v="6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 plays"/>
    <n v="0"/>
    <e v="#DIV/0!"/>
    <x v="1"/>
    <x v="6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 plays"/>
    <n v="7.166666666666667"/>
    <n v="30.714285714285715"/>
    <x v="1"/>
    <x v="6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 plays"/>
    <n v="28.05"/>
    <n v="51"/>
    <x v="1"/>
    <x v="6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 plays"/>
    <n v="0"/>
    <e v="#DIV/0!"/>
    <x v="1"/>
    <x v="6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 plays"/>
    <n v="16"/>
    <n v="66.666666666666671"/>
    <x v="1"/>
    <x v="6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 plays"/>
    <n v="0"/>
    <e v="#DIV/0!"/>
    <x v="1"/>
    <x v="6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 plays"/>
    <n v="6.8287037037037033"/>
    <n v="59"/>
    <x v="1"/>
    <x v="6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 plays"/>
    <n v="25.698702928870294"/>
    <n v="65.340319148936175"/>
    <x v="1"/>
    <x v="6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 plays"/>
    <n v="1.4814814814814814"/>
    <n v="100"/>
    <x v="1"/>
    <x v="6"/>
    <x v="4034"/>
    <d v="2015-04-03T21:44:10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 plays"/>
    <n v="36.85"/>
    <n v="147.4"/>
    <x v="1"/>
    <x v="6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 plays"/>
    <n v="47.05"/>
    <n v="166.05882352941177"/>
    <x v="1"/>
    <x v="6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 plays"/>
    <n v="11.428571428571429"/>
    <n v="40"/>
    <x v="1"/>
    <x v="6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 plays"/>
    <n v="12.04"/>
    <n v="75.25"/>
    <x v="1"/>
    <x v="6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 plays"/>
    <n v="60"/>
    <n v="60"/>
    <x v="1"/>
    <x v="6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 plays"/>
    <n v="31.25"/>
    <n v="1250"/>
    <x v="1"/>
    <x v="6"/>
    <x v="4040"/>
    <d v="2015-07-18T03:00:00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 plays"/>
    <n v="0.42"/>
    <n v="10.5"/>
    <x v="1"/>
    <x v="6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 plays"/>
    <n v="0.21"/>
    <n v="7"/>
    <x v="1"/>
    <x v="6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 plays"/>
    <n v="0"/>
    <e v="#DIV/0!"/>
    <x v="1"/>
    <x v="6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 plays"/>
    <n v="37.5"/>
    <n v="56.25"/>
    <x v="1"/>
    <x v="6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 plays"/>
    <n v="0.02"/>
    <n v="1"/>
    <x v="1"/>
    <x v="6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 plays"/>
    <n v="8.2142857142857135"/>
    <n v="38.333333333333336"/>
    <x v="1"/>
    <x v="6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 plays"/>
    <n v="2.2000000000000002"/>
    <n v="27.5"/>
    <x v="1"/>
    <x v="6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 plays"/>
    <n v="17.652941176470588"/>
    <n v="32.978021978021978"/>
    <x v="1"/>
    <x v="6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 plays"/>
    <n v="0.08"/>
    <n v="16"/>
    <x v="1"/>
    <x v="6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 plays"/>
    <n v="6.6666666666666666E-2"/>
    <n v="1"/>
    <x v="1"/>
    <x v="6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 plays"/>
    <n v="0"/>
    <e v="#DIV/0!"/>
    <x v="1"/>
    <x v="6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 plays"/>
    <n v="37.533333333333331"/>
    <n v="86.615384615384613"/>
    <x v="1"/>
    <x v="6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 plays"/>
    <n v="22"/>
    <n v="55"/>
    <x v="1"/>
    <x v="6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 plays"/>
    <n v="0"/>
    <e v="#DIV/0!"/>
    <x v="1"/>
    <x v="6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 plays"/>
    <n v="17.62"/>
    <n v="41.952380952380949"/>
    <x v="1"/>
    <x v="6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 plays"/>
    <n v="53"/>
    <n v="88.333333333333329"/>
    <x v="1"/>
    <x v="6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 plays"/>
    <n v="22.142857142857142"/>
    <n v="129.16666666666666"/>
    <x v="1"/>
    <x v="6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 plays"/>
    <n v="2.5333333333333332"/>
    <n v="23.75"/>
    <x v="1"/>
    <x v="6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 plays"/>
    <n v="2.5"/>
    <n v="35.714285714285715"/>
    <x v="1"/>
    <x v="6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 plays"/>
    <n v="2.85"/>
    <n v="57"/>
    <x v="1"/>
    <x v="6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 plays"/>
    <n v="0"/>
    <e v="#DIV/0!"/>
    <x v="1"/>
    <x v="6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 plays"/>
    <n v="2.4500000000000002"/>
    <n v="163.33333333333334"/>
    <x v="1"/>
    <x v="6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 plays"/>
    <n v="1.4210526315789473"/>
    <n v="15"/>
    <x v="1"/>
    <x v="6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 plays"/>
    <n v="19.25"/>
    <n v="64.166666666666671"/>
    <x v="1"/>
    <x v="6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 plays"/>
    <n v="0.67500000000000004"/>
    <n v="6.75"/>
    <x v="1"/>
    <x v="6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 plays"/>
    <n v="0.16666666666666666"/>
    <n v="25"/>
    <x v="1"/>
    <x v="6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 plays"/>
    <n v="60.9"/>
    <n v="179.11764705882354"/>
    <x v="1"/>
    <x v="6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 plays"/>
    <n v="1.0000000000000002"/>
    <n v="34.950000000000003"/>
    <x v="1"/>
    <x v="6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 plays"/>
    <n v="34.4"/>
    <n v="33.07692307692308"/>
    <x v="1"/>
    <x v="6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 plays"/>
    <n v="16.5"/>
    <n v="27.5"/>
    <x v="1"/>
    <x v="6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 plays"/>
    <n v="0"/>
    <e v="#DIV/0!"/>
    <x v="1"/>
    <x v="6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 plays"/>
    <n v="0.4"/>
    <n v="2"/>
    <x v="1"/>
    <x v="6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 plays"/>
    <n v="1.0571428571428572"/>
    <n v="18.5"/>
    <x v="1"/>
    <x v="6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 plays"/>
    <n v="26.727272727272727"/>
    <n v="35"/>
    <x v="1"/>
    <x v="6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 plays"/>
    <n v="28.8"/>
    <n v="44.307692307692307"/>
    <x v="1"/>
    <x v="6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 plays"/>
    <n v="0"/>
    <e v="#DIV/0!"/>
    <x v="1"/>
    <x v="6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 plays"/>
    <n v="8.9"/>
    <n v="222.5"/>
    <x v="1"/>
    <x v="6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 plays"/>
    <n v="0"/>
    <e v="#DIV/0!"/>
    <x v="1"/>
    <x v="6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 plays"/>
    <n v="0.16666666666666666"/>
    <n v="5"/>
    <x v="1"/>
    <x v="6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 plays"/>
    <n v="0"/>
    <e v="#DIV/0!"/>
    <x v="1"/>
    <x v="6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 plays"/>
    <n v="15.737410071942445"/>
    <n v="29.166666666666668"/>
    <x v="1"/>
    <x v="6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 plays"/>
    <n v="2"/>
    <n v="1.5"/>
    <x v="1"/>
    <x v="6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 plays"/>
    <n v="21.685714285714287"/>
    <n v="126.5"/>
    <x v="1"/>
    <x v="6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 plays"/>
    <n v="0.33333333333333331"/>
    <n v="10"/>
    <x v="1"/>
    <x v="6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 plays"/>
    <n v="0.2857142857142857"/>
    <n v="10"/>
    <x v="1"/>
    <x v="6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 plays"/>
    <n v="4.7"/>
    <n v="9.4"/>
    <x v="1"/>
    <x v="6"/>
    <x v="4086"/>
    <d v="2015-11-21T04:00:00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 plays"/>
    <n v="0"/>
    <e v="#DIV/0!"/>
    <x v="1"/>
    <x v="6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 plays"/>
    <n v="10.8"/>
    <n v="72"/>
    <x v="1"/>
    <x v="6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 plays"/>
    <n v="4.8"/>
    <n v="30"/>
    <x v="1"/>
    <x v="6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 plays"/>
    <n v="3.2"/>
    <n v="10.666666666666666"/>
    <x v="1"/>
    <x v="6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 plays"/>
    <n v="12.75"/>
    <n v="25.5"/>
    <x v="1"/>
    <x v="6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 plays"/>
    <n v="1.8181818181818181E-2"/>
    <n v="20"/>
    <x v="1"/>
    <x v="6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 plays"/>
    <n v="2.4"/>
    <n v="15"/>
    <x v="1"/>
    <x v="6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 plays"/>
    <n v="36.5"/>
    <n v="91.25"/>
    <x v="1"/>
    <x v="6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 plays"/>
    <n v="2.6666666666666665"/>
    <n v="800"/>
    <x v="1"/>
    <x v="6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 plays"/>
    <n v="11.428571428571429"/>
    <n v="80"/>
    <x v="1"/>
    <x v="6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 plays"/>
    <n v="0"/>
    <e v="#DIV/0!"/>
    <x v="1"/>
    <x v="6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 plays"/>
    <n v="0"/>
    <e v="#DIV/0!"/>
    <x v="1"/>
    <x v="6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 plays"/>
    <n v="1.1111111111111112"/>
    <n v="50"/>
    <x v="1"/>
    <x v="6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 plays"/>
    <n v="0"/>
    <e v="#DIV/0!"/>
    <x v="1"/>
    <x v="6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 plays"/>
    <n v="0"/>
    <e v="#DIV/0!"/>
    <x v="1"/>
    <x v="6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 plays"/>
    <n v="27.4"/>
    <n v="22.833333333333332"/>
    <x v="1"/>
    <x v="6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 plays"/>
    <n v="10"/>
    <n v="16.666666666666668"/>
    <x v="1"/>
    <x v="6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 plays"/>
    <n v="21.366666666666667"/>
    <n v="45.785714285714285"/>
    <x v="1"/>
    <x v="6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 plays"/>
    <n v="6.9696969696969697"/>
    <n v="383.33333333333331"/>
    <x v="1"/>
    <x v="6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 plays"/>
    <n v="70.599999999999994"/>
    <n v="106.96969696969697"/>
    <x v="1"/>
    <x v="6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 plays"/>
    <n v="2.0499999999999998"/>
    <n v="10.25"/>
    <x v="1"/>
    <x v="6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 plays"/>
    <n v="1.9666666666666666"/>
    <n v="59"/>
    <x v="1"/>
    <x v="6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 plays"/>
    <n v="0"/>
    <e v="#DIV/0!"/>
    <x v="1"/>
    <x v="6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 plays"/>
    <n v="28.666666666666668"/>
    <n v="14.333333333333334"/>
    <x v="1"/>
    <x v="6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 plays"/>
    <n v="3.1333333333333333"/>
    <n v="15.666666666666666"/>
    <x v="1"/>
    <x v="6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 plays"/>
    <n v="0.04"/>
    <n v="1"/>
    <x v="1"/>
    <x v="6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 plays"/>
    <n v="0.2"/>
    <n v="1"/>
    <x v="1"/>
    <x v="6"/>
    <x v="4113"/>
    <d v="2016-01-08T06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E47CB68-F8B8-48FE-86A6-30569DF53363}" name="PivotTable6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5">
  <location ref="A3:F26" firstHeaderRow="1" firstDataRow="2" firstDataCol="1"/>
  <pivotFields count="22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axis="axisRow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164" showAll="0"/>
    <pivotField showAll="0"/>
    <pivotField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>
      <items count="35">
        <item x="14"/>
        <item x="28"/>
        <item x="21"/>
        <item x="30"/>
        <item x="24"/>
        <item x="2"/>
        <item x="25"/>
        <item x="15"/>
        <item x="26"/>
        <item x="12"/>
        <item x="31"/>
        <item x="11"/>
        <item x="13"/>
        <item x="33"/>
        <item x="20"/>
        <item x="9"/>
        <item x="27"/>
        <item x="17"/>
        <item x="22"/>
        <item x="6"/>
        <item x="19"/>
        <item x="23"/>
        <item x="29"/>
        <item x="10"/>
        <item x="32"/>
        <item x="18"/>
        <item x="16"/>
        <item x="5"/>
        <item x="4"/>
        <item x="3"/>
        <item x="1"/>
        <item x="0"/>
        <item x="8"/>
        <item x="7"/>
        <item t="default"/>
      </items>
    </pivotField>
    <pivotField numFmtId="14" showAll="0"/>
    <pivotField numFmtId="14" showAll="0"/>
    <pivotField showAll="0" defaultSubtotal="0"/>
    <pivotField showAll="0" defaultSubtotal="0"/>
  </pivotFields>
  <rowFields count="1">
    <field x="6"/>
  </rowFields>
  <rowItems count="2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dataFields count="1">
    <dataField name="Count of stat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8C5D0E3-9C80-4B37-B989-E9A3618311A3}" name="PivotTable2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0">
  <location ref="A3:E14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showAll="0">
      <items count="5">
        <item x="1"/>
        <item x="2"/>
        <item h="1"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164" showAll="0"/>
    <pivotField showAll="0"/>
    <pivotField axis="axisRow" dataField="1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4">
    <i>
      <x/>
    </i>
    <i>
      <x v="1"/>
    </i>
    <i>
      <x v="3"/>
    </i>
    <i t="grand">
      <x/>
    </i>
  </colItems>
  <pageFields count="1">
    <pageField fld="6" hier="-1"/>
  </pageFields>
  <dataFields count="1">
    <dataField name="Count of Category" fld="16" subtotal="count" baseField="0" baseItem="0"/>
  </dataFields>
  <chartFormats count="8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3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3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3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3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303AEAC-70B5-488D-8FC7-B16C4E978986}" name="PivotTable3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3">
  <location ref="A3:F39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164" showAll="0"/>
    <pivotField showAll="0"/>
    <pivotField showAll="0"/>
    <pivotField axis="axisRow" dataField="1" showAll="0">
      <items count="35">
        <item x="14"/>
        <item x="28"/>
        <item x="21"/>
        <item x="30"/>
        <item x="24"/>
        <item x="2"/>
        <item x="25"/>
        <item x="15"/>
        <item x="26"/>
        <item x="12"/>
        <item x="31"/>
        <item x="11"/>
        <item x="13"/>
        <item x="33"/>
        <item x="20"/>
        <item x="9"/>
        <item x="27"/>
        <item x="17"/>
        <item x="22"/>
        <item x="6"/>
        <item x="19"/>
        <item x="23"/>
        <item x="29"/>
        <item x="10"/>
        <item x="32"/>
        <item x="18"/>
        <item x="16"/>
        <item x="5"/>
        <item x="4"/>
        <item x="3"/>
        <item x="1"/>
        <item x="0"/>
        <item x="8"/>
        <item x="7"/>
        <item t="default"/>
      </items>
    </pivotField>
  </pivotFields>
  <rowFields count="1">
    <field x="17"/>
  </rowFields>
  <rowItems count="3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Sub-Category" fld="17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3ACA355-8BE9-471B-85DB-127EEEF104DF}" name="PivotTable5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3">
  <location ref="A4:F22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164"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axis="axisRow" showAll="0">
      <items count="7">
        <item sd="0" x="0"/>
        <item x="1"/>
        <item x="2"/>
        <item x="3"/>
        <item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2">
    <field x="20"/>
    <field x="18"/>
  </rowFields>
  <rowItems count="17">
    <i>
      <x v="1"/>
    </i>
    <i r="1">
      <x v="1"/>
    </i>
    <i r="1">
      <x v="2"/>
    </i>
    <i r="1">
      <x v="3"/>
    </i>
    <i>
      <x v="2"/>
    </i>
    <i r="1">
      <x v="4"/>
    </i>
    <i r="1">
      <x v="5"/>
    </i>
    <i r="1">
      <x v="6"/>
    </i>
    <i>
      <x v="3"/>
    </i>
    <i r="1">
      <x v="7"/>
    </i>
    <i r="1">
      <x v="8"/>
    </i>
    <i r="1">
      <x v="9"/>
    </i>
    <i>
      <x v="4"/>
    </i>
    <i r="1">
      <x v="10"/>
    </i>
    <i r="1">
      <x v="11"/>
    </i>
    <i r="1"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hier="-1"/>
    <pageField fld="21" hier="-1"/>
  </pageFields>
  <dataFields count="1">
    <dataField name="Count of stat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1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2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3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4115"/>
  <sheetViews>
    <sheetView zoomScale="55" zoomScaleNormal="55" workbookViewId="0">
      <pane ySplit="1" topLeftCell="A2" activePane="bottomLeft" state="frozen"/>
      <selection pane="bottomLeft" activeCell="B8" sqref="B8"/>
    </sheetView>
  </sheetViews>
  <sheetFormatPr defaultRowHeight="15" x14ac:dyDescent="0.25"/>
  <cols>
    <col min="2" max="2" width="38.42578125" style="3" customWidth="1"/>
    <col min="3" max="3" width="40.28515625" style="3" customWidth="1"/>
    <col min="5" max="5" width="16.42578125" customWidth="1"/>
    <col min="6" max="6" width="21.28515625" customWidth="1"/>
    <col min="7" max="7" width="17.85546875" customWidth="1"/>
    <col min="8" max="8" width="19.85546875" customWidth="1"/>
    <col min="9" max="9" width="19.28515625" customWidth="1"/>
    <col min="10" max="10" width="17.85546875" customWidth="1"/>
    <col min="11" max="11" width="15.42578125" customWidth="1"/>
    <col min="12" max="12" width="24.5703125" customWidth="1"/>
    <col min="13" max="13" width="36.42578125" customWidth="1"/>
    <col min="14" max="14" width="41.140625" customWidth="1"/>
    <col min="15" max="15" width="28.42578125" bestFit="1" customWidth="1"/>
    <col min="16" max="16" width="23.5703125" bestFit="1" customWidth="1"/>
    <col min="17" max="17" width="13.140625" bestFit="1" customWidth="1"/>
    <col min="18" max="18" width="18.85546875" bestFit="1" customWidth="1"/>
    <col min="19" max="19" width="31.5703125" bestFit="1" customWidth="1"/>
    <col min="20" max="20" width="29.7109375" bestFit="1" customWidth="1"/>
  </cols>
  <sheetData>
    <row r="1" spans="1:20" x14ac:dyDescent="0.25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1" t="s">
        <v>8271</v>
      </c>
      <c r="P1" s="1" t="s">
        <v>8272</v>
      </c>
      <c r="Q1" s="1" t="s">
        <v>8273</v>
      </c>
      <c r="R1" s="1" t="s">
        <v>8274</v>
      </c>
      <c r="S1" s="1" t="s">
        <v>8357</v>
      </c>
      <c r="T1" s="1" t="s">
        <v>8358</v>
      </c>
    </row>
    <row r="2" spans="1:20" ht="60" x14ac:dyDescent="0.25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8265</v>
      </c>
      <c r="O2" s="5">
        <f>E2*100/D2</f>
        <v>136.85882352941175</v>
      </c>
      <c r="P2" s="5">
        <f>IF(L2=0,0,E2/L2)</f>
        <v>63.917582417582416</v>
      </c>
      <c r="Q2" t="str">
        <f>IF(ISERR(FIND(" ",N2)),"",LEFT(N2,FIND(" ",N2)-1))</f>
        <v>film</v>
      </c>
      <c r="R2" t="str">
        <f>IF(ISERR(FIND(" ",N2)),"",RIGHT(N2,LEN(N2)-FIND("*",SUBSTITUTE(N2," ","*",LEN(N2)-LEN(SUBSTITUTE(N2," ",""))))))</f>
        <v>video/television</v>
      </c>
      <c r="S2" s="9">
        <f>(((J2/60)/60)/24)+DATE(1970,1,1)</f>
        <v>42177.007071759261</v>
      </c>
      <c r="T2" s="9">
        <f>(((I2/60)/60)/24)+DATE(1970,1,1)</f>
        <v>42208.125</v>
      </c>
    </row>
    <row r="3" spans="1:20" ht="30" x14ac:dyDescent="0.25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8265</v>
      </c>
      <c r="O3" s="5">
        <f t="shared" ref="O3:O66" si="0">E3*100/D3</f>
        <v>142.60827250608273</v>
      </c>
      <c r="P3" s="5">
        <f>IF(L3=0,0,E3/L3)</f>
        <v>185.48101265822785</v>
      </c>
      <c r="Q3" t="str">
        <f t="shared" ref="Q3:Q66" si="1">IF(ISERR(FIND(" ",N3)),"",LEFT(N3,FIND(" ",N3)-1))</f>
        <v>film</v>
      </c>
      <c r="R3" t="str">
        <f t="shared" ref="R3:R66" si="2">IF(ISERR(FIND(" ",N3)),"",RIGHT(N3,LEN(N3)-FIND("*",SUBSTITUTE(N3," ","*",LEN(N3)-LEN(SUBSTITUTE(N3," ",""))))))</f>
        <v>video/television</v>
      </c>
      <c r="S3" s="9">
        <f t="shared" ref="S3:S66" si="3">(((J3/60)/60)/24)+DATE(1970,1,1)</f>
        <v>42766.600497685184</v>
      </c>
      <c r="T3" s="9">
        <f t="shared" ref="T3:T66" si="4">(((I3/60)/60)/24)+DATE(1970,1,1)</f>
        <v>42796.600497685184</v>
      </c>
    </row>
    <row r="4" spans="1:20" ht="45" x14ac:dyDescent="0.25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8265</v>
      </c>
      <c r="O4" s="5">
        <f t="shared" si="0"/>
        <v>105</v>
      </c>
      <c r="P4" s="5">
        <f t="shared" ref="P4:P67" si="5">IF(L4=0,0,E4/L4)</f>
        <v>15</v>
      </c>
      <c r="Q4" t="str">
        <f t="shared" si="1"/>
        <v>film</v>
      </c>
      <c r="R4" t="str">
        <f t="shared" si="2"/>
        <v>video/television</v>
      </c>
      <c r="S4" s="9">
        <f t="shared" si="3"/>
        <v>42405.702349537038</v>
      </c>
      <c r="T4" s="9">
        <f t="shared" si="4"/>
        <v>42415.702349537038</v>
      </c>
    </row>
    <row r="5" spans="1:20" ht="30" x14ac:dyDescent="0.25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8265</v>
      </c>
      <c r="O5" s="5">
        <f t="shared" si="0"/>
        <v>103.9</v>
      </c>
      <c r="P5" s="5">
        <f t="shared" si="5"/>
        <v>69.266666666666666</v>
      </c>
      <c r="Q5" t="str">
        <f t="shared" si="1"/>
        <v>film</v>
      </c>
      <c r="R5" t="str">
        <f t="shared" si="2"/>
        <v>video/television</v>
      </c>
      <c r="S5" s="9">
        <f t="shared" si="3"/>
        <v>41828.515127314815</v>
      </c>
      <c r="T5" s="9">
        <f t="shared" si="4"/>
        <v>41858.515127314815</v>
      </c>
    </row>
    <row r="6" spans="1:20" ht="60" x14ac:dyDescent="0.25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8265</v>
      </c>
      <c r="O6" s="5">
        <f t="shared" si="0"/>
        <v>122.99154545454546</v>
      </c>
      <c r="P6" s="5">
        <f t="shared" si="5"/>
        <v>190.55028169014085</v>
      </c>
      <c r="Q6" t="str">
        <f t="shared" si="1"/>
        <v>film</v>
      </c>
      <c r="R6" t="str">
        <f t="shared" si="2"/>
        <v>video/television</v>
      </c>
      <c r="S6" s="9">
        <f t="shared" si="3"/>
        <v>42327.834247685183</v>
      </c>
      <c r="T6" s="9">
        <f t="shared" si="4"/>
        <v>42357.834247685183</v>
      </c>
    </row>
    <row r="7" spans="1:20" ht="45" x14ac:dyDescent="0.25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8265</v>
      </c>
      <c r="O7" s="5">
        <f t="shared" si="0"/>
        <v>109.77744436109028</v>
      </c>
      <c r="P7" s="5">
        <f t="shared" si="5"/>
        <v>93.40425531914893</v>
      </c>
      <c r="Q7" t="str">
        <f t="shared" si="1"/>
        <v>film</v>
      </c>
      <c r="R7" t="str">
        <f t="shared" si="2"/>
        <v>video/television</v>
      </c>
      <c r="S7" s="9">
        <f t="shared" si="3"/>
        <v>42563.932951388888</v>
      </c>
      <c r="T7" s="9">
        <f t="shared" si="4"/>
        <v>42580.232638888891</v>
      </c>
    </row>
    <row r="8" spans="1:20" ht="60" x14ac:dyDescent="0.25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8265</v>
      </c>
      <c r="O8" s="5">
        <f t="shared" si="0"/>
        <v>106.4875</v>
      </c>
      <c r="P8" s="5">
        <f t="shared" si="5"/>
        <v>146.87931034482759</v>
      </c>
      <c r="Q8" t="str">
        <f t="shared" si="1"/>
        <v>film</v>
      </c>
      <c r="R8" t="str">
        <f t="shared" si="2"/>
        <v>video/television</v>
      </c>
      <c r="S8" s="9">
        <f t="shared" si="3"/>
        <v>41794.072337962964</v>
      </c>
      <c r="T8" s="9">
        <f t="shared" si="4"/>
        <v>41804.072337962964</v>
      </c>
    </row>
    <row r="9" spans="1:20" ht="60" x14ac:dyDescent="0.25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8265</v>
      </c>
      <c r="O9" s="5">
        <f t="shared" si="0"/>
        <v>101.22222222222223</v>
      </c>
      <c r="P9" s="5">
        <f t="shared" si="5"/>
        <v>159.82456140350877</v>
      </c>
      <c r="Q9" t="str">
        <f t="shared" si="1"/>
        <v>film</v>
      </c>
      <c r="R9" t="str">
        <f t="shared" si="2"/>
        <v>video/television</v>
      </c>
      <c r="S9" s="9">
        <f t="shared" si="3"/>
        <v>42516.047071759262</v>
      </c>
      <c r="T9" s="9">
        <f t="shared" si="4"/>
        <v>42556.047071759262</v>
      </c>
    </row>
    <row r="10" spans="1:20" ht="30" x14ac:dyDescent="0.25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8265</v>
      </c>
      <c r="O10" s="5">
        <f t="shared" si="0"/>
        <v>100.04342857142858</v>
      </c>
      <c r="P10" s="5">
        <f t="shared" si="5"/>
        <v>291.79333333333335</v>
      </c>
      <c r="Q10" t="str">
        <f t="shared" si="1"/>
        <v>film</v>
      </c>
      <c r="R10" t="str">
        <f t="shared" si="2"/>
        <v>video/television</v>
      </c>
      <c r="S10" s="9">
        <f t="shared" si="3"/>
        <v>42468.94458333333</v>
      </c>
      <c r="T10" s="9">
        <f t="shared" si="4"/>
        <v>42475.875</v>
      </c>
    </row>
    <row r="11" spans="1:20" ht="45" x14ac:dyDescent="0.25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8265</v>
      </c>
      <c r="O11" s="5">
        <f t="shared" si="0"/>
        <v>125.998</v>
      </c>
      <c r="P11" s="5">
        <f t="shared" si="5"/>
        <v>31.499500000000001</v>
      </c>
      <c r="Q11" t="str">
        <f t="shared" si="1"/>
        <v>film</v>
      </c>
      <c r="R11" t="str">
        <f t="shared" si="2"/>
        <v>video/television</v>
      </c>
      <c r="S11" s="9">
        <f t="shared" si="3"/>
        <v>42447.103518518517</v>
      </c>
      <c r="T11" s="9">
        <f t="shared" si="4"/>
        <v>42477.103518518517</v>
      </c>
    </row>
    <row r="12" spans="1:20" ht="60" x14ac:dyDescent="0.25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8265</v>
      </c>
      <c r="O12" s="5">
        <f t="shared" si="0"/>
        <v>100.5</v>
      </c>
      <c r="P12" s="5">
        <f t="shared" si="5"/>
        <v>158.68421052631578</v>
      </c>
      <c r="Q12" t="str">
        <f t="shared" si="1"/>
        <v>film</v>
      </c>
      <c r="R12" t="str">
        <f t="shared" si="2"/>
        <v>video/television</v>
      </c>
      <c r="S12" s="9">
        <f t="shared" si="3"/>
        <v>41780.068043981482</v>
      </c>
      <c r="T12" s="9">
        <f t="shared" si="4"/>
        <v>41815.068043981482</v>
      </c>
    </row>
    <row r="13" spans="1:20" ht="60" x14ac:dyDescent="0.25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8265</v>
      </c>
      <c r="O13" s="5">
        <f t="shared" si="0"/>
        <v>120.5</v>
      </c>
      <c r="P13" s="5">
        <f t="shared" si="5"/>
        <v>80.333333333333329</v>
      </c>
      <c r="Q13" t="str">
        <f t="shared" si="1"/>
        <v>film</v>
      </c>
      <c r="R13" t="str">
        <f t="shared" si="2"/>
        <v>video/television</v>
      </c>
      <c r="S13" s="9">
        <f t="shared" si="3"/>
        <v>42572.778495370367</v>
      </c>
      <c r="T13" s="9">
        <f t="shared" si="4"/>
        <v>42604.125</v>
      </c>
    </row>
    <row r="14" spans="1:20" ht="60" x14ac:dyDescent="0.25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8265</v>
      </c>
      <c r="O14" s="5">
        <f t="shared" si="0"/>
        <v>165.29333333333332</v>
      </c>
      <c r="P14" s="5">
        <f t="shared" si="5"/>
        <v>59.961305925030231</v>
      </c>
      <c r="Q14" t="str">
        <f t="shared" si="1"/>
        <v>film</v>
      </c>
      <c r="R14" t="str">
        <f t="shared" si="2"/>
        <v>video/television</v>
      </c>
      <c r="S14" s="9">
        <f t="shared" si="3"/>
        <v>41791.713252314818</v>
      </c>
      <c r="T14" s="9">
        <f t="shared" si="4"/>
        <v>41836.125</v>
      </c>
    </row>
    <row r="15" spans="1:20" ht="45" x14ac:dyDescent="0.25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8265</v>
      </c>
      <c r="O15" s="5">
        <f t="shared" si="0"/>
        <v>159.97142857142856</v>
      </c>
      <c r="P15" s="5">
        <f t="shared" si="5"/>
        <v>109.78431372549019</v>
      </c>
      <c r="Q15" t="str">
        <f t="shared" si="1"/>
        <v>film</v>
      </c>
      <c r="R15" t="str">
        <f t="shared" si="2"/>
        <v>video/television</v>
      </c>
      <c r="S15" s="9">
        <f t="shared" si="3"/>
        <v>42508.677187499998</v>
      </c>
      <c r="T15" s="9">
        <f t="shared" si="4"/>
        <v>42544.852083333331</v>
      </c>
    </row>
    <row r="16" spans="1:20" ht="30" x14ac:dyDescent="0.25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8265</v>
      </c>
      <c r="O16" s="5">
        <f t="shared" si="0"/>
        <v>100.93333333333334</v>
      </c>
      <c r="P16" s="5">
        <f t="shared" si="5"/>
        <v>147.70731707317074</v>
      </c>
      <c r="Q16" t="str">
        <f t="shared" si="1"/>
        <v>film</v>
      </c>
      <c r="R16" t="str">
        <f t="shared" si="2"/>
        <v>video/television</v>
      </c>
      <c r="S16" s="9">
        <f t="shared" si="3"/>
        <v>41808.02648148148</v>
      </c>
      <c r="T16" s="9">
        <f t="shared" si="4"/>
        <v>41833.582638888889</v>
      </c>
    </row>
    <row r="17" spans="1:20" ht="45" x14ac:dyDescent="0.25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8265</v>
      </c>
      <c r="O17" s="5">
        <f t="shared" si="0"/>
        <v>106.6</v>
      </c>
      <c r="P17" s="5">
        <f t="shared" si="5"/>
        <v>21.755102040816325</v>
      </c>
      <c r="Q17" t="str">
        <f t="shared" si="1"/>
        <v>film</v>
      </c>
      <c r="R17" t="str">
        <f t="shared" si="2"/>
        <v>video/television</v>
      </c>
      <c r="S17" s="9">
        <f t="shared" si="3"/>
        <v>42256.391875000001</v>
      </c>
      <c r="T17" s="9">
        <f t="shared" si="4"/>
        <v>42274.843055555553</v>
      </c>
    </row>
    <row r="18" spans="1:20" ht="60" x14ac:dyDescent="0.25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8265</v>
      </c>
      <c r="O18" s="5">
        <f t="shared" si="0"/>
        <v>100.24166666666666</v>
      </c>
      <c r="P18" s="5">
        <f t="shared" si="5"/>
        <v>171.84285714285716</v>
      </c>
      <c r="Q18" t="str">
        <f t="shared" si="1"/>
        <v>film</v>
      </c>
      <c r="R18" t="str">
        <f t="shared" si="2"/>
        <v>video/television</v>
      </c>
      <c r="S18" s="9">
        <f t="shared" si="3"/>
        <v>41760.796423611115</v>
      </c>
      <c r="T18" s="9">
        <f t="shared" si="4"/>
        <v>41806.229166666664</v>
      </c>
    </row>
    <row r="19" spans="1:20" ht="60" x14ac:dyDescent="0.25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8265</v>
      </c>
      <c r="O19" s="5">
        <f t="shared" si="0"/>
        <v>100.66666666666667</v>
      </c>
      <c r="P19" s="5">
        <f t="shared" si="5"/>
        <v>41.944444444444443</v>
      </c>
      <c r="Q19" t="str">
        <f t="shared" si="1"/>
        <v>film</v>
      </c>
      <c r="R19" t="str">
        <f t="shared" si="2"/>
        <v>video/television</v>
      </c>
      <c r="S19" s="9">
        <f t="shared" si="3"/>
        <v>41917.731736111113</v>
      </c>
      <c r="T19" s="9">
        <f t="shared" si="4"/>
        <v>41947.773402777777</v>
      </c>
    </row>
    <row r="20" spans="1:20" ht="45" x14ac:dyDescent="0.25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8265</v>
      </c>
      <c r="O20" s="5">
        <f t="shared" si="0"/>
        <v>106.3211</v>
      </c>
      <c r="P20" s="5">
        <f t="shared" si="5"/>
        <v>93.264122807017543</v>
      </c>
      <c r="Q20" t="str">
        <f t="shared" si="1"/>
        <v>film</v>
      </c>
      <c r="R20" t="str">
        <f t="shared" si="2"/>
        <v>video/television</v>
      </c>
      <c r="S20" s="9">
        <f t="shared" si="3"/>
        <v>41869.542314814818</v>
      </c>
      <c r="T20" s="9">
        <f t="shared" si="4"/>
        <v>41899.542314814818</v>
      </c>
    </row>
    <row r="21" spans="1:20" ht="60" x14ac:dyDescent="0.25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8265</v>
      </c>
      <c r="O21" s="5">
        <f t="shared" si="0"/>
        <v>145.29411764705881</v>
      </c>
      <c r="P21" s="5">
        <f t="shared" si="5"/>
        <v>56.136363636363633</v>
      </c>
      <c r="Q21" t="str">
        <f t="shared" si="1"/>
        <v>film</v>
      </c>
      <c r="R21" t="str">
        <f t="shared" si="2"/>
        <v>video/television</v>
      </c>
      <c r="S21" s="9">
        <f t="shared" si="3"/>
        <v>42175.816365740742</v>
      </c>
      <c r="T21" s="9">
        <f t="shared" si="4"/>
        <v>42205.816365740742</v>
      </c>
    </row>
    <row r="22" spans="1:20" ht="45" x14ac:dyDescent="0.25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8265</v>
      </c>
      <c r="O22" s="5">
        <f t="shared" si="0"/>
        <v>100.2</v>
      </c>
      <c r="P22" s="5">
        <f t="shared" si="5"/>
        <v>80.16</v>
      </c>
      <c r="Q22" t="str">
        <f t="shared" si="1"/>
        <v>film</v>
      </c>
      <c r="R22" t="str">
        <f t="shared" si="2"/>
        <v>video/television</v>
      </c>
      <c r="S22" s="9">
        <f t="shared" si="3"/>
        <v>42200.758240740746</v>
      </c>
      <c r="T22" s="9">
        <f t="shared" si="4"/>
        <v>42260.758240740746</v>
      </c>
    </row>
    <row r="23" spans="1:20" ht="45" x14ac:dyDescent="0.25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8265</v>
      </c>
      <c r="O23" s="5">
        <f t="shared" si="0"/>
        <v>109.13513513513513</v>
      </c>
      <c r="P23" s="5">
        <f t="shared" si="5"/>
        <v>199.9009900990099</v>
      </c>
      <c r="Q23" t="str">
        <f t="shared" si="1"/>
        <v>film</v>
      </c>
      <c r="R23" t="str">
        <f t="shared" si="2"/>
        <v>video/television</v>
      </c>
      <c r="S23" s="9">
        <f t="shared" si="3"/>
        <v>41878.627187500002</v>
      </c>
      <c r="T23" s="9">
        <f t="shared" si="4"/>
        <v>41908.627187500002</v>
      </c>
    </row>
    <row r="24" spans="1:20" ht="30" x14ac:dyDescent="0.25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8265</v>
      </c>
      <c r="O24" s="5">
        <f t="shared" si="0"/>
        <v>117.14285714285714</v>
      </c>
      <c r="P24" s="5">
        <f t="shared" si="5"/>
        <v>51.25</v>
      </c>
      <c r="Q24" t="str">
        <f t="shared" si="1"/>
        <v>film</v>
      </c>
      <c r="R24" t="str">
        <f t="shared" si="2"/>
        <v>video/television</v>
      </c>
      <c r="S24" s="9">
        <f t="shared" si="3"/>
        <v>41989.91134259259</v>
      </c>
      <c r="T24" s="9">
        <f t="shared" si="4"/>
        <v>42005.332638888889</v>
      </c>
    </row>
    <row r="25" spans="1:20" ht="45" x14ac:dyDescent="0.25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8265</v>
      </c>
      <c r="O25" s="5">
        <f t="shared" si="0"/>
        <v>118.5</v>
      </c>
      <c r="P25" s="5">
        <f t="shared" si="5"/>
        <v>103.04347826086956</v>
      </c>
      <c r="Q25" t="str">
        <f t="shared" si="1"/>
        <v>film</v>
      </c>
      <c r="R25" t="str">
        <f t="shared" si="2"/>
        <v>video/television</v>
      </c>
      <c r="S25" s="9">
        <f t="shared" si="3"/>
        <v>42097.778946759259</v>
      </c>
      <c r="T25" s="9">
        <f t="shared" si="4"/>
        <v>42124.638888888891</v>
      </c>
    </row>
    <row r="26" spans="1:20" ht="30" x14ac:dyDescent="0.25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8265</v>
      </c>
      <c r="O26" s="5">
        <f t="shared" si="0"/>
        <v>108.80768571428571</v>
      </c>
      <c r="P26" s="5">
        <f t="shared" si="5"/>
        <v>66.346149825783982</v>
      </c>
      <c r="Q26" t="str">
        <f t="shared" si="1"/>
        <v>film</v>
      </c>
      <c r="R26" t="str">
        <f t="shared" si="2"/>
        <v>video/television</v>
      </c>
      <c r="S26" s="9">
        <f t="shared" si="3"/>
        <v>42229.820173611108</v>
      </c>
      <c r="T26" s="9">
        <f t="shared" si="4"/>
        <v>42262.818750000006</v>
      </c>
    </row>
    <row r="27" spans="1:20" ht="60" x14ac:dyDescent="0.25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8265</v>
      </c>
      <c r="O27" s="5">
        <f t="shared" si="0"/>
        <v>133.33333333333334</v>
      </c>
      <c r="P27" s="5">
        <f t="shared" si="5"/>
        <v>57.142857142857146</v>
      </c>
      <c r="Q27" t="str">
        <f t="shared" si="1"/>
        <v>film</v>
      </c>
      <c r="R27" t="str">
        <f t="shared" si="2"/>
        <v>video/television</v>
      </c>
      <c r="S27" s="9">
        <f t="shared" si="3"/>
        <v>42318.025011574078</v>
      </c>
      <c r="T27" s="9">
        <f t="shared" si="4"/>
        <v>42378.025011574078</v>
      </c>
    </row>
    <row r="28" spans="1:20" ht="45" x14ac:dyDescent="0.25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8265</v>
      </c>
      <c r="O28" s="5">
        <f t="shared" si="0"/>
        <v>155.19999999999999</v>
      </c>
      <c r="P28" s="5">
        <f t="shared" si="5"/>
        <v>102.10526315789474</v>
      </c>
      <c r="Q28" t="str">
        <f t="shared" si="1"/>
        <v>film</v>
      </c>
      <c r="R28" t="str">
        <f t="shared" si="2"/>
        <v>video/television</v>
      </c>
      <c r="S28" s="9">
        <f t="shared" si="3"/>
        <v>41828.515555555554</v>
      </c>
      <c r="T28" s="9">
        <f t="shared" si="4"/>
        <v>41868.515555555554</v>
      </c>
    </row>
    <row r="29" spans="1:20" ht="45" x14ac:dyDescent="0.25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8265</v>
      </c>
      <c r="O29" s="5">
        <f t="shared" si="0"/>
        <v>111.72499999999999</v>
      </c>
      <c r="P29" s="5">
        <f t="shared" si="5"/>
        <v>148.96666666666667</v>
      </c>
      <c r="Q29" t="str">
        <f t="shared" si="1"/>
        <v>film</v>
      </c>
      <c r="R29" t="str">
        <f t="shared" si="2"/>
        <v>video/television</v>
      </c>
      <c r="S29" s="9">
        <f t="shared" si="3"/>
        <v>41929.164733796293</v>
      </c>
      <c r="T29" s="9">
        <f t="shared" si="4"/>
        <v>41959.206400462965</v>
      </c>
    </row>
    <row r="30" spans="1:20" ht="30" x14ac:dyDescent="0.25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8265</v>
      </c>
      <c r="O30" s="5">
        <f t="shared" si="0"/>
        <v>100.35</v>
      </c>
      <c r="P30" s="5">
        <f t="shared" si="5"/>
        <v>169.6056338028169</v>
      </c>
      <c r="Q30" t="str">
        <f t="shared" si="1"/>
        <v>film</v>
      </c>
      <c r="R30" t="str">
        <f t="shared" si="2"/>
        <v>video/television</v>
      </c>
      <c r="S30" s="9">
        <f t="shared" si="3"/>
        <v>42324.96393518518</v>
      </c>
      <c r="T30" s="9">
        <f t="shared" si="4"/>
        <v>42354.96393518518</v>
      </c>
    </row>
    <row r="31" spans="1:20" ht="60" x14ac:dyDescent="0.25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8265</v>
      </c>
      <c r="O31" s="5">
        <f t="shared" si="0"/>
        <v>123.33333333333333</v>
      </c>
      <c r="P31" s="5">
        <f t="shared" si="5"/>
        <v>31.623931623931625</v>
      </c>
      <c r="Q31" t="str">
        <f t="shared" si="1"/>
        <v>film</v>
      </c>
      <c r="R31" t="str">
        <f t="shared" si="2"/>
        <v>video/television</v>
      </c>
      <c r="S31" s="9">
        <f t="shared" si="3"/>
        <v>41812.67324074074</v>
      </c>
      <c r="T31" s="9">
        <f t="shared" si="4"/>
        <v>41842.67324074074</v>
      </c>
    </row>
    <row r="32" spans="1:20" ht="45" x14ac:dyDescent="0.25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8265</v>
      </c>
      <c r="O32" s="5">
        <f t="shared" si="0"/>
        <v>101.29975</v>
      </c>
      <c r="P32" s="5">
        <f t="shared" si="5"/>
        <v>76.45264150943396</v>
      </c>
      <c r="Q32" t="str">
        <f t="shared" si="1"/>
        <v>film</v>
      </c>
      <c r="R32" t="str">
        <f t="shared" si="2"/>
        <v>video/television</v>
      </c>
      <c r="S32" s="9">
        <f t="shared" si="3"/>
        <v>41842.292997685188</v>
      </c>
      <c r="T32" s="9">
        <f t="shared" si="4"/>
        <v>41872.292997685188</v>
      </c>
    </row>
    <row r="33" spans="1:20" ht="45" x14ac:dyDescent="0.25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8265</v>
      </c>
      <c r="O33" s="5">
        <f t="shared" si="0"/>
        <v>100</v>
      </c>
      <c r="P33" s="5">
        <f t="shared" si="5"/>
        <v>13</v>
      </c>
      <c r="Q33" t="str">
        <f t="shared" si="1"/>
        <v>film</v>
      </c>
      <c r="R33" t="str">
        <f t="shared" si="2"/>
        <v>video/television</v>
      </c>
      <c r="S33" s="9">
        <f t="shared" si="3"/>
        <v>42376.79206018518</v>
      </c>
      <c r="T33" s="9">
        <f t="shared" si="4"/>
        <v>42394.79206018518</v>
      </c>
    </row>
    <row r="34" spans="1:20" ht="60" x14ac:dyDescent="0.25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8265</v>
      </c>
      <c r="O34" s="5">
        <f t="shared" si="0"/>
        <v>100.24604569420035</v>
      </c>
      <c r="P34" s="5">
        <f t="shared" si="5"/>
        <v>320.44943820224717</v>
      </c>
      <c r="Q34" t="str">
        <f t="shared" si="1"/>
        <v>film</v>
      </c>
      <c r="R34" t="str">
        <f t="shared" si="2"/>
        <v>video/television</v>
      </c>
      <c r="S34" s="9">
        <f t="shared" si="3"/>
        <v>42461.627511574072</v>
      </c>
      <c r="T34" s="9">
        <f t="shared" si="4"/>
        <v>42503.165972222225</v>
      </c>
    </row>
    <row r="35" spans="1:20" ht="60" x14ac:dyDescent="0.25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8265</v>
      </c>
      <c r="O35" s="5">
        <f t="shared" si="0"/>
        <v>102.0952380952381</v>
      </c>
      <c r="P35" s="5">
        <f t="shared" si="5"/>
        <v>83.75</v>
      </c>
      <c r="Q35" t="str">
        <f t="shared" si="1"/>
        <v>film</v>
      </c>
      <c r="R35" t="str">
        <f t="shared" si="2"/>
        <v>video/television</v>
      </c>
      <c r="S35" s="9">
        <f t="shared" si="3"/>
        <v>42286.660891203705</v>
      </c>
      <c r="T35" s="9">
        <f t="shared" si="4"/>
        <v>42316.702557870376</v>
      </c>
    </row>
    <row r="36" spans="1:20" ht="60" x14ac:dyDescent="0.25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8265</v>
      </c>
      <c r="O36" s="5">
        <f t="shared" si="0"/>
        <v>130.46153846153845</v>
      </c>
      <c r="P36" s="5">
        <f t="shared" si="5"/>
        <v>49.882352941176471</v>
      </c>
      <c r="Q36" t="str">
        <f t="shared" si="1"/>
        <v>film</v>
      </c>
      <c r="R36" t="str">
        <f t="shared" si="2"/>
        <v>video/television</v>
      </c>
      <c r="S36" s="9">
        <f t="shared" si="3"/>
        <v>41841.321770833332</v>
      </c>
      <c r="T36" s="9">
        <f t="shared" si="4"/>
        <v>41856.321770833332</v>
      </c>
    </row>
    <row r="37" spans="1:20" ht="45" x14ac:dyDescent="0.25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8265</v>
      </c>
      <c r="O37" s="5">
        <f t="shared" si="0"/>
        <v>166.5</v>
      </c>
      <c r="P37" s="5">
        <f t="shared" si="5"/>
        <v>59.464285714285715</v>
      </c>
      <c r="Q37" t="str">
        <f t="shared" si="1"/>
        <v>film</v>
      </c>
      <c r="R37" t="str">
        <f t="shared" si="2"/>
        <v>video/television</v>
      </c>
      <c r="S37" s="9">
        <f t="shared" si="3"/>
        <v>42098.291828703703</v>
      </c>
      <c r="T37" s="9">
        <f t="shared" si="4"/>
        <v>42122</v>
      </c>
    </row>
    <row r="38" spans="1:20" ht="30" x14ac:dyDescent="0.25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8265</v>
      </c>
      <c r="O38" s="5">
        <f t="shared" si="0"/>
        <v>142.15</v>
      </c>
      <c r="P38" s="5">
        <f t="shared" si="5"/>
        <v>193.84090909090909</v>
      </c>
      <c r="Q38" t="str">
        <f t="shared" si="1"/>
        <v>film</v>
      </c>
      <c r="R38" t="str">
        <f t="shared" si="2"/>
        <v>video/television</v>
      </c>
      <c r="S38" s="9">
        <f t="shared" si="3"/>
        <v>42068.307002314818</v>
      </c>
      <c r="T38" s="9">
        <f t="shared" si="4"/>
        <v>42098.265335648146</v>
      </c>
    </row>
    <row r="39" spans="1:20" ht="60" x14ac:dyDescent="0.25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8265</v>
      </c>
      <c r="O39" s="5">
        <f t="shared" si="0"/>
        <v>183.44090909090909</v>
      </c>
      <c r="P39" s="5">
        <f t="shared" si="5"/>
        <v>159.51383399209487</v>
      </c>
      <c r="Q39" t="str">
        <f t="shared" si="1"/>
        <v>film</v>
      </c>
      <c r="R39" t="str">
        <f t="shared" si="2"/>
        <v>video/television</v>
      </c>
      <c r="S39" s="9">
        <f t="shared" si="3"/>
        <v>42032.693043981482</v>
      </c>
      <c r="T39" s="9">
        <f t="shared" si="4"/>
        <v>42062.693043981482</v>
      </c>
    </row>
    <row r="40" spans="1:20" ht="45" x14ac:dyDescent="0.25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8265</v>
      </c>
      <c r="O40" s="5">
        <f t="shared" si="0"/>
        <v>110.04</v>
      </c>
      <c r="P40" s="5">
        <f t="shared" si="5"/>
        <v>41.68181818181818</v>
      </c>
      <c r="Q40" t="str">
        <f t="shared" si="1"/>
        <v>film</v>
      </c>
      <c r="R40" t="str">
        <f t="shared" si="2"/>
        <v>video/television</v>
      </c>
      <c r="S40" s="9">
        <f t="shared" si="3"/>
        <v>41375.057222222218</v>
      </c>
      <c r="T40" s="9">
        <f t="shared" si="4"/>
        <v>41405.057222222218</v>
      </c>
    </row>
    <row r="41" spans="1:20" ht="60" x14ac:dyDescent="0.25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8265</v>
      </c>
      <c r="O41" s="5">
        <f t="shared" si="0"/>
        <v>130.97999999999999</v>
      </c>
      <c r="P41" s="5">
        <f t="shared" si="5"/>
        <v>150.89861751152074</v>
      </c>
      <c r="Q41" t="str">
        <f t="shared" si="1"/>
        <v>film</v>
      </c>
      <c r="R41" t="str">
        <f t="shared" si="2"/>
        <v>video/television</v>
      </c>
      <c r="S41" s="9">
        <f t="shared" si="3"/>
        <v>41754.047083333331</v>
      </c>
      <c r="T41" s="9">
        <f t="shared" si="4"/>
        <v>41784.957638888889</v>
      </c>
    </row>
    <row r="42" spans="1:20" ht="60" x14ac:dyDescent="0.25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8265</v>
      </c>
      <c r="O42" s="5">
        <f t="shared" si="0"/>
        <v>101.35</v>
      </c>
      <c r="P42" s="5">
        <f t="shared" si="5"/>
        <v>126.6875</v>
      </c>
      <c r="Q42" t="str">
        <f t="shared" si="1"/>
        <v>film</v>
      </c>
      <c r="R42" t="str">
        <f t="shared" si="2"/>
        <v>video/television</v>
      </c>
      <c r="S42" s="9">
        <f t="shared" si="3"/>
        <v>41789.21398148148</v>
      </c>
      <c r="T42" s="9">
        <f t="shared" si="4"/>
        <v>41809.166666666664</v>
      </c>
    </row>
    <row r="43" spans="1:20" ht="60" x14ac:dyDescent="0.25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8265</v>
      </c>
      <c r="O43" s="5">
        <f t="shared" si="0"/>
        <v>100</v>
      </c>
      <c r="P43" s="5">
        <f t="shared" si="5"/>
        <v>105.26315789473684</v>
      </c>
      <c r="Q43" t="str">
        <f t="shared" si="1"/>
        <v>film</v>
      </c>
      <c r="R43" t="str">
        <f t="shared" si="2"/>
        <v>video/television</v>
      </c>
      <c r="S43" s="9">
        <f t="shared" si="3"/>
        <v>41887.568912037037</v>
      </c>
      <c r="T43" s="9">
        <f t="shared" si="4"/>
        <v>41917.568912037037</v>
      </c>
    </row>
    <row r="44" spans="1:20" ht="60" x14ac:dyDescent="0.25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8265</v>
      </c>
      <c r="O44" s="5">
        <f t="shared" si="0"/>
        <v>141.85714285714286</v>
      </c>
      <c r="P44" s="5">
        <f t="shared" si="5"/>
        <v>117.51479289940828</v>
      </c>
      <c r="Q44" t="str">
        <f t="shared" si="1"/>
        <v>film</v>
      </c>
      <c r="R44" t="str">
        <f t="shared" si="2"/>
        <v>video/television</v>
      </c>
      <c r="S44" s="9">
        <f t="shared" si="3"/>
        <v>41971.639189814814</v>
      </c>
      <c r="T44" s="9">
        <f t="shared" si="4"/>
        <v>42001.639189814814</v>
      </c>
    </row>
    <row r="45" spans="1:20" ht="60" x14ac:dyDescent="0.25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8265</v>
      </c>
      <c r="O45" s="5">
        <f t="shared" si="0"/>
        <v>308.66000000000003</v>
      </c>
      <c r="P45" s="5">
        <f t="shared" si="5"/>
        <v>117.36121673003802</v>
      </c>
      <c r="Q45" t="str">
        <f t="shared" si="1"/>
        <v>film</v>
      </c>
      <c r="R45" t="str">
        <f t="shared" si="2"/>
        <v>video/television</v>
      </c>
      <c r="S45" s="9">
        <f t="shared" si="3"/>
        <v>41802.790347222224</v>
      </c>
      <c r="T45" s="9">
        <f t="shared" si="4"/>
        <v>41833</v>
      </c>
    </row>
    <row r="46" spans="1:20" ht="60" x14ac:dyDescent="0.25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8265</v>
      </c>
      <c r="O46" s="5">
        <f t="shared" si="0"/>
        <v>100</v>
      </c>
      <c r="P46" s="5">
        <f t="shared" si="5"/>
        <v>133.33333333333334</v>
      </c>
      <c r="Q46" t="str">
        <f t="shared" si="1"/>
        <v>film</v>
      </c>
      <c r="R46" t="str">
        <f t="shared" si="2"/>
        <v>video/television</v>
      </c>
      <c r="S46" s="9">
        <f t="shared" si="3"/>
        <v>41874.098807870374</v>
      </c>
      <c r="T46" s="9">
        <f t="shared" si="4"/>
        <v>41919.098807870374</v>
      </c>
    </row>
    <row r="47" spans="1:20" ht="45" x14ac:dyDescent="0.25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8265</v>
      </c>
      <c r="O47" s="5">
        <f t="shared" si="0"/>
        <v>120</v>
      </c>
      <c r="P47" s="5">
        <f t="shared" si="5"/>
        <v>98.360655737704917</v>
      </c>
      <c r="Q47" t="str">
        <f t="shared" si="1"/>
        <v>film</v>
      </c>
      <c r="R47" t="str">
        <f t="shared" si="2"/>
        <v>video/television</v>
      </c>
      <c r="S47" s="9">
        <f t="shared" si="3"/>
        <v>42457.623923611114</v>
      </c>
      <c r="T47" s="9">
        <f t="shared" si="4"/>
        <v>42487.623923611114</v>
      </c>
    </row>
    <row r="48" spans="1:20" ht="45" x14ac:dyDescent="0.25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8265</v>
      </c>
      <c r="O48" s="5">
        <f t="shared" si="0"/>
        <v>104.16666666666667</v>
      </c>
      <c r="P48" s="5">
        <f t="shared" si="5"/>
        <v>194.44444444444446</v>
      </c>
      <c r="Q48" t="str">
        <f t="shared" si="1"/>
        <v>film</v>
      </c>
      <c r="R48" t="str">
        <f t="shared" si="2"/>
        <v>video/television</v>
      </c>
      <c r="S48" s="9">
        <f t="shared" si="3"/>
        <v>42323.964976851858</v>
      </c>
      <c r="T48" s="9">
        <f t="shared" si="4"/>
        <v>42353.964976851858</v>
      </c>
    </row>
    <row r="49" spans="1:20" ht="60" x14ac:dyDescent="0.25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8265</v>
      </c>
      <c r="O49" s="5">
        <f t="shared" si="0"/>
        <v>107.611</v>
      </c>
      <c r="P49" s="5">
        <f t="shared" si="5"/>
        <v>76.865000000000009</v>
      </c>
      <c r="Q49" t="str">
        <f t="shared" si="1"/>
        <v>film</v>
      </c>
      <c r="R49" t="str">
        <f t="shared" si="2"/>
        <v>video/television</v>
      </c>
      <c r="S49" s="9">
        <f t="shared" si="3"/>
        <v>41932.819525462961</v>
      </c>
      <c r="T49" s="9">
        <f t="shared" si="4"/>
        <v>41992.861192129625</v>
      </c>
    </row>
    <row r="50" spans="1:20" ht="60" x14ac:dyDescent="0.25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8265</v>
      </c>
      <c r="O50" s="5">
        <f t="shared" si="0"/>
        <v>107.95</v>
      </c>
      <c r="P50" s="5">
        <f t="shared" si="5"/>
        <v>56.815789473684212</v>
      </c>
      <c r="Q50" t="str">
        <f t="shared" si="1"/>
        <v>film</v>
      </c>
      <c r="R50" t="str">
        <f t="shared" si="2"/>
        <v>video/television</v>
      </c>
      <c r="S50" s="9">
        <f t="shared" si="3"/>
        <v>42033.516898148147</v>
      </c>
      <c r="T50" s="9">
        <f t="shared" si="4"/>
        <v>42064.5</v>
      </c>
    </row>
    <row r="51" spans="1:20" ht="30" x14ac:dyDescent="0.25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8265</v>
      </c>
      <c r="O51" s="5">
        <f t="shared" si="0"/>
        <v>100</v>
      </c>
      <c r="P51" s="5">
        <f t="shared" si="5"/>
        <v>137.93103448275863</v>
      </c>
      <c r="Q51" t="str">
        <f t="shared" si="1"/>
        <v>film</v>
      </c>
      <c r="R51" t="str">
        <f t="shared" si="2"/>
        <v>video/television</v>
      </c>
      <c r="S51" s="9">
        <f t="shared" si="3"/>
        <v>42271.176446759258</v>
      </c>
      <c r="T51" s="9">
        <f t="shared" si="4"/>
        <v>42301.176446759258</v>
      </c>
    </row>
    <row r="52" spans="1:20" ht="45" x14ac:dyDescent="0.25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8265</v>
      </c>
      <c r="O52" s="5">
        <f t="shared" si="0"/>
        <v>100</v>
      </c>
      <c r="P52" s="5">
        <f t="shared" si="5"/>
        <v>27.272727272727273</v>
      </c>
      <c r="Q52" t="str">
        <f t="shared" si="1"/>
        <v>film</v>
      </c>
      <c r="R52" t="str">
        <f t="shared" si="2"/>
        <v>video/television</v>
      </c>
      <c r="S52" s="9">
        <f t="shared" si="3"/>
        <v>41995.752986111111</v>
      </c>
      <c r="T52" s="9">
        <f t="shared" si="4"/>
        <v>42034.708333333328</v>
      </c>
    </row>
    <row r="53" spans="1:20" ht="60" x14ac:dyDescent="0.25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8265</v>
      </c>
      <c r="O53" s="5">
        <f t="shared" si="0"/>
        <v>128.01818181818183</v>
      </c>
      <c r="P53" s="5">
        <f t="shared" si="5"/>
        <v>118.33613445378151</v>
      </c>
      <c r="Q53" t="str">
        <f t="shared" si="1"/>
        <v>film</v>
      </c>
      <c r="R53" t="str">
        <f t="shared" si="2"/>
        <v>video/television</v>
      </c>
      <c r="S53" s="9">
        <f t="shared" si="3"/>
        <v>42196.928668981483</v>
      </c>
      <c r="T53" s="9">
        <f t="shared" si="4"/>
        <v>42226.928668981483</v>
      </c>
    </row>
    <row r="54" spans="1:20" ht="45" x14ac:dyDescent="0.25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8265</v>
      </c>
      <c r="O54" s="5">
        <f t="shared" si="0"/>
        <v>116.21</v>
      </c>
      <c r="P54" s="5">
        <f t="shared" si="5"/>
        <v>223.48076923076923</v>
      </c>
      <c r="Q54" t="str">
        <f t="shared" si="1"/>
        <v>film</v>
      </c>
      <c r="R54" t="str">
        <f t="shared" si="2"/>
        <v>video/television</v>
      </c>
      <c r="S54" s="9">
        <f t="shared" si="3"/>
        <v>41807.701921296299</v>
      </c>
      <c r="T54" s="9">
        <f t="shared" si="4"/>
        <v>41837.701921296299</v>
      </c>
    </row>
    <row r="55" spans="1:20" ht="30" x14ac:dyDescent="0.25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8265</v>
      </c>
      <c r="O55" s="5">
        <f t="shared" si="0"/>
        <v>109.63333333333334</v>
      </c>
      <c r="P55" s="5">
        <f t="shared" si="5"/>
        <v>28.111111111111111</v>
      </c>
      <c r="Q55" t="str">
        <f t="shared" si="1"/>
        <v>film</v>
      </c>
      <c r="R55" t="str">
        <f t="shared" si="2"/>
        <v>video/television</v>
      </c>
      <c r="S55" s="9">
        <f t="shared" si="3"/>
        <v>41719.549131944441</v>
      </c>
      <c r="T55" s="9">
        <f t="shared" si="4"/>
        <v>41733.916666666664</v>
      </c>
    </row>
    <row r="56" spans="1:20" ht="60" x14ac:dyDescent="0.25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8265</v>
      </c>
      <c r="O56" s="5">
        <f t="shared" si="0"/>
        <v>101</v>
      </c>
      <c r="P56" s="5">
        <f t="shared" si="5"/>
        <v>194.23076923076923</v>
      </c>
      <c r="Q56" t="str">
        <f t="shared" si="1"/>
        <v>film</v>
      </c>
      <c r="R56" t="str">
        <f t="shared" si="2"/>
        <v>video/television</v>
      </c>
      <c r="S56" s="9">
        <f t="shared" si="3"/>
        <v>42333.713206018518</v>
      </c>
      <c r="T56" s="9">
        <f t="shared" si="4"/>
        <v>42363.713206018518</v>
      </c>
    </row>
    <row r="57" spans="1:20" ht="45" x14ac:dyDescent="0.25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8265</v>
      </c>
      <c r="O57" s="5">
        <f t="shared" si="0"/>
        <v>128.95348837209303</v>
      </c>
      <c r="P57" s="5">
        <f t="shared" si="5"/>
        <v>128.95348837209303</v>
      </c>
      <c r="Q57" t="str">
        <f t="shared" si="1"/>
        <v>film</v>
      </c>
      <c r="R57" t="str">
        <f t="shared" si="2"/>
        <v>video/television</v>
      </c>
      <c r="S57" s="9">
        <f t="shared" si="3"/>
        <v>42496.968935185185</v>
      </c>
      <c r="T57" s="9">
        <f t="shared" si="4"/>
        <v>42517.968935185185</v>
      </c>
    </row>
    <row r="58" spans="1:20" ht="45" x14ac:dyDescent="0.25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8265</v>
      </c>
      <c r="O58" s="5">
        <f t="shared" si="0"/>
        <v>107.2625</v>
      </c>
      <c r="P58" s="5">
        <f t="shared" si="5"/>
        <v>49.316091954022987</v>
      </c>
      <c r="Q58" t="str">
        <f t="shared" si="1"/>
        <v>film</v>
      </c>
      <c r="R58" t="str">
        <f t="shared" si="2"/>
        <v>video/television</v>
      </c>
      <c r="S58" s="9">
        <f t="shared" si="3"/>
        <v>42149.548888888887</v>
      </c>
      <c r="T58" s="9">
        <f t="shared" si="4"/>
        <v>42163.666666666672</v>
      </c>
    </row>
    <row r="59" spans="1:20" ht="60" x14ac:dyDescent="0.25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8265</v>
      </c>
      <c r="O59" s="5">
        <f t="shared" si="0"/>
        <v>101.9</v>
      </c>
      <c r="P59" s="5">
        <f t="shared" si="5"/>
        <v>221.52173913043478</v>
      </c>
      <c r="Q59" t="str">
        <f t="shared" si="1"/>
        <v>film</v>
      </c>
      <c r="R59" t="str">
        <f t="shared" si="2"/>
        <v>video/television</v>
      </c>
      <c r="S59" s="9">
        <f t="shared" si="3"/>
        <v>42089.83289351852</v>
      </c>
      <c r="T59" s="9">
        <f t="shared" si="4"/>
        <v>42119.83289351852</v>
      </c>
    </row>
    <row r="60" spans="1:20" ht="45" x14ac:dyDescent="0.25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8265</v>
      </c>
      <c r="O60" s="5">
        <f t="shared" si="0"/>
        <v>102.91</v>
      </c>
      <c r="P60" s="5">
        <f t="shared" si="5"/>
        <v>137.21333333333334</v>
      </c>
      <c r="Q60" t="str">
        <f t="shared" si="1"/>
        <v>film</v>
      </c>
      <c r="R60" t="str">
        <f t="shared" si="2"/>
        <v>video/television</v>
      </c>
      <c r="S60" s="9">
        <f t="shared" si="3"/>
        <v>41932.745046296295</v>
      </c>
      <c r="T60" s="9">
        <f t="shared" si="4"/>
        <v>41962.786712962959</v>
      </c>
    </row>
    <row r="61" spans="1:20" ht="60" x14ac:dyDescent="0.25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8265</v>
      </c>
      <c r="O61" s="5">
        <f t="shared" si="0"/>
        <v>100.12569999999999</v>
      </c>
      <c r="P61" s="5">
        <f t="shared" si="5"/>
        <v>606.82242424242418</v>
      </c>
      <c r="Q61" t="str">
        <f t="shared" si="1"/>
        <v>film</v>
      </c>
      <c r="R61" t="str">
        <f t="shared" si="2"/>
        <v>video/television</v>
      </c>
      <c r="S61" s="9">
        <f t="shared" si="3"/>
        <v>42230.23583333334</v>
      </c>
      <c r="T61" s="9">
        <f t="shared" si="4"/>
        <v>42261.875</v>
      </c>
    </row>
    <row r="62" spans="1:20" ht="45" x14ac:dyDescent="0.25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8266</v>
      </c>
      <c r="O62" s="5">
        <f t="shared" si="0"/>
        <v>103.29622222222223</v>
      </c>
      <c r="P62" s="5">
        <f t="shared" si="5"/>
        <v>43.040092592592593</v>
      </c>
      <c r="Q62" t="str">
        <f t="shared" si="1"/>
        <v>film</v>
      </c>
      <c r="R62" t="str">
        <f t="shared" si="2"/>
        <v>video/shorts</v>
      </c>
      <c r="S62" s="9">
        <f t="shared" si="3"/>
        <v>41701.901817129627</v>
      </c>
      <c r="T62" s="9">
        <f t="shared" si="4"/>
        <v>41721</v>
      </c>
    </row>
    <row r="63" spans="1:20" ht="60" x14ac:dyDescent="0.25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8266</v>
      </c>
      <c r="O63" s="5">
        <f t="shared" si="0"/>
        <v>148.30000000000001</v>
      </c>
      <c r="P63" s="5">
        <f t="shared" si="5"/>
        <v>322.39130434782606</v>
      </c>
      <c r="Q63" t="str">
        <f t="shared" si="1"/>
        <v>film</v>
      </c>
      <c r="R63" t="str">
        <f t="shared" si="2"/>
        <v>video/shorts</v>
      </c>
      <c r="S63" s="9">
        <f t="shared" si="3"/>
        <v>41409.814317129632</v>
      </c>
      <c r="T63" s="9">
        <f t="shared" si="4"/>
        <v>41431.814317129632</v>
      </c>
    </row>
    <row r="64" spans="1:20" ht="60" x14ac:dyDescent="0.25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8266</v>
      </c>
      <c r="O64" s="5">
        <f t="shared" si="0"/>
        <v>154.73333333333332</v>
      </c>
      <c r="P64" s="5">
        <f t="shared" si="5"/>
        <v>96.708333333333329</v>
      </c>
      <c r="Q64" t="str">
        <f t="shared" si="1"/>
        <v>film</v>
      </c>
      <c r="R64" t="str">
        <f t="shared" si="2"/>
        <v>video/shorts</v>
      </c>
      <c r="S64" s="9">
        <f t="shared" si="3"/>
        <v>41311.799513888887</v>
      </c>
      <c r="T64" s="9">
        <f t="shared" si="4"/>
        <v>41336.799513888887</v>
      </c>
    </row>
    <row r="65" spans="1:20" ht="45" x14ac:dyDescent="0.25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8266</v>
      </c>
      <c r="O65" s="5">
        <f t="shared" si="0"/>
        <v>113.5185</v>
      </c>
      <c r="P65" s="5">
        <f t="shared" si="5"/>
        <v>35.474531249999998</v>
      </c>
      <c r="Q65" t="str">
        <f t="shared" si="1"/>
        <v>film</v>
      </c>
      <c r="R65" t="str">
        <f t="shared" si="2"/>
        <v>video/shorts</v>
      </c>
      <c r="S65" s="9">
        <f t="shared" si="3"/>
        <v>41612.912187499998</v>
      </c>
      <c r="T65" s="9">
        <f t="shared" si="4"/>
        <v>41636.207638888889</v>
      </c>
    </row>
    <row r="66" spans="1:20" ht="60" x14ac:dyDescent="0.25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8266</v>
      </c>
      <c r="O66" s="5">
        <f t="shared" si="0"/>
        <v>173.33333333333334</v>
      </c>
      <c r="P66" s="5">
        <f t="shared" si="5"/>
        <v>86.666666666666671</v>
      </c>
      <c r="Q66" t="str">
        <f t="shared" si="1"/>
        <v>film</v>
      </c>
      <c r="R66" t="str">
        <f t="shared" si="2"/>
        <v>video/shorts</v>
      </c>
      <c r="S66" s="9">
        <f t="shared" si="3"/>
        <v>41433.01829861111</v>
      </c>
      <c r="T66" s="9">
        <f t="shared" si="4"/>
        <v>41463.01829861111</v>
      </c>
    </row>
    <row r="67" spans="1:20" ht="45" x14ac:dyDescent="0.25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8266</v>
      </c>
      <c r="O67" s="5">
        <f t="shared" ref="O67:O130" si="6">E67*100/D67</f>
        <v>107.52857142857142</v>
      </c>
      <c r="P67" s="5">
        <f t="shared" si="5"/>
        <v>132.05263157894737</v>
      </c>
      <c r="Q67" t="str">
        <f t="shared" ref="Q67:Q130" si="7">IF(ISERR(FIND(" ",N67)),"",LEFT(N67,FIND(" ",N67)-1))</f>
        <v>film</v>
      </c>
      <c r="R67" t="str">
        <f t="shared" ref="R67:R130" si="8">IF(ISERR(FIND(" ",N67)),"",RIGHT(N67,LEN(N67)-FIND("*",SUBSTITUTE(N67," ","*",LEN(N67)-LEN(SUBSTITUTE(N67," ",""))))))</f>
        <v>video/shorts</v>
      </c>
      <c r="S67" s="9">
        <f t="shared" ref="S67:S130" si="9">(((J67/60)/60)/24)+DATE(1970,1,1)</f>
        <v>41835.821226851855</v>
      </c>
      <c r="T67" s="9">
        <f t="shared" ref="T67:T130" si="10">(((I67/60)/60)/24)+DATE(1970,1,1)</f>
        <v>41862.249305555553</v>
      </c>
    </row>
    <row r="68" spans="1:20" ht="30" x14ac:dyDescent="0.25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8266</v>
      </c>
      <c r="O68" s="5">
        <f t="shared" si="6"/>
        <v>118.6</v>
      </c>
      <c r="P68" s="5">
        <f t="shared" ref="P68:P131" si="11">IF(L68=0,0,E68/L68)</f>
        <v>91.230769230769226</v>
      </c>
      <c r="Q68" t="str">
        <f t="shared" si="7"/>
        <v>film</v>
      </c>
      <c r="R68" t="str">
        <f t="shared" si="8"/>
        <v>video/shorts</v>
      </c>
      <c r="S68" s="9">
        <f t="shared" si="9"/>
        <v>42539.849768518514</v>
      </c>
      <c r="T68" s="9">
        <f t="shared" si="10"/>
        <v>42569.849768518514</v>
      </c>
    </row>
    <row r="69" spans="1:20" ht="45" x14ac:dyDescent="0.25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8266</v>
      </c>
      <c r="O69" s="5">
        <f t="shared" si="6"/>
        <v>116.25</v>
      </c>
      <c r="P69" s="5">
        <f t="shared" si="11"/>
        <v>116.25</v>
      </c>
      <c r="Q69" t="str">
        <f t="shared" si="7"/>
        <v>film</v>
      </c>
      <c r="R69" t="str">
        <f t="shared" si="8"/>
        <v>video/shorts</v>
      </c>
      <c r="S69" s="9">
        <f t="shared" si="9"/>
        <v>41075.583379629628</v>
      </c>
      <c r="T69" s="9">
        <f t="shared" si="10"/>
        <v>41105.583379629628</v>
      </c>
    </row>
    <row r="70" spans="1:20" ht="60" x14ac:dyDescent="0.25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8266</v>
      </c>
      <c r="O70" s="5">
        <f t="shared" si="6"/>
        <v>127.16666666666667</v>
      </c>
      <c r="P70" s="5">
        <f t="shared" si="11"/>
        <v>21.194444444444443</v>
      </c>
      <c r="Q70" t="str">
        <f t="shared" si="7"/>
        <v>film</v>
      </c>
      <c r="R70" t="str">
        <f t="shared" si="8"/>
        <v>video/shorts</v>
      </c>
      <c r="S70" s="9">
        <f t="shared" si="9"/>
        <v>41663.569340277776</v>
      </c>
      <c r="T70" s="9">
        <f t="shared" si="10"/>
        <v>41693.569340277776</v>
      </c>
    </row>
    <row r="71" spans="1:20" ht="60" x14ac:dyDescent="0.25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8266</v>
      </c>
      <c r="O71" s="5">
        <f t="shared" si="6"/>
        <v>110.9423</v>
      </c>
      <c r="P71" s="5">
        <f t="shared" si="11"/>
        <v>62.327134831460668</v>
      </c>
      <c r="Q71" t="str">
        <f t="shared" si="7"/>
        <v>film</v>
      </c>
      <c r="R71" t="str">
        <f t="shared" si="8"/>
        <v>video/shorts</v>
      </c>
      <c r="S71" s="9">
        <f t="shared" si="9"/>
        <v>40786.187789351854</v>
      </c>
      <c r="T71" s="9">
        <f t="shared" si="10"/>
        <v>40818.290972222225</v>
      </c>
    </row>
    <row r="72" spans="1:20" ht="60" x14ac:dyDescent="0.25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8266</v>
      </c>
      <c r="O72" s="5">
        <f t="shared" si="6"/>
        <v>127.2</v>
      </c>
      <c r="P72" s="5">
        <f t="shared" si="11"/>
        <v>37.411764705882355</v>
      </c>
      <c r="Q72" t="str">
        <f t="shared" si="7"/>
        <v>film</v>
      </c>
      <c r="R72" t="str">
        <f t="shared" si="8"/>
        <v>video/shorts</v>
      </c>
      <c r="S72" s="9">
        <f t="shared" si="9"/>
        <v>40730.896354166667</v>
      </c>
      <c r="T72" s="9">
        <f t="shared" si="10"/>
        <v>40790.896354166667</v>
      </c>
    </row>
    <row r="73" spans="1:20" ht="45" x14ac:dyDescent="0.25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8266</v>
      </c>
      <c r="O73" s="5">
        <f t="shared" si="6"/>
        <v>123.94444444444444</v>
      </c>
      <c r="P73" s="5">
        <f t="shared" si="11"/>
        <v>69.71875</v>
      </c>
      <c r="Q73" t="str">
        <f t="shared" si="7"/>
        <v>film</v>
      </c>
      <c r="R73" t="str">
        <f t="shared" si="8"/>
        <v>video/shorts</v>
      </c>
      <c r="S73" s="9">
        <f t="shared" si="9"/>
        <v>40997.271493055552</v>
      </c>
      <c r="T73" s="9">
        <f t="shared" si="10"/>
        <v>41057.271493055552</v>
      </c>
    </row>
    <row r="74" spans="1:20" ht="60" x14ac:dyDescent="0.25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8266</v>
      </c>
      <c r="O74" s="5">
        <f t="shared" si="6"/>
        <v>108.40909090909091</v>
      </c>
      <c r="P74" s="5">
        <f t="shared" si="11"/>
        <v>58.170731707317074</v>
      </c>
      <c r="Q74" t="str">
        <f t="shared" si="7"/>
        <v>film</v>
      </c>
      <c r="R74" t="str">
        <f t="shared" si="8"/>
        <v>video/shorts</v>
      </c>
      <c r="S74" s="9">
        <f t="shared" si="9"/>
        <v>41208.010196759256</v>
      </c>
      <c r="T74" s="9">
        <f t="shared" si="10"/>
        <v>41228</v>
      </c>
    </row>
    <row r="75" spans="1:20" ht="60" x14ac:dyDescent="0.25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8266</v>
      </c>
      <c r="O75" s="5">
        <f t="shared" si="6"/>
        <v>100</v>
      </c>
      <c r="P75" s="5">
        <f t="shared" si="11"/>
        <v>50</v>
      </c>
      <c r="Q75" t="str">
        <f t="shared" si="7"/>
        <v>film</v>
      </c>
      <c r="R75" t="str">
        <f t="shared" si="8"/>
        <v>video/shorts</v>
      </c>
      <c r="S75" s="9">
        <f t="shared" si="9"/>
        <v>40587.75675925926</v>
      </c>
      <c r="T75" s="9">
        <f t="shared" si="10"/>
        <v>40666.165972222225</v>
      </c>
    </row>
    <row r="76" spans="1:20" ht="60" x14ac:dyDescent="0.25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8266</v>
      </c>
      <c r="O76" s="5">
        <f t="shared" si="6"/>
        <v>112.932</v>
      </c>
      <c r="P76" s="5">
        <f t="shared" si="11"/>
        <v>19.471034482758618</v>
      </c>
      <c r="Q76" t="str">
        <f t="shared" si="7"/>
        <v>film</v>
      </c>
      <c r="R76" t="str">
        <f t="shared" si="8"/>
        <v>video/shorts</v>
      </c>
      <c r="S76" s="9">
        <f t="shared" si="9"/>
        <v>42360.487210648149</v>
      </c>
      <c r="T76" s="9">
        <f t="shared" si="10"/>
        <v>42390.487210648149</v>
      </c>
    </row>
    <row r="77" spans="1:20" ht="45" x14ac:dyDescent="0.25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8266</v>
      </c>
      <c r="O77" s="5">
        <f t="shared" si="6"/>
        <v>115.42857142857143</v>
      </c>
      <c r="P77" s="5">
        <f t="shared" si="11"/>
        <v>85.957446808510639</v>
      </c>
      <c r="Q77" t="str">
        <f t="shared" si="7"/>
        <v>film</v>
      </c>
      <c r="R77" t="str">
        <f t="shared" si="8"/>
        <v>video/shorts</v>
      </c>
      <c r="S77" s="9">
        <f t="shared" si="9"/>
        <v>41357.209166666667</v>
      </c>
      <c r="T77" s="9">
        <f t="shared" si="10"/>
        <v>41387.209166666667</v>
      </c>
    </row>
    <row r="78" spans="1:20" ht="60" x14ac:dyDescent="0.25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8266</v>
      </c>
      <c r="O78" s="5">
        <f t="shared" si="6"/>
        <v>153.33333333333334</v>
      </c>
      <c r="P78" s="5">
        <f t="shared" si="11"/>
        <v>30.666666666666668</v>
      </c>
      <c r="Q78" t="str">
        <f t="shared" si="7"/>
        <v>film</v>
      </c>
      <c r="R78" t="str">
        <f t="shared" si="8"/>
        <v>video/shorts</v>
      </c>
      <c r="S78" s="9">
        <f t="shared" si="9"/>
        <v>40844.691643518519</v>
      </c>
      <c r="T78" s="9">
        <f t="shared" si="10"/>
        <v>40904.733310185184</v>
      </c>
    </row>
    <row r="79" spans="1:20" ht="45" x14ac:dyDescent="0.25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8266</v>
      </c>
      <c r="O79" s="5">
        <f t="shared" si="6"/>
        <v>392.5</v>
      </c>
      <c r="P79" s="5">
        <f t="shared" si="11"/>
        <v>60.384615384615387</v>
      </c>
      <c r="Q79" t="str">
        <f t="shared" si="7"/>
        <v>film</v>
      </c>
      <c r="R79" t="str">
        <f t="shared" si="8"/>
        <v>video/shorts</v>
      </c>
      <c r="S79" s="9">
        <f t="shared" si="9"/>
        <v>40997.144872685189</v>
      </c>
      <c r="T79" s="9">
        <f t="shared" si="10"/>
        <v>41050.124305555553</v>
      </c>
    </row>
    <row r="80" spans="1:20" ht="105" x14ac:dyDescent="0.25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8266</v>
      </c>
      <c r="O80" s="5">
        <f t="shared" si="6"/>
        <v>2702</v>
      </c>
      <c r="P80" s="5">
        <f t="shared" si="11"/>
        <v>38.6</v>
      </c>
      <c r="Q80" t="str">
        <f t="shared" si="7"/>
        <v>film</v>
      </c>
      <c r="R80" t="str">
        <f t="shared" si="8"/>
        <v>video/shorts</v>
      </c>
      <c r="S80" s="9">
        <f t="shared" si="9"/>
        <v>42604.730567129634</v>
      </c>
      <c r="T80" s="9">
        <f t="shared" si="10"/>
        <v>42614.730567129634</v>
      </c>
    </row>
    <row r="81" spans="1:20" ht="45" x14ac:dyDescent="0.25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8266</v>
      </c>
      <c r="O81" s="5">
        <f t="shared" si="6"/>
        <v>127</v>
      </c>
      <c r="P81" s="5">
        <f t="shared" si="11"/>
        <v>40.268292682926827</v>
      </c>
      <c r="Q81" t="str">
        <f t="shared" si="7"/>
        <v>film</v>
      </c>
      <c r="R81" t="str">
        <f t="shared" si="8"/>
        <v>video/shorts</v>
      </c>
      <c r="S81" s="9">
        <f t="shared" si="9"/>
        <v>41724.776539351849</v>
      </c>
      <c r="T81" s="9">
        <f t="shared" si="10"/>
        <v>41754.776539351849</v>
      </c>
    </row>
    <row r="82" spans="1:20" ht="45" x14ac:dyDescent="0.25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8266</v>
      </c>
      <c r="O82" s="5">
        <f t="shared" si="6"/>
        <v>107.25</v>
      </c>
      <c r="P82" s="5">
        <f t="shared" si="11"/>
        <v>273.82978723404256</v>
      </c>
      <c r="Q82" t="str">
        <f t="shared" si="7"/>
        <v>film</v>
      </c>
      <c r="R82" t="str">
        <f t="shared" si="8"/>
        <v>video/shorts</v>
      </c>
      <c r="S82" s="9">
        <f t="shared" si="9"/>
        <v>41583.083981481483</v>
      </c>
      <c r="T82" s="9">
        <f t="shared" si="10"/>
        <v>41618.083981481483</v>
      </c>
    </row>
    <row r="83" spans="1:20" ht="60" x14ac:dyDescent="0.25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8266</v>
      </c>
      <c r="O83" s="5">
        <f t="shared" si="6"/>
        <v>198</v>
      </c>
      <c r="P83" s="5">
        <f t="shared" si="11"/>
        <v>53.035714285714285</v>
      </c>
      <c r="Q83" t="str">
        <f t="shared" si="7"/>
        <v>film</v>
      </c>
      <c r="R83" t="str">
        <f t="shared" si="8"/>
        <v>video/shorts</v>
      </c>
      <c r="S83" s="9">
        <f t="shared" si="9"/>
        <v>41100.158877314818</v>
      </c>
      <c r="T83" s="9">
        <f t="shared" si="10"/>
        <v>41104.126388888886</v>
      </c>
    </row>
    <row r="84" spans="1:20" ht="60" x14ac:dyDescent="0.25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8266</v>
      </c>
      <c r="O84" s="5">
        <f t="shared" si="6"/>
        <v>100.0125</v>
      </c>
      <c r="P84" s="5">
        <f t="shared" si="11"/>
        <v>40.005000000000003</v>
      </c>
      <c r="Q84" t="str">
        <f t="shared" si="7"/>
        <v>film</v>
      </c>
      <c r="R84" t="str">
        <f t="shared" si="8"/>
        <v>video/shorts</v>
      </c>
      <c r="S84" s="9">
        <f t="shared" si="9"/>
        <v>40795.820150462961</v>
      </c>
      <c r="T84" s="9">
        <f t="shared" si="10"/>
        <v>40825.820150462961</v>
      </c>
    </row>
    <row r="85" spans="1:20" ht="60" x14ac:dyDescent="0.25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8266</v>
      </c>
      <c r="O85" s="5">
        <f t="shared" si="6"/>
        <v>102.5</v>
      </c>
      <c r="P85" s="5">
        <f t="shared" si="11"/>
        <v>15.76923076923077</v>
      </c>
      <c r="Q85" t="str">
        <f t="shared" si="7"/>
        <v>film</v>
      </c>
      <c r="R85" t="str">
        <f t="shared" si="8"/>
        <v>video/shorts</v>
      </c>
      <c r="S85" s="9">
        <f t="shared" si="9"/>
        <v>42042.615613425922</v>
      </c>
      <c r="T85" s="9">
        <f t="shared" si="10"/>
        <v>42057.479166666672</v>
      </c>
    </row>
    <row r="86" spans="1:20" ht="45" x14ac:dyDescent="0.25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8266</v>
      </c>
      <c r="O86" s="5">
        <f t="shared" si="6"/>
        <v>100</v>
      </c>
      <c r="P86" s="5">
        <f t="shared" si="11"/>
        <v>71.428571428571431</v>
      </c>
      <c r="Q86" t="str">
        <f t="shared" si="7"/>
        <v>film</v>
      </c>
      <c r="R86" t="str">
        <f t="shared" si="8"/>
        <v>video/shorts</v>
      </c>
      <c r="S86" s="9">
        <f t="shared" si="9"/>
        <v>40648.757939814815</v>
      </c>
      <c r="T86" s="9">
        <f t="shared" si="10"/>
        <v>40678.757939814815</v>
      </c>
    </row>
    <row r="87" spans="1:20" ht="60" x14ac:dyDescent="0.25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8266</v>
      </c>
      <c r="O87" s="5">
        <f t="shared" si="6"/>
        <v>125.5</v>
      </c>
      <c r="P87" s="5">
        <f t="shared" si="11"/>
        <v>71.714285714285708</v>
      </c>
      <c r="Q87" t="str">
        <f t="shared" si="7"/>
        <v>film</v>
      </c>
      <c r="R87" t="str">
        <f t="shared" si="8"/>
        <v>video/shorts</v>
      </c>
      <c r="S87" s="9">
        <f t="shared" si="9"/>
        <v>40779.125428240739</v>
      </c>
      <c r="T87" s="9">
        <f t="shared" si="10"/>
        <v>40809.125428240739</v>
      </c>
    </row>
    <row r="88" spans="1:20" ht="75" x14ac:dyDescent="0.25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8266</v>
      </c>
      <c r="O88" s="5">
        <f t="shared" si="6"/>
        <v>106.46666666666667</v>
      </c>
      <c r="P88" s="5">
        <f t="shared" si="11"/>
        <v>375.76470588235293</v>
      </c>
      <c r="Q88" t="str">
        <f t="shared" si="7"/>
        <v>film</v>
      </c>
      <c r="R88" t="str">
        <f t="shared" si="8"/>
        <v>video/shorts</v>
      </c>
      <c r="S88" s="9">
        <f t="shared" si="9"/>
        <v>42291.556076388893</v>
      </c>
      <c r="T88" s="9">
        <f t="shared" si="10"/>
        <v>42365.59774305555</v>
      </c>
    </row>
    <row r="89" spans="1:20" ht="45" x14ac:dyDescent="0.25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8266</v>
      </c>
      <c r="O89" s="5">
        <f t="shared" si="6"/>
        <v>104.6</v>
      </c>
      <c r="P89" s="5">
        <f t="shared" si="11"/>
        <v>104.6</v>
      </c>
      <c r="Q89" t="str">
        <f t="shared" si="7"/>
        <v>film</v>
      </c>
      <c r="R89" t="str">
        <f t="shared" si="8"/>
        <v>video/shorts</v>
      </c>
      <c r="S89" s="9">
        <f t="shared" si="9"/>
        <v>40322.53938657407</v>
      </c>
      <c r="T89" s="9">
        <f t="shared" si="10"/>
        <v>40332.070138888892</v>
      </c>
    </row>
    <row r="90" spans="1:20" ht="60" x14ac:dyDescent="0.25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8266</v>
      </c>
      <c r="O90" s="5">
        <f t="shared" si="6"/>
        <v>102.85714285714286</v>
      </c>
      <c r="P90" s="5">
        <f t="shared" si="11"/>
        <v>60</v>
      </c>
      <c r="Q90" t="str">
        <f t="shared" si="7"/>
        <v>film</v>
      </c>
      <c r="R90" t="str">
        <f t="shared" si="8"/>
        <v>video/shorts</v>
      </c>
      <c r="S90" s="9">
        <f t="shared" si="9"/>
        <v>41786.65892361111</v>
      </c>
      <c r="T90" s="9">
        <f t="shared" si="10"/>
        <v>41812.65892361111</v>
      </c>
    </row>
    <row r="91" spans="1:20" ht="45" x14ac:dyDescent="0.25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8266</v>
      </c>
      <c r="O91" s="5">
        <f t="shared" si="6"/>
        <v>115.06666666666666</v>
      </c>
      <c r="P91" s="5">
        <f t="shared" si="11"/>
        <v>123.28571428571429</v>
      </c>
      <c r="Q91" t="str">
        <f t="shared" si="7"/>
        <v>film</v>
      </c>
      <c r="R91" t="str">
        <f t="shared" si="8"/>
        <v>video/shorts</v>
      </c>
      <c r="S91" s="9">
        <f t="shared" si="9"/>
        <v>41402.752222222225</v>
      </c>
      <c r="T91" s="9">
        <f t="shared" si="10"/>
        <v>41427.752222222225</v>
      </c>
    </row>
    <row r="92" spans="1:20" ht="30" x14ac:dyDescent="0.25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8266</v>
      </c>
      <c r="O92" s="5">
        <f t="shared" si="6"/>
        <v>100.4</v>
      </c>
      <c r="P92" s="5">
        <f t="shared" si="11"/>
        <v>31.375</v>
      </c>
      <c r="Q92" t="str">
        <f t="shared" si="7"/>
        <v>film</v>
      </c>
      <c r="R92" t="str">
        <f t="shared" si="8"/>
        <v>video/shorts</v>
      </c>
      <c r="S92" s="9">
        <f t="shared" si="9"/>
        <v>40706.297442129631</v>
      </c>
      <c r="T92" s="9">
        <f t="shared" si="10"/>
        <v>40736.297442129631</v>
      </c>
    </row>
    <row r="93" spans="1:20" ht="45" x14ac:dyDescent="0.25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8266</v>
      </c>
      <c r="O93" s="5">
        <f t="shared" si="6"/>
        <v>120</v>
      </c>
      <c r="P93" s="5">
        <f t="shared" si="11"/>
        <v>78.260869565217391</v>
      </c>
      <c r="Q93" t="str">
        <f t="shared" si="7"/>
        <v>film</v>
      </c>
      <c r="R93" t="str">
        <f t="shared" si="8"/>
        <v>video/shorts</v>
      </c>
      <c r="S93" s="9">
        <f t="shared" si="9"/>
        <v>40619.402361111112</v>
      </c>
      <c r="T93" s="9">
        <f t="shared" si="10"/>
        <v>40680.402361111112</v>
      </c>
    </row>
    <row r="94" spans="1:20" ht="60" x14ac:dyDescent="0.25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8266</v>
      </c>
      <c r="O94" s="5">
        <f t="shared" si="6"/>
        <v>105.2</v>
      </c>
      <c r="P94" s="5">
        <f t="shared" si="11"/>
        <v>122.32558139534883</v>
      </c>
      <c r="Q94" t="str">
        <f t="shared" si="7"/>
        <v>film</v>
      </c>
      <c r="R94" t="str">
        <f t="shared" si="8"/>
        <v>video/shorts</v>
      </c>
      <c r="S94" s="9">
        <f t="shared" si="9"/>
        <v>42721.198877314819</v>
      </c>
      <c r="T94" s="9">
        <f t="shared" si="10"/>
        <v>42767.333333333328</v>
      </c>
    </row>
    <row r="95" spans="1:20" ht="60" x14ac:dyDescent="0.25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8266</v>
      </c>
      <c r="O95" s="5">
        <f t="shared" si="6"/>
        <v>110.6</v>
      </c>
      <c r="P95" s="5">
        <f t="shared" si="11"/>
        <v>73.733333333333334</v>
      </c>
      <c r="Q95" t="str">
        <f t="shared" si="7"/>
        <v>film</v>
      </c>
      <c r="R95" t="str">
        <f t="shared" si="8"/>
        <v>video/shorts</v>
      </c>
      <c r="S95" s="9">
        <f t="shared" si="9"/>
        <v>41065.858067129629</v>
      </c>
      <c r="T95" s="9">
        <f t="shared" si="10"/>
        <v>41093.875</v>
      </c>
    </row>
    <row r="96" spans="1:20" ht="45" x14ac:dyDescent="0.25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8266</v>
      </c>
      <c r="O96" s="5">
        <f t="shared" si="6"/>
        <v>104</v>
      </c>
      <c r="P96" s="5">
        <f t="shared" si="11"/>
        <v>21.666666666666668</v>
      </c>
      <c r="Q96" t="str">
        <f t="shared" si="7"/>
        <v>film</v>
      </c>
      <c r="R96" t="str">
        <f t="shared" si="8"/>
        <v>video/shorts</v>
      </c>
      <c r="S96" s="9">
        <f t="shared" si="9"/>
        <v>41716.717847222222</v>
      </c>
      <c r="T96" s="9">
        <f t="shared" si="10"/>
        <v>41736.717847222222</v>
      </c>
    </row>
    <row r="97" spans="1:20" ht="60" x14ac:dyDescent="0.25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8266</v>
      </c>
      <c r="O97" s="5">
        <f t="shared" si="6"/>
        <v>131.42857142857142</v>
      </c>
      <c r="P97" s="5">
        <f t="shared" si="11"/>
        <v>21.904761904761905</v>
      </c>
      <c r="Q97" t="str">
        <f t="shared" si="7"/>
        <v>film</v>
      </c>
      <c r="R97" t="str">
        <f t="shared" si="8"/>
        <v>video/shorts</v>
      </c>
      <c r="S97" s="9">
        <f t="shared" si="9"/>
        <v>40935.005104166667</v>
      </c>
      <c r="T97" s="9">
        <f t="shared" si="10"/>
        <v>40965.005104166667</v>
      </c>
    </row>
    <row r="98" spans="1:20" ht="60" x14ac:dyDescent="0.25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8266</v>
      </c>
      <c r="O98" s="5">
        <f t="shared" si="6"/>
        <v>114.66666666666667</v>
      </c>
      <c r="P98" s="5">
        <f t="shared" si="11"/>
        <v>50.588235294117645</v>
      </c>
      <c r="Q98" t="str">
        <f t="shared" si="7"/>
        <v>film</v>
      </c>
      <c r="R98" t="str">
        <f t="shared" si="8"/>
        <v>video/shorts</v>
      </c>
      <c r="S98" s="9">
        <f t="shared" si="9"/>
        <v>40324.662511574075</v>
      </c>
      <c r="T98" s="9">
        <f t="shared" si="10"/>
        <v>40391.125</v>
      </c>
    </row>
    <row r="99" spans="1:20" ht="45" x14ac:dyDescent="0.25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8266</v>
      </c>
      <c r="O99" s="5">
        <f t="shared" si="6"/>
        <v>106.25</v>
      </c>
      <c r="P99" s="5">
        <f t="shared" si="11"/>
        <v>53.125</v>
      </c>
      <c r="Q99" t="str">
        <f t="shared" si="7"/>
        <v>film</v>
      </c>
      <c r="R99" t="str">
        <f t="shared" si="8"/>
        <v>video/shorts</v>
      </c>
      <c r="S99" s="9">
        <f t="shared" si="9"/>
        <v>40706.135208333333</v>
      </c>
      <c r="T99" s="9">
        <f t="shared" si="10"/>
        <v>40736.135208333333</v>
      </c>
    </row>
    <row r="100" spans="1:20" ht="45" x14ac:dyDescent="0.25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8266</v>
      </c>
      <c r="O100" s="5">
        <f t="shared" si="6"/>
        <v>106.25</v>
      </c>
      <c r="P100" s="5">
        <f t="shared" si="11"/>
        <v>56.666666666666664</v>
      </c>
      <c r="Q100" t="str">
        <f t="shared" si="7"/>
        <v>film</v>
      </c>
      <c r="R100" t="str">
        <f t="shared" si="8"/>
        <v>video/shorts</v>
      </c>
      <c r="S100" s="9">
        <f t="shared" si="9"/>
        <v>41214.79483796296</v>
      </c>
      <c r="T100" s="9">
        <f t="shared" si="10"/>
        <v>41250.979166666664</v>
      </c>
    </row>
    <row r="101" spans="1:20" ht="45" x14ac:dyDescent="0.25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8266</v>
      </c>
      <c r="O101" s="5">
        <f t="shared" si="6"/>
        <v>106.01933333333334</v>
      </c>
      <c r="P101" s="5">
        <f t="shared" si="11"/>
        <v>40.776666666666664</v>
      </c>
      <c r="Q101" t="str">
        <f t="shared" si="7"/>
        <v>film</v>
      </c>
      <c r="R101" t="str">
        <f t="shared" si="8"/>
        <v>video/shorts</v>
      </c>
      <c r="S101" s="9">
        <f t="shared" si="9"/>
        <v>41631.902766203704</v>
      </c>
      <c r="T101" s="9">
        <f t="shared" si="10"/>
        <v>41661.902766203704</v>
      </c>
    </row>
    <row r="102" spans="1:20" ht="60" x14ac:dyDescent="0.25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8266</v>
      </c>
      <c r="O102" s="5">
        <f t="shared" si="6"/>
        <v>100</v>
      </c>
      <c r="P102" s="5">
        <f t="shared" si="11"/>
        <v>192.30769230769232</v>
      </c>
      <c r="Q102" t="str">
        <f t="shared" si="7"/>
        <v>film</v>
      </c>
      <c r="R102" t="str">
        <f t="shared" si="8"/>
        <v>video/shorts</v>
      </c>
      <c r="S102" s="9">
        <f t="shared" si="9"/>
        <v>41197.753310185188</v>
      </c>
      <c r="T102" s="9">
        <f t="shared" si="10"/>
        <v>41217.794976851852</v>
      </c>
    </row>
    <row r="103" spans="1:20" ht="60" x14ac:dyDescent="0.25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8266</v>
      </c>
      <c r="O103" s="5">
        <f t="shared" si="6"/>
        <v>100</v>
      </c>
      <c r="P103" s="5">
        <f t="shared" si="11"/>
        <v>100</v>
      </c>
      <c r="Q103" t="str">
        <f t="shared" si="7"/>
        <v>film</v>
      </c>
      <c r="R103" t="str">
        <f t="shared" si="8"/>
        <v>video/shorts</v>
      </c>
      <c r="S103" s="9">
        <f t="shared" si="9"/>
        <v>41274.776736111111</v>
      </c>
      <c r="T103" s="9">
        <f t="shared" si="10"/>
        <v>41298.776736111111</v>
      </c>
    </row>
    <row r="104" spans="1:20" ht="60" x14ac:dyDescent="0.25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8266</v>
      </c>
      <c r="O104" s="5">
        <f t="shared" si="6"/>
        <v>127.75</v>
      </c>
      <c r="P104" s="5">
        <f t="shared" si="11"/>
        <v>117.92307692307692</v>
      </c>
      <c r="Q104" t="str">
        <f t="shared" si="7"/>
        <v>film</v>
      </c>
      <c r="R104" t="str">
        <f t="shared" si="8"/>
        <v>video/shorts</v>
      </c>
      <c r="S104" s="9">
        <f t="shared" si="9"/>
        <v>40505.131168981483</v>
      </c>
      <c r="T104" s="9">
        <f t="shared" si="10"/>
        <v>40535.131168981483</v>
      </c>
    </row>
    <row r="105" spans="1:20" ht="45" x14ac:dyDescent="0.25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8266</v>
      </c>
      <c r="O105" s="5">
        <f t="shared" si="6"/>
        <v>105.15384615384616</v>
      </c>
      <c r="P105" s="5">
        <f t="shared" si="11"/>
        <v>27.897959183673468</v>
      </c>
      <c r="Q105" t="str">
        <f t="shared" si="7"/>
        <v>film</v>
      </c>
      <c r="R105" t="str">
        <f t="shared" si="8"/>
        <v>video/shorts</v>
      </c>
      <c r="S105" s="9">
        <f t="shared" si="9"/>
        <v>41682.805902777778</v>
      </c>
      <c r="T105" s="9">
        <f t="shared" si="10"/>
        <v>41705.805902777778</v>
      </c>
    </row>
    <row r="106" spans="1:20" ht="30" x14ac:dyDescent="0.25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8266</v>
      </c>
      <c r="O106" s="5">
        <f t="shared" si="6"/>
        <v>120</v>
      </c>
      <c r="P106" s="5">
        <f t="shared" si="11"/>
        <v>60</v>
      </c>
      <c r="Q106" t="str">
        <f t="shared" si="7"/>
        <v>film</v>
      </c>
      <c r="R106" t="str">
        <f t="shared" si="8"/>
        <v>video/shorts</v>
      </c>
      <c r="S106" s="9">
        <f t="shared" si="9"/>
        <v>40612.695208333331</v>
      </c>
      <c r="T106" s="9">
        <f t="shared" si="10"/>
        <v>40636.041666666664</v>
      </c>
    </row>
    <row r="107" spans="1:20" ht="45" x14ac:dyDescent="0.25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8266</v>
      </c>
      <c r="O107" s="5">
        <f t="shared" si="6"/>
        <v>107.40909090909091</v>
      </c>
      <c r="P107" s="5">
        <f t="shared" si="11"/>
        <v>39.383333333333333</v>
      </c>
      <c r="Q107" t="str">
        <f t="shared" si="7"/>
        <v>film</v>
      </c>
      <c r="R107" t="str">
        <f t="shared" si="8"/>
        <v>video/shorts</v>
      </c>
      <c r="S107" s="9">
        <f t="shared" si="9"/>
        <v>42485.724768518514</v>
      </c>
      <c r="T107" s="9">
        <f t="shared" si="10"/>
        <v>42504</v>
      </c>
    </row>
    <row r="108" spans="1:20" x14ac:dyDescent="0.25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8266</v>
      </c>
      <c r="O108" s="5">
        <f t="shared" si="6"/>
        <v>100.5</v>
      </c>
      <c r="P108" s="5">
        <f t="shared" si="11"/>
        <v>186.11111111111111</v>
      </c>
      <c r="Q108" t="str">
        <f t="shared" si="7"/>
        <v>film</v>
      </c>
      <c r="R108" t="str">
        <f t="shared" si="8"/>
        <v>video/shorts</v>
      </c>
      <c r="S108" s="9">
        <f t="shared" si="9"/>
        <v>40987.776631944449</v>
      </c>
      <c r="T108" s="9">
        <f t="shared" si="10"/>
        <v>41001.776631944449</v>
      </c>
    </row>
    <row r="109" spans="1:20" ht="60" x14ac:dyDescent="0.25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8266</v>
      </c>
      <c r="O109" s="5">
        <f t="shared" si="6"/>
        <v>102.46666666666667</v>
      </c>
      <c r="P109" s="5">
        <f t="shared" si="11"/>
        <v>111.37681159420291</v>
      </c>
      <c r="Q109" t="str">
        <f t="shared" si="7"/>
        <v>film</v>
      </c>
      <c r="R109" t="str">
        <f t="shared" si="8"/>
        <v>video/shorts</v>
      </c>
      <c r="S109" s="9">
        <f t="shared" si="9"/>
        <v>40635.982488425929</v>
      </c>
      <c r="T109" s="9">
        <f t="shared" si="10"/>
        <v>40657.982488425929</v>
      </c>
    </row>
    <row r="110" spans="1:20" ht="45" x14ac:dyDescent="0.25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8266</v>
      </c>
      <c r="O110" s="5">
        <f t="shared" si="6"/>
        <v>246.66666666666666</v>
      </c>
      <c r="P110" s="5">
        <f t="shared" si="11"/>
        <v>78.723404255319153</v>
      </c>
      <c r="Q110" t="str">
        <f t="shared" si="7"/>
        <v>film</v>
      </c>
      <c r="R110" t="str">
        <f t="shared" si="8"/>
        <v>video/shorts</v>
      </c>
      <c r="S110" s="9">
        <f t="shared" si="9"/>
        <v>41365.613078703704</v>
      </c>
      <c r="T110" s="9">
        <f t="shared" si="10"/>
        <v>41425.613078703704</v>
      </c>
    </row>
    <row r="111" spans="1:20" ht="45" x14ac:dyDescent="0.25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8266</v>
      </c>
      <c r="O111" s="5">
        <f t="shared" si="6"/>
        <v>219.5</v>
      </c>
      <c r="P111" s="5">
        <f t="shared" si="11"/>
        <v>46.702127659574465</v>
      </c>
      <c r="Q111" t="str">
        <f t="shared" si="7"/>
        <v>film</v>
      </c>
      <c r="R111" t="str">
        <f t="shared" si="8"/>
        <v>video/shorts</v>
      </c>
      <c r="S111" s="9">
        <f t="shared" si="9"/>
        <v>40570.025810185187</v>
      </c>
      <c r="T111" s="9">
        <f t="shared" si="10"/>
        <v>40600.025810185187</v>
      </c>
    </row>
    <row r="112" spans="1:20" ht="45" x14ac:dyDescent="0.25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8266</v>
      </c>
      <c r="O112" s="5">
        <f t="shared" si="6"/>
        <v>130.76923076923077</v>
      </c>
      <c r="P112" s="5">
        <f t="shared" si="11"/>
        <v>65.384615384615387</v>
      </c>
      <c r="Q112" t="str">
        <f t="shared" si="7"/>
        <v>film</v>
      </c>
      <c r="R112" t="str">
        <f t="shared" si="8"/>
        <v>video/shorts</v>
      </c>
      <c r="S112" s="9">
        <f t="shared" si="9"/>
        <v>41557.949687500004</v>
      </c>
      <c r="T112" s="9">
        <f t="shared" si="10"/>
        <v>41592.249305555553</v>
      </c>
    </row>
    <row r="113" spans="1:20" ht="45" x14ac:dyDescent="0.25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8266</v>
      </c>
      <c r="O113" s="5">
        <f t="shared" si="6"/>
        <v>154.57142857142858</v>
      </c>
      <c r="P113" s="5">
        <f t="shared" si="11"/>
        <v>102.0754716981132</v>
      </c>
      <c r="Q113" t="str">
        <f t="shared" si="7"/>
        <v>film</v>
      </c>
      <c r="R113" t="str">
        <f t="shared" si="8"/>
        <v>video/shorts</v>
      </c>
      <c r="S113" s="9">
        <f t="shared" si="9"/>
        <v>42125.333182870367</v>
      </c>
      <c r="T113" s="9">
        <f t="shared" si="10"/>
        <v>42155.333182870367</v>
      </c>
    </row>
    <row r="114" spans="1:20" ht="60" x14ac:dyDescent="0.25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8266</v>
      </c>
      <c r="O114" s="5">
        <f t="shared" si="6"/>
        <v>104</v>
      </c>
      <c r="P114" s="5">
        <f t="shared" si="11"/>
        <v>64.197530864197532</v>
      </c>
      <c r="Q114" t="str">
        <f t="shared" si="7"/>
        <v>film</v>
      </c>
      <c r="R114" t="str">
        <f t="shared" si="8"/>
        <v>video/shorts</v>
      </c>
      <c r="S114" s="9">
        <f t="shared" si="9"/>
        <v>41718.043032407404</v>
      </c>
      <c r="T114" s="9">
        <f t="shared" si="10"/>
        <v>41742.083333333336</v>
      </c>
    </row>
    <row r="115" spans="1:20" ht="30" x14ac:dyDescent="0.25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8266</v>
      </c>
      <c r="O115" s="5">
        <f t="shared" si="6"/>
        <v>141</v>
      </c>
      <c r="P115" s="5">
        <f t="shared" si="11"/>
        <v>90.384615384615387</v>
      </c>
      <c r="Q115" t="str">
        <f t="shared" si="7"/>
        <v>film</v>
      </c>
      <c r="R115" t="str">
        <f t="shared" si="8"/>
        <v>video/shorts</v>
      </c>
      <c r="S115" s="9">
        <f t="shared" si="9"/>
        <v>40753.758425925924</v>
      </c>
      <c r="T115" s="9">
        <f t="shared" si="10"/>
        <v>40761.625</v>
      </c>
    </row>
    <row r="116" spans="1:20" ht="60" x14ac:dyDescent="0.25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8266</v>
      </c>
      <c r="O116" s="5">
        <f t="shared" si="6"/>
        <v>103.33333333333333</v>
      </c>
      <c r="P116" s="5">
        <f t="shared" si="11"/>
        <v>88.571428571428569</v>
      </c>
      <c r="Q116" t="str">
        <f t="shared" si="7"/>
        <v>film</v>
      </c>
      <c r="R116" t="str">
        <f t="shared" si="8"/>
        <v>video/shorts</v>
      </c>
      <c r="S116" s="9">
        <f t="shared" si="9"/>
        <v>40861.27416666667</v>
      </c>
      <c r="T116" s="9">
        <f t="shared" si="10"/>
        <v>40921.27416666667</v>
      </c>
    </row>
    <row r="117" spans="1:20" ht="30" x14ac:dyDescent="0.25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8266</v>
      </c>
      <c r="O117" s="5">
        <f t="shared" si="6"/>
        <v>140.44444444444446</v>
      </c>
      <c r="P117" s="5">
        <f t="shared" si="11"/>
        <v>28.727272727272727</v>
      </c>
      <c r="Q117" t="str">
        <f t="shared" si="7"/>
        <v>film</v>
      </c>
      <c r="R117" t="str">
        <f t="shared" si="8"/>
        <v>video/shorts</v>
      </c>
      <c r="S117" s="9">
        <f t="shared" si="9"/>
        <v>40918.738935185182</v>
      </c>
      <c r="T117" s="9">
        <f t="shared" si="10"/>
        <v>40943.738935185182</v>
      </c>
    </row>
    <row r="118" spans="1:20" ht="60" x14ac:dyDescent="0.25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8266</v>
      </c>
      <c r="O118" s="5">
        <f t="shared" si="6"/>
        <v>113.65714285714286</v>
      </c>
      <c r="P118" s="5">
        <f t="shared" si="11"/>
        <v>69.78947368421052</v>
      </c>
      <c r="Q118" t="str">
        <f t="shared" si="7"/>
        <v>film</v>
      </c>
      <c r="R118" t="str">
        <f t="shared" si="8"/>
        <v>video/shorts</v>
      </c>
      <c r="S118" s="9">
        <f t="shared" si="9"/>
        <v>40595.497164351851</v>
      </c>
      <c r="T118" s="9">
        <f t="shared" si="10"/>
        <v>40641.455497685187</v>
      </c>
    </row>
    <row r="119" spans="1:20" ht="60" x14ac:dyDescent="0.25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8266</v>
      </c>
      <c r="O119" s="5">
        <f t="shared" si="6"/>
        <v>100.49377777777778</v>
      </c>
      <c r="P119" s="5">
        <f t="shared" si="11"/>
        <v>167.48962962962963</v>
      </c>
      <c r="Q119" t="str">
        <f t="shared" si="7"/>
        <v>film</v>
      </c>
      <c r="R119" t="str">
        <f t="shared" si="8"/>
        <v>video/shorts</v>
      </c>
      <c r="S119" s="9">
        <f t="shared" si="9"/>
        <v>40248.834999999999</v>
      </c>
      <c r="T119" s="9">
        <f t="shared" si="10"/>
        <v>40338.791666666664</v>
      </c>
    </row>
    <row r="120" spans="1:20" ht="45" x14ac:dyDescent="0.25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8266</v>
      </c>
      <c r="O120" s="5">
        <f t="shared" si="6"/>
        <v>113.0316</v>
      </c>
      <c r="P120" s="5">
        <f t="shared" si="11"/>
        <v>144.91230769230768</v>
      </c>
      <c r="Q120" t="str">
        <f t="shared" si="7"/>
        <v>film</v>
      </c>
      <c r="R120" t="str">
        <f t="shared" si="8"/>
        <v>video/shorts</v>
      </c>
      <c r="S120" s="9">
        <f t="shared" si="9"/>
        <v>40723.053657407407</v>
      </c>
      <c r="T120" s="9">
        <f t="shared" si="10"/>
        <v>40753.053657407407</v>
      </c>
    </row>
    <row r="121" spans="1:20" ht="60" x14ac:dyDescent="0.25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8266</v>
      </c>
      <c r="O121" s="5">
        <f t="shared" si="6"/>
        <v>104.55692307692307</v>
      </c>
      <c r="P121" s="5">
        <f t="shared" si="11"/>
        <v>91.840540540540545</v>
      </c>
      <c r="Q121" t="str">
        <f t="shared" si="7"/>
        <v>film</v>
      </c>
      <c r="R121" t="str">
        <f t="shared" si="8"/>
        <v>video/shorts</v>
      </c>
      <c r="S121" s="9">
        <f t="shared" si="9"/>
        <v>40739.069282407407</v>
      </c>
      <c r="T121" s="9">
        <f t="shared" si="10"/>
        <v>40768.958333333336</v>
      </c>
    </row>
    <row r="122" spans="1:20" ht="60" x14ac:dyDescent="0.25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8267</v>
      </c>
      <c r="O122" s="5">
        <f t="shared" si="6"/>
        <v>1.4285714285714285E-2</v>
      </c>
      <c r="P122" s="5">
        <f t="shared" si="11"/>
        <v>10</v>
      </c>
      <c r="Q122" t="str">
        <f t="shared" si="7"/>
        <v>film</v>
      </c>
      <c r="R122" t="str">
        <f t="shared" si="8"/>
        <v>fiction</v>
      </c>
      <c r="S122" s="9">
        <f t="shared" si="9"/>
        <v>42616.049849537041</v>
      </c>
      <c r="T122" s="9">
        <f t="shared" si="10"/>
        <v>42646.049849537041</v>
      </c>
    </row>
    <row r="123" spans="1:20" ht="60" x14ac:dyDescent="0.25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8267</v>
      </c>
      <c r="O123" s="5">
        <f t="shared" si="6"/>
        <v>3.3333333333333333E-2</v>
      </c>
      <c r="P123" s="5">
        <f t="shared" si="11"/>
        <v>1</v>
      </c>
      <c r="Q123" t="str">
        <f t="shared" si="7"/>
        <v>film</v>
      </c>
      <c r="R123" t="str">
        <f t="shared" si="8"/>
        <v>fiction</v>
      </c>
      <c r="S123" s="9">
        <f t="shared" si="9"/>
        <v>42096.704976851848</v>
      </c>
      <c r="T123" s="9">
        <f t="shared" si="10"/>
        <v>42112.427777777775</v>
      </c>
    </row>
    <row r="124" spans="1:20" ht="45" x14ac:dyDescent="0.25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8267</v>
      </c>
      <c r="O124" s="5">
        <f t="shared" si="6"/>
        <v>0</v>
      </c>
      <c r="P124" s="5">
        <f t="shared" si="11"/>
        <v>0</v>
      </c>
      <c r="Q124" t="str">
        <f t="shared" si="7"/>
        <v>film</v>
      </c>
      <c r="R124" t="str">
        <f t="shared" si="8"/>
        <v>fiction</v>
      </c>
      <c r="S124" s="9">
        <f t="shared" si="9"/>
        <v>42593.431793981479</v>
      </c>
      <c r="T124" s="9">
        <f t="shared" si="10"/>
        <v>42653.431793981479</v>
      </c>
    </row>
    <row r="125" spans="1:20" ht="60" x14ac:dyDescent="0.25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8267</v>
      </c>
      <c r="O125" s="5">
        <f t="shared" si="6"/>
        <v>0.27454545454545454</v>
      </c>
      <c r="P125" s="5">
        <f t="shared" si="11"/>
        <v>25.166666666666668</v>
      </c>
      <c r="Q125" t="str">
        <f t="shared" si="7"/>
        <v>film</v>
      </c>
      <c r="R125" t="str">
        <f t="shared" si="8"/>
        <v>fiction</v>
      </c>
      <c r="S125" s="9">
        <f t="shared" si="9"/>
        <v>41904.781990740739</v>
      </c>
      <c r="T125" s="9">
        <f t="shared" si="10"/>
        <v>41940.916666666664</v>
      </c>
    </row>
    <row r="126" spans="1:20" ht="45" x14ac:dyDescent="0.25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8267</v>
      </c>
      <c r="O126" s="5">
        <f t="shared" si="6"/>
        <v>0</v>
      </c>
      <c r="P126" s="5">
        <f t="shared" si="11"/>
        <v>0</v>
      </c>
      <c r="Q126" t="str">
        <f t="shared" si="7"/>
        <v>film</v>
      </c>
      <c r="R126" t="str">
        <f t="shared" si="8"/>
        <v>fiction</v>
      </c>
      <c r="S126" s="9">
        <f t="shared" si="9"/>
        <v>42114.928726851853</v>
      </c>
      <c r="T126" s="9">
        <f t="shared" si="10"/>
        <v>42139.928726851853</v>
      </c>
    </row>
    <row r="127" spans="1:20" ht="60" x14ac:dyDescent="0.25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8267</v>
      </c>
      <c r="O127" s="5">
        <f t="shared" si="6"/>
        <v>14</v>
      </c>
      <c r="P127" s="5">
        <f t="shared" si="11"/>
        <v>11.666666666666666</v>
      </c>
      <c r="Q127" t="str">
        <f t="shared" si="7"/>
        <v>film</v>
      </c>
      <c r="R127" t="str">
        <f t="shared" si="8"/>
        <v>fiction</v>
      </c>
      <c r="S127" s="9">
        <f t="shared" si="9"/>
        <v>42709.993981481486</v>
      </c>
      <c r="T127" s="9">
        <f t="shared" si="10"/>
        <v>42769.993981481486</v>
      </c>
    </row>
    <row r="128" spans="1:20" ht="60" x14ac:dyDescent="0.25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8267</v>
      </c>
      <c r="O128" s="5">
        <f t="shared" si="6"/>
        <v>5.548</v>
      </c>
      <c r="P128" s="5">
        <f t="shared" si="11"/>
        <v>106.69230769230769</v>
      </c>
      <c r="Q128" t="str">
        <f t="shared" si="7"/>
        <v>film</v>
      </c>
      <c r="R128" t="str">
        <f t="shared" si="8"/>
        <v>fiction</v>
      </c>
      <c r="S128" s="9">
        <f t="shared" si="9"/>
        <v>42135.589548611111</v>
      </c>
      <c r="T128" s="9">
        <f t="shared" si="10"/>
        <v>42166.083333333328</v>
      </c>
    </row>
    <row r="129" spans="1:20" ht="60" x14ac:dyDescent="0.25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8267</v>
      </c>
      <c r="O129" s="5">
        <f t="shared" si="6"/>
        <v>2.375</v>
      </c>
      <c r="P129" s="5">
        <f t="shared" si="11"/>
        <v>47.5</v>
      </c>
      <c r="Q129" t="str">
        <f t="shared" si="7"/>
        <v>film</v>
      </c>
      <c r="R129" t="str">
        <f t="shared" si="8"/>
        <v>fiction</v>
      </c>
      <c r="S129" s="9">
        <f t="shared" si="9"/>
        <v>42067.62431712963</v>
      </c>
      <c r="T129" s="9">
        <f t="shared" si="10"/>
        <v>42097.582650462966</v>
      </c>
    </row>
    <row r="130" spans="1:20" ht="30" x14ac:dyDescent="0.25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8267</v>
      </c>
      <c r="O130" s="5">
        <f t="shared" si="6"/>
        <v>1.867</v>
      </c>
      <c r="P130" s="5">
        <f t="shared" si="11"/>
        <v>311.16666666666669</v>
      </c>
      <c r="Q130" t="str">
        <f t="shared" si="7"/>
        <v>film</v>
      </c>
      <c r="R130" t="str">
        <f t="shared" si="8"/>
        <v>fiction</v>
      </c>
      <c r="S130" s="9">
        <f t="shared" si="9"/>
        <v>42628.22792824074</v>
      </c>
      <c r="T130" s="9">
        <f t="shared" si="10"/>
        <v>42663.22792824074</v>
      </c>
    </row>
    <row r="131" spans="1:20" ht="60" x14ac:dyDescent="0.25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8267</v>
      </c>
      <c r="O131" s="5">
        <f t="shared" ref="O131:O194" si="12">E131*100/D131</f>
        <v>0</v>
      </c>
      <c r="P131" s="5">
        <f t="shared" si="11"/>
        <v>0</v>
      </c>
      <c r="Q131" t="str">
        <f t="shared" ref="Q131:Q194" si="13">IF(ISERR(FIND(" ",N131)),"",LEFT(N131,FIND(" ",N131)-1))</f>
        <v>film</v>
      </c>
      <c r="R131" t="str">
        <f t="shared" ref="R131:R194" si="14">IF(ISERR(FIND(" ",N131)),"",RIGHT(N131,LEN(N131)-FIND("*",SUBSTITUTE(N131," ","*",LEN(N131)-LEN(SUBSTITUTE(N131," ",""))))))</f>
        <v>fiction</v>
      </c>
      <c r="S131" s="9">
        <f t="shared" ref="S131:S194" si="15">(((J131/60)/60)/24)+DATE(1970,1,1)</f>
        <v>41882.937303240738</v>
      </c>
      <c r="T131" s="9">
        <f t="shared" ref="T131:T194" si="16">(((I131/60)/60)/24)+DATE(1970,1,1)</f>
        <v>41942.937303240738</v>
      </c>
    </row>
    <row r="132" spans="1:20" ht="60" x14ac:dyDescent="0.25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8267</v>
      </c>
      <c r="O132" s="5">
        <f t="shared" si="12"/>
        <v>0</v>
      </c>
      <c r="P132" s="5">
        <f t="shared" ref="P132:P195" si="17">IF(L132=0,0,E132/L132)</f>
        <v>0</v>
      </c>
      <c r="Q132" t="str">
        <f t="shared" si="13"/>
        <v>film</v>
      </c>
      <c r="R132" t="str">
        <f t="shared" si="14"/>
        <v>fiction</v>
      </c>
      <c r="S132" s="9">
        <f t="shared" si="15"/>
        <v>41778.915416666663</v>
      </c>
      <c r="T132" s="9">
        <f t="shared" si="16"/>
        <v>41806.844444444447</v>
      </c>
    </row>
    <row r="133" spans="1:20" x14ac:dyDescent="0.25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8267</v>
      </c>
      <c r="O133" s="5">
        <f t="shared" si="12"/>
        <v>0</v>
      </c>
      <c r="P133" s="5">
        <f t="shared" si="17"/>
        <v>0</v>
      </c>
      <c r="Q133" t="str">
        <f t="shared" si="13"/>
        <v>film</v>
      </c>
      <c r="R133" t="str">
        <f t="shared" si="14"/>
        <v>fiction</v>
      </c>
      <c r="S133" s="9">
        <f t="shared" si="15"/>
        <v>42541.837511574078</v>
      </c>
      <c r="T133" s="9">
        <f t="shared" si="16"/>
        <v>42557</v>
      </c>
    </row>
    <row r="134" spans="1:20" ht="60" x14ac:dyDescent="0.25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8267</v>
      </c>
      <c r="O134" s="5">
        <f t="shared" si="12"/>
        <v>9.5687499999999996</v>
      </c>
      <c r="P134" s="5">
        <f t="shared" si="17"/>
        <v>94.506172839506178</v>
      </c>
      <c r="Q134" t="str">
        <f t="shared" si="13"/>
        <v>film</v>
      </c>
      <c r="R134" t="str">
        <f t="shared" si="14"/>
        <v>fiction</v>
      </c>
      <c r="S134" s="9">
        <f t="shared" si="15"/>
        <v>41905.812581018516</v>
      </c>
      <c r="T134" s="9">
        <f t="shared" si="16"/>
        <v>41950.854247685187</v>
      </c>
    </row>
    <row r="135" spans="1:20" ht="45" x14ac:dyDescent="0.25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8267</v>
      </c>
      <c r="O135" s="5">
        <f t="shared" si="12"/>
        <v>0</v>
      </c>
      <c r="P135" s="5">
        <f t="shared" si="17"/>
        <v>0</v>
      </c>
      <c r="Q135" t="str">
        <f t="shared" si="13"/>
        <v>film</v>
      </c>
      <c r="R135" t="str">
        <f t="shared" si="14"/>
        <v>fiction</v>
      </c>
      <c r="S135" s="9">
        <f t="shared" si="15"/>
        <v>42491.80768518518</v>
      </c>
      <c r="T135" s="9">
        <f t="shared" si="16"/>
        <v>42521.729861111111</v>
      </c>
    </row>
    <row r="136" spans="1:20" ht="30" x14ac:dyDescent="0.25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8267</v>
      </c>
      <c r="O136" s="5">
        <f t="shared" si="12"/>
        <v>0</v>
      </c>
      <c r="P136" s="5">
        <f t="shared" si="17"/>
        <v>0</v>
      </c>
      <c r="Q136" t="str">
        <f t="shared" si="13"/>
        <v>film</v>
      </c>
      <c r="R136" t="str">
        <f t="shared" si="14"/>
        <v>fiction</v>
      </c>
      <c r="S136" s="9">
        <f t="shared" si="15"/>
        <v>42221.909930555557</v>
      </c>
      <c r="T136" s="9">
        <f t="shared" si="16"/>
        <v>42251.708333333328</v>
      </c>
    </row>
    <row r="137" spans="1:20" ht="45" x14ac:dyDescent="0.25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8267</v>
      </c>
      <c r="O137" s="5">
        <f t="shared" si="12"/>
        <v>13.433333333333334</v>
      </c>
      <c r="P137" s="5">
        <f t="shared" si="17"/>
        <v>80.599999999999994</v>
      </c>
      <c r="Q137" t="str">
        <f t="shared" si="13"/>
        <v>film</v>
      </c>
      <c r="R137" t="str">
        <f t="shared" si="14"/>
        <v>fiction</v>
      </c>
      <c r="S137" s="9">
        <f t="shared" si="15"/>
        <v>41788.381909722222</v>
      </c>
      <c r="T137" s="9">
        <f t="shared" si="16"/>
        <v>41821.791666666664</v>
      </c>
    </row>
    <row r="138" spans="1:20" ht="60" x14ac:dyDescent="0.25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8267</v>
      </c>
      <c r="O138" s="5">
        <f t="shared" si="12"/>
        <v>0</v>
      </c>
      <c r="P138" s="5">
        <f t="shared" si="17"/>
        <v>0</v>
      </c>
      <c r="Q138" t="str">
        <f t="shared" si="13"/>
        <v>film</v>
      </c>
      <c r="R138" t="str">
        <f t="shared" si="14"/>
        <v>fiction</v>
      </c>
      <c r="S138" s="9">
        <f t="shared" si="15"/>
        <v>42096.410115740742</v>
      </c>
      <c r="T138" s="9">
        <f t="shared" si="16"/>
        <v>42140.427777777775</v>
      </c>
    </row>
    <row r="139" spans="1:20" ht="60" x14ac:dyDescent="0.25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8267</v>
      </c>
      <c r="O139" s="5">
        <f t="shared" si="12"/>
        <v>0</v>
      </c>
      <c r="P139" s="5">
        <f t="shared" si="17"/>
        <v>0</v>
      </c>
      <c r="Q139" t="str">
        <f t="shared" si="13"/>
        <v>film</v>
      </c>
      <c r="R139" t="str">
        <f t="shared" si="14"/>
        <v>fiction</v>
      </c>
      <c r="S139" s="9">
        <f t="shared" si="15"/>
        <v>42239.573993055557</v>
      </c>
      <c r="T139" s="9">
        <f t="shared" si="16"/>
        <v>42289.573993055557</v>
      </c>
    </row>
    <row r="140" spans="1:20" ht="60" x14ac:dyDescent="0.25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8267</v>
      </c>
      <c r="O140" s="5">
        <f t="shared" si="12"/>
        <v>3.1413333333333333</v>
      </c>
      <c r="P140" s="5">
        <f t="shared" si="17"/>
        <v>81.241379310344826</v>
      </c>
      <c r="Q140" t="str">
        <f t="shared" si="13"/>
        <v>film</v>
      </c>
      <c r="R140" t="str">
        <f t="shared" si="14"/>
        <v>fiction</v>
      </c>
      <c r="S140" s="9">
        <f t="shared" si="15"/>
        <v>42186.257418981477</v>
      </c>
      <c r="T140" s="9">
        <f t="shared" si="16"/>
        <v>42217.207638888889</v>
      </c>
    </row>
    <row r="141" spans="1:20" ht="45" x14ac:dyDescent="0.25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8267</v>
      </c>
      <c r="O141" s="5">
        <f t="shared" si="12"/>
        <v>100</v>
      </c>
      <c r="P141" s="5">
        <f t="shared" si="17"/>
        <v>500</v>
      </c>
      <c r="Q141" t="str">
        <f t="shared" si="13"/>
        <v>film</v>
      </c>
      <c r="R141" t="str">
        <f t="shared" si="14"/>
        <v>fiction</v>
      </c>
      <c r="S141" s="9">
        <f t="shared" si="15"/>
        <v>42187.920972222222</v>
      </c>
      <c r="T141" s="9">
        <f t="shared" si="16"/>
        <v>42197.920972222222</v>
      </c>
    </row>
    <row r="142" spans="1:20" ht="60" x14ac:dyDescent="0.25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8267</v>
      </c>
      <c r="O142" s="5">
        <f t="shared" si="12"/>
        <v>0</v>
      </c>
      <c r="P142" s="5">
        <f t="shared" si="17"/>
        <v>0</v>
      </c>
      <c r="Q142" t="str">
        <f t="shared" si="13"/>
        <v>film</v>
      </c>
      <c r="R142" t="str">
        <f t="shared" si="14"/>
        <v>fiction</v>
      </c>
      <c r="S142" s="9">
        <f t="shared" si="15"/>
        <v>42053.198287037041</v>
      </c>
      <c r="T142" s="9">
        <f t="shared" si="16"/>
        <v>42083.15662037037</v>
      </c>
    </row>
    <row r="143" spans="1:20" ht="45" x14ac:dyDescent="0.25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8267</v>
      </c>
      <c r="O143" s="5">
        <f t="shared" si="12"/>
        <v>10.775</v>
      </c>
      <c r="P143" s="5">
        <f t="shared" si="17"/>
        <v>46.178571428571431</v>
      </c>
      <c r="Q143" t="str">
        <f t="shared" si="13"/>
        <v>film</v>
      </c>
      <c r="R143" t="str">
        <f t="shared" si="14"/>
        <v>fiction</v>
      </c>
      <c r="S143" s="9">
        <f t="shared" si="15"/>
        <v>42110.153043981481</v>
      </c>
      <c r="T143" s="9">
        <f t="shared" si="16"/>
        <v>42155.153043981481</v>
      </c>
    </row>
    <row r="144" spans="1:20" ht="60" x14ac:dyDescent="0.25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8267</v>
      </c>
      <c r="O144" s="5">
        <f t="shared" si="12"/>
        <v>0.33333333333333331</v>
      </c>
      <c r="P144" s="5">
        <f t="shared" si="17"/>
        <v>10</v>
      </c>
      <c r="Q144" t="str">
        <f t="shared" si="13"/>
        <v>film</v>
      </c>
      <c r="R144" t="str">
        <f t="shared" si="14"/>
        <v>fiction</v>
      </c>
      <c r="S144" s="9">
        <f t="shared" si="15"/>
        <v>41938.893263888887</v>
      </c>
      <c r="T144" s="9">
        <f t="shared" si="16"/>
        <v>41959.934930555552</v>
      </c>
    </row>
    <row r="145" spans="1:20" ht="60" x14ac:dyDescent="0.25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8267</v>
      </c>
      <c r="O145" s="5">
        <f t="shared" si="12"/>
        <v>0</v>
      </c>
      <c r="P145" s="5">
        <f t="shared" si="17"/>
        <v>0</v>
      </c>
      <c r="Q145" t="str">
        <f t="shared" si="13"/>
        <v>film</v>
      </c>
      <c r="R145" t="str">
        <f t="shared" si="14"/>
        <v>fiction</v>
      </c>
      <c r="S145" s="9">
        <f t="shared" si="15"/>
        <v>42559.064143518524</v>
      </c>
      <c r="T145" s="9">
        <f t="shared" si="16"/>
        <v>42616.246527777781</v>
      </c>
    </row>
    <row r="146" spans="1:20" ht="45" x14ac:dyDescent="0.25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8267</v>
      </c>
      <c r="O146" s="5">
        <f t="shared" si="12"/>
        <v>27.6</v>
      </c>
      <c r="P146" s="5">
        <f t="shared" si="17"/>
        <v>55.945945945945944</v>
      </c>
      <c r="Q146" t="str">
        <f t="shared" si="13"/>
        <v>film</v>
      </c>
      <c r="R146" t="str">
        <f t="shared" si="14"/>
        <v>fiction</v>
      </c>
      <c r="S146" s="9">
        <f t="shared" si="15"/>
        <v>42047.762407407412</v>
      </c>
      <c r="T146" s="9">
        <f t="shared" si="16"/>
        <v>42107.72074074074</v>
      </c>
    </row>
    <row r="147" spans="1:20" ht="60" x14ac:dyDescent="0.25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8267</v>
      </c>
      <c r="O147" s="5">
        <f t="shared" si="12"/>
        <v>7.5111111111111111</v>
      </c>
      <c r="P147" s="5">
        <f t="shared" si="17"/>
        <v>37.555555555555557</v>
      </c>
      <c r="Q147" t="str">
        <f t="shared" si="13"/>
        <v>film</v>
      </c>
      <c r="R147" t="str">
        <f t="shared" si="14"/>
        <v>fiction</v>
      </c>
      <c r="S147" s="9">
        <f t="shared" si="15"/>
        <v>42200.542268518519</v>
      </c>
      <c r="T147" s="9">
        <f t="shared" si="16"/>
        <v>42227.542268518519</v>
      </c>
    </row>
    <row r="148" spans="1:20" ht="60" x14ac:dyDescent="0.25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8267</v>
      </c>
      <c r="O148" s="5">
        <f t="shared" si="12"/>
        <v>0.57499999999999996</v>
      </c>
      <c r="P148" s="5">
        <f t="shared" si="17"/>
        <v>38.333333333333336</v>
      </c>
      <c r="Q148" t="str">
        <f t="shared" si="13"/>
        <v>film</v>
      </c>
      <c r="R148" t="str">
        <f t="shared" si="14"/>
        <v>fiction</v>
      </c>
      <c r="S148" s="9">
        <f t="shared" si="15"/>
        <v>42693.016180555554</v>
      </c>
      <c r="T148" s="9">
        <f t="shared" si="16"/>
        <v>42753.016180555554</v>
      </c>
    </row>
    <row r="149" spans="1:20" ht="30" x14ac:dyDescent="0.25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8267</v>
      </c>
      <c r="O149" s="5">
        <f t="shared" si="12"/>
        <v>0</v>
      </c>
      <c r="P149" s="5">
        <f t="shared" si="17"/>
        <v>0</v>
      </c>
      <c r="Q149" t="str">
        <f t="shared" si="13"/>
        <v>film</v>
      </c>
      <c r="R149" t="str">
        <f t="shared" si="14"/>
        <v>fiction</v>
      </c>
      <c r="S149" s="9">
        <f t="shared" si="15"/>
        <v>41969.767824074079</v>
      </c>
      <c r="T149" s="9">
        <f t="shared" si="16"/>
        <v>42012.762499999997</v>
      </c>
    </row>
    <row r="150" spans="1:20" ht="60" x14ac:dyDescent="0.25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8267</v>
      </c>
      <c r="O150" s="5">
        <f t="shared" si="12"/>
        <v>0.08</v>
      </c>
      <c r="P150" s="5">
        <f t="shared" si="17"/>
        <v>20</v>
      </c>
      <c r="Q150" t="str">
        <f t="shared" si="13"/>
        <v>film</v>
      </c>
      <c r="R150" t="str">
        <f t="shared" si="14"/>
        <v>fiction</v>
      </c>
      <c r="S150" s="9">
        <f t="shared" si="15"/>
        <v>42397.281666666662</v>
      </c>
      <c r="T150" s="9">
        <f t="shared" si="16"/>
        <v>42427.281666666662</v>
      </c>
    </row>
    <row r="151" spans="1:20" ht="60" x14ac:dyDescent="0.25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8267</v>
      </c>
      <c r="O151" s="5">
        <f t="shared" si="12"/>
        <v>0.92</v>
      </c>
      <c r="P151" s="5">
        <f t="shared" si="17"/>
        <v>15.333333333333334</v>
      </c>
      <c r="Q151" t="str">
        <f t="shared" si="13"/>
        <v>film</v>
      </c>
      <c r="R151" t="str">
        <f t="shared" si="14"/>
        <v>fiction</v>
      </c>
      <c r="S151" s="9">
        <f t="shared" si="15"/>
        <v>41968.172106481477</v>
      </c>
      <c r="T151" s="9">
        <f t="shared" si="16"/>
        <v>41998.333333333328</v>
      </c>
    </row>
    <row r="152" spans="1:20" ht="45" x14ac:dyDescent="0.25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8267</v>
      </c>
      <c r="O152" s="5">
        <f t="shared" si="12"/>
        <v>23.163076923076922</v>
      </c>
      <c r="P152" s="5">
        <f t="shared" si="17"/>
        <v>449.43283582089555</v>
      </c>
      <c r="Q152" t="str">
        <f t="shared" si="13"/>
        <v>film</v>
      </c>
      <c r="R152" t="str">
        <f t="shared" si="14"/>
        <v>fiction</v>
      </c>
      <c r="S152" s="9">
        <f t="shared" si="15"/>
        <v>42090.161828703705</v>
      </c>
      <c r="T152" s="9">
        <f t="shared" si="16"/>
        <v>42150.161828703705</v>
      </c>
    </row>
    <row r="153" spans="1:20" ht="60" x14ac:dyDescent="0.25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8267</v>
      </c>
      <c r="O153" s="5">
        <f t="shared" si="12"/>
        <v>5.6000000000000001E-2</v>
      </c>
      <c r="P153" s="5">
        <f t="shared" si="17"/>
        <v>28</v>
      </c>
      <c r="Q153" t="str">
        <f t="shared" si="13"/>
        <v>film</v>
      </c>
      <c r="R153" t="str">
        <f t="shared" si="14"/>
        <v>fiction</v>
      </c>
      <c r="S153" s="9">
        <f t="shared" si="15"/>
        <v>42113.550821759258</v>
      </c>
      <c r="T153" s="9">
        <f t="shared" si="16"/>
        <v>42173.550821759258</v>
      </c>
    </row>
    <row r="154" spans="1:20" ht="30" x14ac:dyDescent="0.25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8267</v>
      </c>
      <c r="O154" s="5">
        <f t="shared" si="12"/>
        <v>7.8947368421052634E-3</v>
      </c>
      <c r="P154" s="5">
        <f t="shared" si="17"/>
        <v>15</v>
      </c>
      <c r="Q154" t="str">
        <f t="shared" si="13"/>
        <v>film</v>
      </c>
      <c r="R154" t="str">
        <f t="shared" si="14"/>
        <v>fiction</v>
      </c>
      <c r="S154" s="9">
        <f t="shared" si="15"/>
        <v>41875.077546296299</v>
      </c>
      <c r="T154" s="9">
        <f t="shared" si="16"/>
        <v>41905.077546296299</v>
      </c>
    </row>
    <row r="155" spans="1:20" ht="45" x14ac:dyDescent="0.25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8267</v>
      </c>
      <c r="O155" s="5">
        <f t="shared" si="12"/>
        <v>0.71799999999999997</v>
      </c>
      <c r="P155" s="5">
        <f t="shared" si="17"/>
        <v>35.9</v>
      </c>
      <c r="Q155" t="str">
        <f t="shared" si="13"/>
        <v>film</v>
      </c>
      <c r="R155" t="str">
        <f t="shared" si="14"/>
        <v>fiction</v>
      </c>
      <c r="S155" s="9">
        <f t="shared" si="15"/>
        <v>41933.586157407408</v>
      </c>
      <c r="T155" s="9">
        <f t="shared" si="16"/>
        <v>41975.627824074079</v>
      </c>
    </row>
    <row r="156" spans="1:20" ht="45" x14ac:dyDescent="0.25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8267</v>
      </c>
      <c r="O156" s="5">
        <f t="shared" si="12"/>
        <v>2.6666666666666665</v>
      </c>
      <c r="P156" s="5">
        <f t="shared" si="17"/>
        <v>13.333333333333334</v>
      </c>
      <c r="Q156" t="str">
        <f t="shared" si="13"/>
        <v>film</v>
      </c>
      <c r="R156" t="str">
        <f t="shared" si="14"/>
        <v>fiction</v>
      </c>
      <c r="S156" s="9">
        <f t="shared" si="15"/>
        <v>42115.547395833331</v>
      </c>
      <c r="T156" s="9">
        <f t="shared" si="16"/>
        <v>42158.547395833331</v>
      </c>
    </row>
    <row r="157" spans="1:20" ht="60" x14ac:dyDescent="0.25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8267</v>
      </c>
      <c r="O157" s="5">
        <f t="shared" si="12"/>
        <v>6.0000000000000001E-3</v>
      </c>
      <c r="P157" s="5">
        <f t="shared" si="17"/>
        <v>20.25</v>
      </c>
      <c r="Q157" t="str">
        <f t="shared" si="13"/>
        <v>film</v>
      </c>
      <c r="R157" t="str">
        <f t="shared" si="14"/>
        <v>fiction</v>
      </c>
      <c r="S157" s="9">
        <f t="shared" si="15"/>
        <v>42168.559432870374</v>
      </c>
      <c r="T157" s="9">
        <f t="shared" si="16"/>
        <v>42208.559432870374</v>
      </c>
    </row>
    <row r="158" spans="1:20" ht="60" x14ac:dyDescent="0.25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8267</v>
      </c>
      <c r="O158" s="5">
        <f t="shared" si="12"/>
        <v>5.0999999999999996</v>
      </c>
      <c r="P158" s="5">
        <f t="shared" si="17"/>
        <v>119</v>
      </c>
      <c r="Q158" t="str">
        <f t="shared" si="13"/>
        <v>film</v>
      </c>
      <c r="R158" t="str">
        <f t="shared" si="14"/>
        <v>fiction</v>
      </c>
      <c r="S158" s="9">
        <f t="shared" si="15"/>
        <v>41794.124953703707</v>
      </c>
      <c r="T158" s="9">
        <f t="shared" si="16"/>
        <v>41854.124953703707</v>
      </c>
    </row>
    <row r="159" spans="1:20" ht="45" x14ac:dyDescent="0.25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8267</v>
      </c>
      <c r="O159" s="5">
        <f t="shared" si="12"/>
        <v>0.26711185308848079</v>
      </c>
      <c r="P159" s="5">
        <f t="shared" si="17"/>
        <v>4</v>
      </c>
      <c r="Q159" t="str">
        <f t="shared" si="13"/>
        <v>film</v>
      </c>
      <c r="R159" t="str">
        <f t="shared" si="14"/>
        <v>fiction</v>
      </c>
      <c r="S159" s="9">
        <f t="shared" si="15"/>
        <v>42396.911712962959</v>
      </c>
      <c r="T159" s="9">
        <f t="shared" si="16"/>
        <v>42426.911712962959</v>
      </c>
    </row>
    <row r="160" spans="1:20" ht="60" x14ac:dyDescent="0.25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8267</v>
      </c>
      <c r="O160" s="5">
        <f t="shared" si="12"/>
        <v>0</v>
      </c>
      <c r="P160" s="5">
        <f t="shared" si="17"/>
        <v>0</v>
      </c>
      <c r="Q160" t="str">
        <f t="shared" si="13"/>
        <v>film</v>
      </c>
      <c r="R160" t="str">
        <f t="shared" si="14"/>
        <v>fiction</v>
      </c>
      <c r="S160" s="9">
        <f t="shared" si="15"/>
        <v>41904.07671296296</v>
      </c>
      <c r="T160" s="9">
        <f t="shared" si="16"/>
        <v>41934.07671296296</v>
      </c>
    </row>
    <row r="161" spans="1:20" ht="60" x14ac:dyDescent="0.25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8267</v>
      </c>
      <c r="O161" s="5">
        <f t="shared" si="12"/>
        <v>2E-3</v>
      </c>
      <c r="P161" s="5">
        <f t="shared" si="17"/>
        <v>10</v>
      </c>
      <c r="Q161" t="str">
        <f t="shared" si="13"/>
        <v>film</v>
      </c>
      <c r="R161" t="str">
        <f t="shared" si="14"/>
        <v>fiction</v>
      </c>
      <c r="S161" s="9">
        <f t="shared" si="15"/>
        <v>42514.434548611112</v>
      </c>
      <c r="T161" s="9">
        <f t="shared" si="16"/>
        <v>42554.434548611112</v>
      </c>
    </row>
    <row r="162" spans="1:20" ht="60" x14ac:dyDescent="0.25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8268</v>
      </c>
      <c r="O162" s="5">
        <f t="shared" si="12"/>
        <v>0</v>
      </c>
      <c r="P162" s="5">
        <f t="shared" si="17"/>
        <v>0</v>
      </c>
      <c r="Q162" t="str">
        <f t="shared" si="13"/>
        <v>film</v>
      </c>
      <c r="R162" t="str">
        <f t="shared" si="14"/>
        <v>video/drama</v>
      </c>
      <c r="S162" s="9">
        <f t="shared" si="15"/>
        <v>42171.913090277783</v>
      </c>
      <c r="T162" s="9">
        <f t="shared" si="16"/>
        <v>42231.913090277783</v>
      </c>
    </row>
    <row r="163" spans="1:20" ht="60" x14ac:dyDescent="0.25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8268</v>
      </c>
      <c r="O163" s="5">
        <f t="shared" si="12"/>
        <v>0.01</v>
      </c>
      <c r="P163" s="5">
        <f t="shared" si="17"/>
        <v>5</v>
      </c>
      <c r="Q163" t="str">
        <f t="shared" si="13"/>
        <v>film</v>
      </c>
      <c r="R163" t="str">
        <f t="shared" si="14"/>
        <v>video/drama</v>
      </c>
      <c r="S163" s="9">
        <f t="shared" si="15"/>
        <v>41792.687442129631</v>
      </c>
      <c r="T163" s="9">
        <f t="shared" si="16"/>
        <v>41822.687442129631</v>
      </c>
    </row>
    <row r="164" spans="1:20" ht="45" x14ac:dyDescent="0.25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8268</v>
      </c>
      <c r="O164" s="5">
        <f t="shared" si="12"/>
        <v>15.535714285714286</v>
      </c>
      <c r="P164" s="5">
        <f t="shared" si="17"/>
        <v>43.5</v>
      </c>
      <c r="Q164" t="str">
        <f t="shared" si="13"/>
        <v>film</v>
      </c>
      <c r="R164" t="str">
        <f t="shared" si="14"/>
        <v>video/drama</v>
      </c>
      <c r="S164" s="9">
        <f t="shared" si="15"/>
        <v>41835.126805555556</v>
      </c>
      <c r="T164" s="9">
        <f t="shared" si="16"/>
        <v>41867.987500000003</v>
      </c>
    </row>
    <row r="165" spans="1:20" ht="60" x14ac:dyDescent="0.25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8268</v>
      </c>
      <c r="O165" s="5">
        <f t="shared" si="12"/>
        <v>0</v>
      </c>
      <c r="P165" s="5">
        <f t="shared" si="17"/>
        <v>0</v>
      </c>
      <c r="Q165" t="str">
        <f t="shared" si="13"/>
        <v>film</v>
      </c>
      <c r="R165" t="str">
        <f t="shared" si="14"/>
        <v>video/drama</v>
      </c>
      <c r="S165" s="9">
        <f t="shared" si="15"/>
        <v>42243.961273148147</v>
      </c>
      <c r="T165" s="9">
        <f t="shared" si="16"/>
        <v>42278</v>
      </c>
    </row>
    <row r="166" spans="1:20" ht="60" x14ac:dyDescent="0.25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8268</v>
      </c>
      <c r="O166" s="5">
        <f t="shared" si="12"/>
        <v>0.53333333333333333</v>
      </c>
      <c r="P166" s="5">
        <f t="shared" si="17"/>
        <v>91.428571428571431</v>
      </c>
      <c r="Q166" t="str">
        <f t="shared" si="13"/>
        <v>film</v>
      </c>
      <c r="R166" t="str">
        <f t="shared" si="14"/>
        <v>video/drama</v>
      </c>
      <c r="S166" s="9">
        <f t="shared" si="15"/>
        <v>41841.762743055559</v>
      </c>
      <c r="T166" s="9">
        <f t="shared" si="16"/>
        <v>41901.762743055559</v>
      </c>
    </row>
    <row r="167" spans="1:20" ht="30" x14ac:dyDescent="0.25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8268</v>
      </c>
      <c r="O167" s="5">
        <f t="shared" si="12"/>
        <v>0</v>
      </c>
      <c r="P167" s="5">
        <f t="shared" si="17"/>
        <v>0</v>
      </c>
      <c r="Q167" t="str">
        <f t="shared" si="13"/>
        <v>film</v>
      </c>
      <c r="R167" t="str">
        <f t="shared" si="14"/>
        <v>video/drama</v>
      </c>
      <c r="S167" s="9">
        <f t="shared" si="15"/>
        <v>42351.658842592587</v>
      </c>
      <c r="T167" s="9">
        <f t="shared" si="16"/>
        <v>42381.658842592587</v>
      </c>
    </row>
    <row r="168" spans="1:20" ht="45" x14ac:dyDescent="0.25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8268</v>
      </c>
      <c r="O168" s="5">
        <f t="shared" si="12"/>
        <v>60</v>
      </c>
      <c r="P168" s="5">
        <f t="shared" si="17"/>
        <v>3000</v>
      </c>
      <c r="Q168" t="str">
        <f t="shared" si="13"/>
        <v>film</v>
      </c>
      <c r="R168" t="str">
        <f t="shared" si="14"/>
        <v>video/drama</v>
      </c>
      <c r="S168" s="9">
        <f t="shared" si="15"/>
        <v>42721.075949074075</v>
      </c>
      <c r="T168" s="9">
        <f t="shared" si="16"/>
        <v>42751.075949074075</v>
      </c>
    </row>
    <row r="169" spans="1:20" ht="45" x14ac:dyDescent="0.25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8268</v>
      </c>
      <c r="O169" s="5">
        <f t="shared" si="12"/>
        <v>0.01</v>
      </c>
      <c r="P169" s="5">
        <f t="shared" si="17"/>
        <v>5.5</v>
      </c>
      <c r="Q169" t="str">
        <f t="shared" si="13"/>
        <v>film</v>
      </c>
      <c r="R169" t="str">
        <f t="shared" si="14"/>
        <v>video/drama</v>
      </c>
      <c r="S169" s="9">
        <f t="shared" si="15"/>
        <v>42160.927488425921</v>
      </c>
      <c r="T169" s="9">
        <f t="shared" si="16"/>
        <v>42220.927488425921</v>
      </c>
    </row>
    <row r="170" spans="1:20" ht="60" x14ac:dyDescent="0.25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8268</v>
      </c>
      <c r="O170" s="5">
        <f t="shared" si="12"/>
        <v>4.0625</v>
      </c>
      <c r="P170" s="5">
        <f t="shared" si="17"/>
        <v>108.33333333333333</v>
      </c>
      <c r="Q170" t="str">
        <f t="shared" si="13"/>
        <v>film</v>
      </c>
      <c r="R170" t="str">
        <f t="shared" si="14"/>
        <v>video/drama</v>
      </c>
      <c r="S170" s="9">
        <f t="shared" si="15"/>
        <v>42052.83530092593</v>
      </c>
      <c r="T170" s="9">
        <f t="shared" si="16"/>
        <v>42082.793634259258</v>
      </c>
    </row>
    <row r="171" spans="1:20" ht="60" x14ac:dyDescent="0.25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8268</v>
      </c>
      <c r="O171" s="5">
        <f t="shared" si="12"/>
        <v>22.4</v>
      </c>
      <c r="P171" s="5">
        <f t="shared" si="17"/>
        <v>56</v>
      </c>
      <c r="Q171" t="str">
        <f t="shared" si="13"/>
        <v>film</v>
      </c>
      <c r="R171" t="str">
        <f t="shared" si="14"/>
        <v>video/drama</v>
      </c>
      <c r="S171" s="9">
        <f t="shared" si="15"/>
        <v>41900.505312499998</v>
      </c>
      <c r="T171" s="9">
        <f t="shared" si="16"/>
        <v>41930.505312499998</v>
      </c>
    </row>
    <row r="172" spans="1:20" ht="60" x14ac:dyDescent="0.25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8268</v>
      </c>
      <c r="O172" s="5">
        <f t="shared" si="12"/>
        <v>3.25</v>
      </c>
      <c r="P172" s="5">
        <f t="shared" si="17"/>
        <v>32.5</v>
      </c>
      <c r="Q172" t="str">
        <f t="shared" si="13"/>
        <v>film</v>
      </c>
      <c r="R172" t="str">
        <f t="shared" si="14"/>
        <v>video/drama</v>
      </c>
      <c r="S172" s="9">
        <f t="shared" si="15"/>
        <v>42216.977812500001</v>
      </c>
      <c r="T172" s="9">
        <f t="shared" si="16"/>
        <v>42246.227777777778</v>
      </c>
    </row>
    <row r="173" spans="1:20" ht="45" x14ac:dyDescent="0.25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8268</v>
      </c>
      <c r="O173" s="5">
        <f t="shared" si="12"/>
        <v>2E-3</v>
      </c>
      <c r="P173" s="5">
        <f t="shared" si="17"/>
        <v>1</v>
      </c>
      <c r="Q173" t="str">
        <f t="shared" si="13"/>
        <v>film</v>
      </c>
      <c r="R173" t="str">
        <f t="shared" si="14"/>
        <v>video/drama</v>
      </c>
      <c r="S173" s="9">
        <f t="shared" si="15"/>
        <v>42534.180717592593</v>
      </c>
      <c r="T173" s="9">
        <f t="shared" si="16"/>
        <v>42594.180717592593</v>
      </c>
    </row>
    <row r="174" spans="1:20" ht="45" x14ac:dyDescent="0.25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8268</v>
      </c>
      <c r="O174" s="5">
        <f t="shared" si="12"/>
        <v>0</v>
      </c>
      <c r="P174" s="5">
        <f t="shared" si="17"/>
        <v>0</v>
      </c>
      <c r="Q174" t="str">
        <f t="shared" si="13"/>
        <v>film</v>
      </c>
      <c r="R174" t="str">
        <f t="shared" si="14"/>
        <v>video/drama</v>
      </c>
      <c r="S174" s="9">
        <f t="shared" si="15"/>
        <v>42047.394942129627</v>
      </c>
      <c r="T174" s="9">
        <f t="shared" si="16"/>
        <v>42082.353275462956</v>
      </c>
    </row>
    <row r="175" spans="1:20" ht="45" x14ac:dyDescent="0.25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8268</v>
      </c>
      <c r="O175" s="5">
        <f t="shared" si="12"/>
        <v>0</v>
      </c>
      <c r="P175" s="5">
        <f t="shared" si="17"/>
        <v>0</v>
      </c>
      <c r="Q175" t="str">
        <f t="shared" si="13"/>
        <v>film</v>
      </c>
      <c r="R175" t="str">
        <f t="shared" si="14"/>
        <v>video/drama</v>
      </c>
      <c r="S175" s="9">
        <f t="shared" si="15"/>
        <v>42033.573009259257</v>
      </c>
      <c r="T175" s="9">
        <f t="shared" si="16"/>
        <v>42063.573009259257</v>
      </c>
    </row>
    <row r="176" spans="1:20" ht="60" x14ac:dyDescent="0.25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8268</v>
      </c>
      <c r="O176" s="5">
        <f t="shared" si="12"/>
        <v>0</v>
      </c>
      <c r="P176" s="5">
        <f t="shared" si="17"/>
        <v>0</v>
      </c>
      <c r="Q176" t="str">
        <f t="shared" si="13"/>
        <v>film</v>
      </c>
      <c r="R176" t="str">
        <f t="shared" si="14"/>
        <v>video/drama</v>
      </c>
      <c r="S176" s="9">
        <f t="shared" si="15"/>
        <v>42072.758981481486</v>
      </c>
      <c r="T176" s="9">
        <f t="shared" si="16"/>
        <v>42132.758981481486</v>
      </c>
    </row>
    <row r="177" spans="1:20" ht="60" x14ac:dyDescent="0.25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8268</v>
      </c>
      <c r="O177" s="5">
        <f t="shared" si="12"/>
        <v>6.4850000000000003</v>
      </c>
      <c r="P177" s="5">
        <f t="shared" si="17"/>
        <v>49.884615384615387</v>
      </c>
      <c r="Q177" t="str">
        <f t="shared" si="13"/>
        <v>film</v>
      </c>
      <c r="R177" t="str">
        <f t="shared" si="14"/>
        <v>video/drama</v>
      </c>
      <c r="S177" s="9">
        <f t="shared" si="15"/>
        <v>41855.777905092589</v>
      </c>
      <c r="T177" s="9">
        <f t="shared" si="16"/>
        <v>41880.777905092589</v>
      </c>
    </row>
    <row r="178" spans="1:20" ht="60" x14ac:dyDescent="0.25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8268</v>
      </c>
      <c r="O178" s="5">
        <f t="shared" si="12"/>
        <v>0</v>
      </c>
      <c r="P178" s="5">
        <f t="shared" si="17"/>
        <v>0</v>
      </c>
      <c r="Q178" t="str">
        <f t="shared" si="13"/>
        <v>film</v>
      </c>
      <c r="R178" t="str">
        <f t="shared" si="14"/>
        <v>video/drama</v>
      </c>
      <c r="S178" s="9">
        <f t="shared" si="15"/>
        <v>42191.824062500003</v>
      </c>
      <c r="T178" s="9">
        <f t="shared" si="16"/>
        <v>42221.824062500003</v>
      </c>
    </row>
    <row r="179" spans="1:20" ht="30" x14ac:dyDescent="0.25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8268</v>
      </c>
      <c r="O179" s="5">
        <f t="shared" si="12"/>
        <v>40</v>
      </c>
      <c r="P179" s="5">
        <f t="shared" si="17"/>
        <v>25.714285714285715</v>
      </c>
      <c r="Q179" t="str">
        <f t="shared" si="13"/>
        <v>film</v>
      </c>
      <c r="R179" t="str">
        <f t="shared" si="14"/>
        <v>video/drama</v>
      </c>
      <c r="S179" s="9">
        <f t="shared" si="15"/>
        <v>42070.047754629632</v>
      </c>
      <c r="T179" s="9">
        <f t="shared" si="16"/>
        <v>42087.00608796296</v>
      </c>
    </row>
    <row r="180" spans="1:20" ht="45" x14ac:dyDescent="0.25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8268</v>
      </c>
      <c r="O180" s="5">
        <f t="shared" si="12"/>
        <v>0</v>
      </c>
      <c r="P180" s="5">
        <f t="shared" si="17"/>
        <v>0</v>
      </c>
      <c r="Q180" t="str">
        <f t="shared" si="13"/>
        <v>film</v>
      </c>
      <c r="R180" t="str">
        <f t="shared" si="14"/>
        <v>video/drama</v>
      </c>
      <c r="S180" s="9">
        <f t="shared" si="15"/>
        <v>42304.955381944441</v>
      </c>
      <c r="T180" s="9">
        <f t="shared" si="16"/>
        <v>42334.997048611112</v>
      </c>
    </row>
    <row r="181" spans="1:20" ht="30" x14ac:dyDescent="0.25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8268</v>
      </c>
      <c r="O181" s="5">
        <f t="shared" si="12"/>
        <v>20</v>
      </c>
      <c r="P181" s="5">
        <f t="shared" si="17"/>
        <v>100</v>
      </c>
      <c r="Q181" t="str">
        <f t="shared" si="13"/>
        <v>film</v>
      </c>
      <c r="R181" t="str">
        <f t="shared" si="14"/>
        <v>video/drama</v>
      </c>
      <c r="S181" s="9">
        <f t="shared" si="15"/>
        <v>42403.080497685187</v>
      </c>
      <c r="T181" s="9">
        <f t="shared" si="16"/>
        <v>42433.080497685187</v>
      </c>
    </row>
    <row r="182" spans="1:20" ht="45" x14ac:dyDescent="0.25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8268</v>
      </c>
      <c r="O182" s="5">
        <f t="shared" si="12"/>
        <v>33.416666666666664</v>
      </c>
      <c r="P182" s="5">
        <f t="shared" si="17"/>
        <v>30.846153846153847</v>
      </c>
      <c r="Q182" t="str">
        <f t="shared" si="13"/>
        <v>film</v>
      </c>
      <c r="R182" t="str">
        <f t="shared" si="14"/>
        <v>video/drama</v>
      </c>
      <c r="S182" s="9">
        <f t="shared" si="15"/>
        <v>42067.991238425922</v>
      </c>
      <c r="T182" s="9">
        <f t="shared" si="16"/>
        <v>42107.791666666672</v>
      </c>
    </row>
    <row r="183" spans="1:20" ht="60" x14ac:dyDescent="0.25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8268</v>
      </c>
      <c r="O183" s="5">
        <f t="shared" si="12"/>
        <v>21.092608822670172</v>
      </c>
      <c r="P183" s="5">
        <f t="shared" si="17"/>
        <v>180.5</v>
      </c>
      <c r="Q183" t="str">
        <f t="shared" si="13"/>
        <v>film</v>
      </c>
      <c r="R183" t="str">
        <f t="shared" si="14"/>
        <v>video/drama</v>
      </c>
      <c r="S183" s="9">
        <f t="shared" si="15"/>
        <v>42147.741840277777</v>
      </c>
      <c r="T183" s="9">
        <f t="shared" si="16"/>
        <v>42177.741840277777</v>
      </c>
    </row>
    <row r="184" spans="1:20" ht="60" x14ac:dyDescent="0.25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8268</v>
      </c>
      <c r="O184" s="5">
        <f t="shared" si="12"/>
        <v>0</v>
      </c>
      <c r="P184" s="5">
        <f t="shared" si="17"/>
        <v>0</v>
      </c>
      <c r="Q184" t="str">
        <f t="shared" si="13"/>
        <v>film</v>
      </c>
      <c r="R184" t="str">
        <f t="shared" si="14"/>
        <v>video/drama</v>
      </c>
      <c r="S184" s="9">
        <f t="shared" si="15"/>
        <v>42712.011944444443</v>
      </c>
      <c r="T184" s="9">
        <f t="shared" si="16"/>
        <v>42742.011944444443</v>
      </c>
    </row>
    <row r="185" spans="1:20" x14ac:dyDescent="0.25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8268</v>
      </c>
      <c r="O185" s="5">
        <f t="shared" si="12"/>
        <v>35.856000000000002</v>
      </c>
      <c r="P185" s="5">
        <f t="shared" si="17"/>
        <v>373.5</v>
      </c>
      <c r="Q185" t="str">
        <f t="shared" si="13"/>
        <v>film</v>
      </c>
      <c r="R185" t="str">
        <f t="shared" si="14"/>
        <v>video/drama</v>
      </c>
      <c r="S185" s="9">
        <f t="shared" si="15"/>
        <v>41939.810300925928</v>
      </c>
      <c r="T185" s="9">
        <f t="shared" si="16"/>
        <v>41969.851967592593</v>
      </c>
    </row>
    <row r="186" spans="1:20" ht="60" x14ac:dyDescent="0.25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8268</v>
      </c>
      <c r="O186" s="5">
        <f t="shared" si="12"/>
        <v>3.4</v>
      </c>
      <c r="P186" s="5">
        <f t="shared" si="17"/>
        <v>25.5</v>
      </c>
      <c r="Q186" t="str">
        <f t="shared" si="13"/>
        <v>film</v>
      </c>
      <c r="R186" t="str">
        <f t="shared" si="14"/>
        <v>video/drama</v>
      </c>
      <c r="S186" s="9">
        <f t="shared" si="15"/>
        <v>41825.791226851856</v>
      </c>
      <c r="T186" s="9">
        <f t="shared" si="16"/>
        <v>41883.165972222225</v>
      </c>
    </row>
    <row r="187" spans="1:20" x14ac:dyDescent="0.25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8268</v>
      </c>
      <c r="O187" s="5">
        <f t="shared" si="12"/>
        <v>5.5</v>
      </c>
      <c r="P187" s="5">
        <f t="shared" si="17"/>
        <v>220</v>
      </c>
      <c r="Q187" t="str">
        <f t="shared" si="13"/>
        <v>film</v>
      </c>
      <c r="R187" t="str">
        <f t="shared" si="14"/>
        <v>video/drama</v>
      </c>
      <c r="S187" s="9">
        <f t="shared" si="15"/>
        <v>42570.91133101852</v>
      </c>
      <c r="T187" s="9">
        <f t="shared" si="16"/>
        <v>42600.91133101852</v>
      </c>
    </row>
    <row r="188" spans="1:20" ht="60" x14ac:dyDescent="0.25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8268</v>
      </c>
      <c r="O188" s="5">
        <f t="shared" si="12"/>
        <v>0</v>
      </c>
      <c r="P188" s="5">
        <f t="shared" si="17"/>
        <v>0</v>
      </c>
      <c r="Q188" t="str">
        <f t="shared" si="13"/>
        <v>film</v>
      </c>
      <c r="R188" t="str">
        <f t="shared" si="14"/>
        <v>video/drama</v>
      </c>
      <c r="S188" s="9">
        <f t="shared" si="15"/>
        <v>42767.812893518523</v>
      </c>
      <c r="T188" s="9">
        <f t="shared" si="16"/>
        <v>42797.833333333328</v>
      </c>
    </row>
    <row r="189" spans="1:20" ht="45" x14ac:dyDescent="0.25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8268</v>
      </c>
      <c r="O189" s="5">
        <f t="shared" si="12"/>
        <v>16</v>
      </c>
      <c r="P189" s="5">
        <f t="shared" si="17"/>
        <v>160</v>
      </c>
      <c r="Q189" t="str">
        <f t="shared" si="13"/>
        <v>film</v>
      </c>
      <c r="R189" t="str">
        <f t="shared" si="14"/>
        <v>video/drama</v>
      </c>
      <c r="S189" s="9">
        <f t="shared" si="15"/>
        <v>42182.234456018516</v>
      </c>
      <c r="T189" s="9">
        <f t="shared" si="16"/>
        <v>42206.290972222225</v>
      </c>
    </row>
    <row r="190" spans="1:20" ht="60" x14ac:dyDescent="0.25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8268</v>
      </c>
      <c r="O190" s="5">
        <f t="shared" si="12"/>
        <v>0</v>
      </c>
      <c r="P190" s="5">
        <f t="shared" si="17"/>
        <v>0</v>
      </c>
      <c r="Q190" t="str">
        <f t="shared" si="13"/>
        <v>film</v>
      </c>
      <c r="R190" t="str">
        <f t="shared" si="14"/>
        <v>video/drama</v>
      </c>
      <c r="S190" s="9">
        <f t="shared" si="15"/>
        <v>41857.18304398148</v>
      </c>
      <c r="T190" s="9">
        <f t="shared" si="16"/>
        <v>41887.18304398148</v>
      </c>
    </row>
    <row r="191" spans="1:20" ht="60" x14ac:dyDescent="0.25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8268</v>
      </c>
      <c r="O191" s="5">
        <f t="shared" si="12"/>
        <v>6.9000000000000006E-2</v>
      </c>
      <c r="P191" s="5">
        <f t="shared" si="17"/>
        <v>69</v>
      </c>
      <c r="Q191" t="str">
        <f t="shared" si="13"/>
        <v>film</v>
      </c>
      <c r="R191" t="str">
        <f t="shared" si="14"/>
        <v>video/drama</v>
      </c>
      <c r="S191" s="9">
        <f t="shared" si="15"/>
        <v>42556.690706018519</v>
      </c>
      <c r="T191" s="9">
        <f t="shared" si="16"/>
        <v>42616.690706018519</v>
      </c>
    </row>
    <row r="192" spans="1:20" x14ac:dyDescent="0.25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8268</v>
      </c>
      <c r="O192" s="5">
        <f t="shared" si="12"/>
        <v>0.41666666666666669</v>
      </c>
      <c r="P192" s="5">
        <f t="shared" si="17"/>
        <v>50</v>
      </c>
      <c r="Q192" t="str">
        <f t="shared" si="13"/>
        <v>film</v>
      </c>
      <c r="R192" t="str">
        <f t="shared" si="14"/>
        <v>video/drama</v>
      </c>
      <c r="S192" s="9">
        <f t="shared" si="15"/>
        <v>42527.650995370372</v>
      </c>
      <c r="T192" s="9">
        <f t="shared" si="16"/>
        <v>42537.650995370372</v>
      </c>
    </row>
    <row r="193" spans="1:20" ht="45" x14ac:dyDescent="0.25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8268</v>
      </c>
      <c r="O193" s="5">
        <f t="shared" si="12"/>
        <v>5</v>
      </c>
      <c r="P193" s="5">
        <f t="shared" si="17"/>
        <v>83.333333333333329</v>
      </c>
      <c r="Q193" t="str">
        <f t="shared" si="13"/>
        <v>film</v>
      </c>
      <c r="R193" t="str">
        <f t="shared" si="14"/>
        <v>video/drama</v>
      </c>
      <c r="S193" s="9">
        <f t="shared" si="15"/>
        <v>42239.441412037035</v>
      </c>
      <c r="T193" s="9">
        <f t="shared" si="16"/>
        <v>42279.441412037035</v>
      </c>
    </row>
    <row r="194" spans="1:20" ht="60" x14ac:dyDescent="0.25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8268</v>
      </c>
      <c r="O194" s="5">
        <f t="shared" si="12"/>
        <v>1.6999999999999999E-3</v>
      </c>
      <c r="P194" s="5">
        <f t="shared" si="17"/>
        <v>5.666666666666667</v>
      </c>
      <c r="Q194" t="str">
        <f t="shared" si="13"/>
        <v>film</v>
      </c>
      <c r="R194" t="str">
        <f t="shared" si="14"/>
        <v>video/drama</v>
      </c>
      <c r="S194" s="9">
        <f t="shared" si="15"/>
        <v>41899.792037037041</v>
      </c>
      <c r="T194" s="9">
        <f t="shared" si="16"/>
        <v>41929.792037037041</v>
      </c>
    </row>
    <row r="195" spans="1:20" ht="60" x14ac:dyDescent="0.25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8268</v>
      </c>
      <c r="O195" s="5">
        <f t="shared" ref="O195:O258" si="18">E195*100/D195</f>
        <v>0</v>
      </c>
      <c r="P195" s="5">
        <f t="shared" si="17"/>
        <v>0</v>
      </c>
      <c r="Q195" t="str">
        <f t="shared" ref="Q195:Q258" si="19">IF(ISERR(FIND(" ",N195)),"",LEFT(N195,FIND(" ",N195)-1))</f>
        <v>film</v>
      </c>
      <c r="R195" t="str">
        <f t="shared" ref="R195:R258" si="20">IF(ISERR(FIND(" ",N195)),"",RIGHT(N195,LEN(N195)-FIND("*",SUBSTITUTE(N195," ","*",LEN(N195)-LEN(SUBSTITUTE(N195," ",""))))))</f>
        <v>video/drama</v>
      </c>
      <c r="S195" s="9">
        <f t="shared" ref="S195:S258" si="21">(((J195/60)/60)/24)+DATE(1970,1,1)</f>
        <v>41911.934791666667</v>
      </c>
      <c r="T195" s="9">
        <f t="shared" ref="T195:T258" si="22">(((I195/60)/60)/24)+DATE(1970,1,1)</f>
        <v>41971.976458333331</v>
      </c>
    </row>
    <row r="196" spans="1:20" ht="45" x14ac:dyDescent="0.25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8268</v>
      </c>
      <c r="O196" s="5">
        <f t="shared" si="18"/>
        <v>0.12</v>
      </c>
      <c r="P196" s="5">
        <f t="shared" ref="P196:P259" si="23">IF(L196=0,0,E196/L196)</f>
        <v>1</v>
      </c>
      <c r="Q196" t="str">
        <f t="shared" si="19"/>
        <v>film</v>
      </c>
      <c r="R196" t="str">
        <f t="shared" si="20"/>
        <v>video/drama</v>
      </c>
      <c r="S196" s="9">
        <f t="shared" si="21"/>
        <v>42375.996886574074</v>
      </c>
      <c r="T196" s="9">
        <f t="shared" si="22"/>
        <v>42435.996886574074</v>
      </c>
    </row>
    <row r="197" spans="1:20" ht="45" x14ac:dyDescent="0.25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8268</v>
      </c>
      <c r="O197" s="5">
        <f t="shared" si="18"/>
        <v>0</v>
      </c>
      <c r="P197" s="5">
        <f t="shared" si="23"/>
        <v>0</v>
      </c>
      <c r="Q197" t="str">
        <f t="shared" si="19"/>
        <v>film</v>
      </c>
      <c r="R197" t="str">
        <f t="shared" si="20"/>
        <v>video/drama</v>
      </c>
      <c r="S197" s="9">
        <f t="shared" si="21"/>
        <v>42135.67050925926</v>
      </c>
      <c r="T197" s="9">
        <f t="shared" si="22"/>
        <v>42195.67050925926</v>
      </c>
    </row>
    <row r="198" spans="1:20" ht="45" x14ac:dyDescent="0.25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8268</v>
      </c>
      <c r="O198" s="5">
        <f t="shared" si="18"/>
        <v>41.857142857142854</v>
      </c>
      <c r="P198" s="5">
        <f t="shared" si="23"/>
        <v>77.10526315789474</v>
      </c>
      <c r="Q198" t="str">
        <f t="shared" si="19"/>
        <v>film</v>
      </c>
      <c r="R198" t="str">
        <f t="shared" si="20"/>
        <v>video/drama</v>
      </c>
      <c r="S198" s="9">
        <f t="shared" si="21"/>
        <v>42259.542800925927</v>
      </c>
      <c r="T198" s="9">
        <f t="shared" si="22"/>
        <v>42287.875</v>
      </c>
    </row>
    <row r="199" spans="1:20" ht="60" x14ac:dyDescent="0.25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8268</v>
      </c>
      <c r="O199" s="5">
        <f t="shared" si="18"/>
        <v>10.48</v>
      </c>
      <c r="P199" s="5">
        <f t="shared" si="23"/>
        <v>32.75</v>
      </c>
      <c r="Q199" t="str">
        <f t="shared" si="19"/>
        <v>film</v>
      </c>
      <c r="R199" t="str">
        <f t="shared" si="20"/>
        <v>video/drama</v>
      </c>
      <c r="S199" s="9">
        <f t="shared" si="21"/>
        <v>42741.848379629635</v>
      </c>
      <c r="T199" s="9">
        <f t="shared" si="22"/>
        <v>42783.875</v>
      </c>
    </row>
    <row r="200" spans="1:20" ht="60" x14ac:dyDescent="0.25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8268</v>
      </c>
      <c r="O200" s="5">
        <f t="shared" si="18"/>
        <v>1.1160000000000001</v>
      </c>
      <c r="P200" s="5">
        <f t="shared" si="23"/>
        <v>46.5</v>
      </c>
      <c r="Q200" t="str">
        <f t="shared" si="19"/>
        <v>film</v>
      </c>
      <c r="R200" t="str">
        <f t="shared" si="20"/>
        <v>video/drama</v>
      </c>
      <c r="S200" s="9">
        <f t="shared" si="21"/>
        <v>41887.383356481485</v>
      </c>
      <c r="T200" s="9">
        <f t="shared" si="22"/>
        <v>41917.383356481485</v>
      </c>
    </row>
    <row r="201" spans="1:20" ht="60" x14ac:dyDescent="0.25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8268</v>
      </c>
      <c r="O201" s="5">
        <f t="shared" si="18"/>
        <v>0</v>
      </c>
      <c r="P201" s="5">
        <f t="shared" si="23"/>
        <v>0</v>
      </c>
      <c r="Q201" t="str">
        <f t="shared" si="19"/>
        <v>film</v>
      </c>
      <c r="R201" t="str">
        <f t="shared" si="20"/>
        <v>video/drama</v>
      </c>
      <c r="S201" s="9">
        <f t="shared" si="21"/>
        <v>42584.123865740738</v>
      </c>
      <c r="T201" s="9">
        <f t="shared" si="22"/>
        <v>42614.123865740738</v>
      </c>
    </row>
    <row r="202" spans="1:20" ht="45" x14ac:dyDescent="0.25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8268</v>
      </c>
      <c r="O202" s="5">
        <f t="shared" si="18"/>
        <v>26.192499999999999</v>
      </c>
      <c r="P202" s="5">
        <f t="shared" si="23"/>
        <v>87.308333333333337</v>
      </c>
      <c r="Q202" t="str">
        <f t="shared" si="19"/>
        <v>film</v>
      </c>
      <c r="R202" t="str">
        <f t="shared" si="20"/>
        <v>video/drama</v>
      </c>
      <c r="S202" s="9">
        <f t="shared" si="21"/>
        <v>41867.083368055559</v>
      </c>
      <c r="T202" s="9">
        <f t="shared" si="22"/>
        <v>41897.083368055559</v>
      </c>
    </row>
    <row r="203" spans="1:20" ht="60" x14ac:dyDescent="0.25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8268</v>
      </c>
      <c r="O203" s="5">
        <f t="shared" si="18"/>
        <v>58.46153846153846</v>
      </c>
      <c r="P203" s="5">
        <f t="shared" si="23"/>
        <v>54.285714285714285</v>
      </c>
      <c r="Q203" t="str">
        <f t="shared" si="19"/>
        <v>film</v>
      </c>
      <c r="R203" t="str">
        <f t="shared" si="20"/>
        <v>video/drama</v>
      </c>
      <c r="S203" s="9">
        <f t="shared" si="21"/>
        <v>42023.818622685183</v>
      </c>
      <c r="T203" s="9">
        <f t="shared" si="22"/>
        <v>42043.818622685183</v>
      </c>
    </row>
    <row r="204" spans="1:20" x14ac:dyDescent="0.25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8268</v>
      </c>
      <c r="O204" s="5">
        <f t="shared" si="18"/>
        <v>0</v>
      </c>
      <c r="P204" s="5">
        <f t="shared" si="23"/>
        <v>0</v>
      </c>
      <c r="Q204" t="str">
        <f t="shared" si="19"/>
        <v>film</v>
      </c>
      <c r="R204" t="str">
        <f t="shared" si="20"/>
        <v>video/drama</v>
      </c>
      <c r="S204" s="9">
        <f t="shared" si="21"/>
        <v>42255.927824074075</v>
      </c>
      <c r="T204" s="9">
        <f t="shared" si="22"/>
        <v>42285.874305555553</v>
      </c>
    </row>
    <row r="205" spans="1:20" ht="60" x14ac:dyDescent="0.25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8268</v>
      </c>
      <c r="O205" s="5">
        <f t="shared" si="18"/>
        <v>29.84</v>
      </c>
      <c r="P205" s="5">
        <f t="shared" si="23"/>
        <v>93.25</v>
      </c>
      <c r="Q205" t="str">
        <f t="shared" si="19"/>
        <v>film</v>
      </c>
      <c r="R205" t="str">
        <f t="shared" si="20"/>
        <v>video/drama</v>
      </c>
      <c r="S205" s="9">
        <f t="shared" si="21"/>
        <v>41973.847962962958</v>
      </c>
      <c r="T205" s="9">
        <f t="shared" si="22"/>
        <v>42033.847962962958</v>
      </c>
    </row>
    <row r="206" spans="1:20" ht="60" x14ac:dyDescent="0.25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8268</v>
      </c>
      <c r="O206" s="5">
        <f t="shared" si="18"/>
        <v>50.721666666666664</v>
      </c>
      <c r="P206" s="5">
        <f t="shared" si="23"/>
        <v>117.68368136117556</v>
      </c>
      <c r="Q206" t="str">
        <f t="shared" si="19"/>
        <v>film</v>
      </c>
      <c r="R206" t="str">
        <f t="shared" si="20"/>
        <v>video/drama</v>
      </c>
      <c r="S206" s="9">
        <f t="shared" si="21"/>
        <v>42556.583368055552</v>
      </c>
      <c r="T206" s="9">
        <f t="shared" si="22"/>
        <v>42586.583368055552</v>
      </c>
    </row>
    <row r="207" spans="1:20" ht="45" x14ac:dyDescent="0.25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8268</v>
      </c>
      <c r="O207" s="5">
        <f t="shared" si="18"/>
        <v>16.25</v>
      </c>
      <c r="P207" s="5">
        <f t="shared" si="23"/>
        <v>76.470588235294116</v>
      </c>
      <c r="Q207" t="str">
        <f t="shared" si="19"/>
        <v>film</v>
      </c>
      <c r="R207" t="str">
        <f t="shared" si="20"/>
        <v>video/drama</v>
      </c>
      <c r="S207" s="9">
        <f t="shared" si="21"/>
        <v>42248.632199074069</v>
      </c>
      <c r="T207" s="9">
        <f t="shared" si="22"/>
        <v>42283.632199074069</v>
      </c>
    </row>
    <row r="208" spans="1:20" ht="45" x14ac:dyDescent="0.25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8268</v>
      </c>
      <c r="O208" s="5">
        <f t="shared" si="18"/>
        <v>0</v>
      </c>
      <c r="P208" s="5">
        <f t="shared" si="23"/>
        <v>0</v>
      </c>
      <c r="Q208" t="str">
        <f t="shared" si="19"/>
        <v>film</v>
      </c>
      <c r="R208" t="str">
        <f t="shared" si="20"/>
        <v>video/drama</v>
      </c>
      <c r="S208" s="9">
        <f t="shared" si="21"/>
        <v>42567.004432870366</v>
      </c>
      <c r="T208" s="9">
        <f t="shared" si="22"/>
        <v>42588.004432870366</v>
      </c>
    </row>
    <row r="209" spans="1:20" ht="45" x14ac:dyDescent="0.25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8268</v>
      </c>
      <c r="O209" s="5">
        <f t="shared" si="18"/>
        <v>15.214285714285714</v>
      </c>
      <c r="P209" s="5">
        <f t="shared" si="23"/>
        <v>163.84615384615384</v>
      </c>
      <c r="Q209" t="str">
        <f t="shared" si="19"/>
        <v>film</v>
      </c>
      <c r="R209" t="str">
        <f t="shared" si="20"/>
        <v>video/drama</v>
      </c>
      <c r="S209" s="9">
        <f t="shared" si="21"/>
        <v>41978.197199074071</v>
      </c>
      <c r="T209" s="9">
        <f t="shared" si="22"/>
        <v>42008.197199074071</v>
      </c>
    </row>
    <row r="210" spans="1:20" ht="60" x14ac:dyDescent="0.25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8268</v>
      </c>
      <c r="O210" s="5">
        <f t="shared" si="18"/>
        <v>0</v>
      </c>
      <c r="P210" s="5">
        <f t="shared" si="23"/>
        <v>0</v>
      </c>
      <c r="Q210" t="str">
        <f t="shared" si="19"/>
        <v>film</v>
      </c>
      <c r="R210" t="str">
        <f t="shared" si="20"/>
        <v>video/drama</v>
      </c>
      <c r="S210" s="9">
        <f t="shared" si="21"/>
        <v>41959.369988425926</v>
      </c>
      <c r="T210" s="9">
        <f t="shared" si="22"/>
        <v>41989.369988425926</v>
      </c>
    </row>
    <row r="211" spans="1:20" ht="60" x14ac:dyDescent="0.25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8268</v>
      </c>
      <c r="O211" s="5">
        <f t="shared" si="18"/>
        <v>0</v>
      </c>
      <c r="P211" s="5">
        <f t="shared" si="23"/>
        <v>0</v>
      </c>
      <c r="Q211" t="str">
        <f t="shared" si="19"/>
        <v>film</v>
      </c>
      <c r="R211" t="str">
        <f t="shared" si="20"/>
        <v>video/drama</v>
      </c>
      <c r="S211" s="9">
        <f t="shared" si="21"/>
        <v>42165.922858796301</v>
      </c>
      <c r="T211" s="9">
        <f t="shared" si="22"/>
        <v>42195.922858796301</v>
      </c>
    </row>
    <row r="212" spans="1:20" ht="60" x14ac:dyDescent="0.25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8268</v>
      </c>
      <c r="O212" s="5">
        <f t="shared" si="18"/>
        <v>25.25</v>
      </c>
      <c r="P212" s="5">
        <f t="shared" si="23"/>
        <v>91.818181818181813</v>
      </c>
      <c r="Q212" t="str">
        <f t="shared" si="19"/>
        <v>film</v>
      </c>
      <c r="R212" t="str">
        <f t="shared" si="20"/>
        <v>video/drama</v>
      </c>
      <c r="S212" s="9">
        <f t="shared" si="21"/>
        <v>42249.064722222218</v>
      </c>
      <c r="T212" s="9">
        <f t="shared" si="22"/>
        <v>42278.208333333328</v>
      </c>
    </row>
    <row r="213" spans="1:20" ht="60" x14ac:dyDescent="0.25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8268</v>
      </c>
      <c r="O213" s="5">
        <f t="shared" si="18"/>
        <v>44.6</v>
      </c>
      <c r="P213" s="5">
        <f t="shared" si="23"/>
        <v>185.83333333333334</v>
      </c>
      <c r="Q213" t="str">
        <f t="shared" si="19"/>
        <v>film</v>
      </c>
      <c r="R213" t="str">
        <f t="shared" si="20"/>
        <v>video/drama</v>
      </c>
      <c r="S213" s="9">
        <f t="shared" si="21"/>
        <v>42236.159918981488</v>
      </c>
      <c r="T213" s="9">
        <f t="shared" si="22"/>
        <v>42266.159918981488</v>
      </c>
    </row>
    <row r="214" spans="1:20" ht="45" x14ac:dyDescent="0.25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8268</v>
      </c>
      <c r="O214" s="5">
        <f t="shared" si="18"/>
        <v>1.5873015873015872E-2</v>
      </c>
      <c r="P214" s="5">
        <f t="shared" si="23"/>
        <v>1</v>
      </c>
      <c r="Q214" t="str">
        <f t="shared" si="19"/>
        <v>film</v>
      </c>
      <c r="R214" t="str">
        <f t="shared" si="20"/>
        <v>video/drama</v>
      </c>
      <c r="S214" s="9">
        <f t="shared" si="21"/>
        <v>42416.881018518514</v>
      </c>
      <c r="T214" s="9">
        <f t="shared" si="22"/>
        <v>42476.839351851857</v>
      </c>
    </row>
    <row r="215" spans="1:20" ht="45" x14ac:dyDescent="0.25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8268</v>
      </c>
      <c r="O215" s="5">
        <f t="shared" si="18"/>
        <v>0.04</v>
      </c>
      <c r="P215" s="5">
        <f t="shared" si="23"/>
        <v>20</v>
      </c>
      <c r="Q215" t="str">
        <f t="shared" si="19"/>
        <v>film</v>
      </c>
      <c r="R215" t="str">
        <f t="shared" si="20"/>
        <v>video/drama</v>
      </c>
      <c r="S215" s="9">
        <f t="shared" si="21"/>
        <v>42202.594293981485</v>
      </c>
      <c r="T215" s="9">
        <f t="shared" si="22"/>
        <v>42232.587974537033</v>
      </c>
    </row>
    <row r="216" spans="1:20" ht="60" x14ac:dyDescent="0.25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8268</v>
      </c>
      <c r="O216" s="5">
        <f t="shared" si="18"/>
        <v>8.0000000000000002E-3</v>
      </c>
      <c r="P216" s="5">
        <f t="shared" si="23"/>
        <v>1</v>
      </c>
      <c r="Q216" t="str">
        <f t="shared" si="19"/>
        <v>film</v>
      </c>
      <c r="R216" t="str">
        <f t="shared" si="20"/>
        <v>video/drama</v>
      </c>
      <c r="S216" s="9">
        <f t="shared" si="21"/>
        <v>42009.64061342593</v>
      </c>
      <c r="T216" s="9">
        <f t="shared" si="22"/>
        <v>42069.64061342593</v>
      </c>
    </row>
    <row r="217" spans="1:20" ht="60" x14ac:dyDescent="0.25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8268</v>
      </c>
      <c r="O217" s="5">
        <f t="shared" si="18"/>
        <v>0.22727272727272727</v>
      </c>
      <c r="P217" s="5">
        <f t="shared" si="23"/>
        <v>10</v>
      </c>
      <c r="Q217" t="str">
        <f t="shared" si="19"/>
        <v>film</v>
      </c>
      <c r="R217" t="str">
        <f t="shared" si="20"/>
        <v>video/drama</v>
      </c>
      <c r="S217" s="9">
        <f t="shared" si="21"/>
        <v>42375.230115740742</v>
      </c>
      <c r="T217" s="9">
        <f t="shared" si="22"/>
        <v>42417.999305555553</v>
      </c>
    </row>
    <row r="218" spans="1:20" ht="60" x14ac:dyDescent="0.25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8268</v>
      </c>
      <c r="O218" s="5">
        <f t="shared" si="18"/>
        <v>55.698439999999998</v>
      </c>
      <c r="P218" s="5">
        <f t="shared" si="23"/>
        <v>331.53833333333336</v>
      </c>
      <c r="Q218" t="str">
        <f t="shared" si="19"/>
        <v>film</v>
      </c>
      <c r="R218" t="str">
        <f t="shared" si="20"/>
        <v>video/drama</v>
      </c>
      <c r="S218" s="9">
        <f t="shared" si="21"/>
        <v>42066.958761574075</v>
      </c>
      <c r="T218" s="9">
        <f t="shared" si="22"/>
        <v>42116.917094907403</v>
      </c>
    </row>
    <row r="219" spans="1:20" x14ac:dyDescent="0.25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8268</v>
      </c>
      <c r="O219" s="5">
        <f t="shared" si="18"/>
        <v>11.943</v>
      </c>
      <c r="P219" s="5">
        <f t="shared" si="23"/>
        <v>314.28947368421052</v>
      </c>
      <c r="Q219" t="str">
        <f t="shared" si="19"/>
        <v>film</v>
      </c>
      <c r="R219" t="str">
        <f t="shared" si="20"/>
        <v>video/drama</v>
      </c>
      <c r="S219" s="9">
        <f t="shared" si="21"/>
        <v>41970.64061342593</v>
      </c>
      <c r="T219" s="9">
        <f t="shared" si="22"/>
        <v>42001.64061342593</v>
      </c>
    </row>
    <row r="220" spans="1:20" ht="60" x14ac:dyDescent="0.25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8268</v>
      </c>
      <c r="O220" s="5">
        <f t="shared" si="18"/>
        <v>2</v>
      </c>
      <c r="P220" s="5">
        <f t="shared" si="23"/>
        <v>100</v>
      </c>
      <c r="Q220" t="str">
        <f t="shared" si="19"/>
        <v>film</v>
      </c>
      <c r="R220" t="str">
        <f t="shared" si="20"/>
        <v>video/drama</v>
      </c>
      <c r="S220" s="9">
        <f t="shared" si="21"/>
        <v>42079.628344907411</v>
      </c>
      <c r="T220" s="9">
        <f t="shared" si="22"/>
        <v>42139.628344907411</v>
      </c>
    </row>
    <row r="221" spans="1:20" ht="45" x14ac:dyDescent="0.25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8268</v>
      </c>
      <c r="O221" s="5">
        <f t="shared" si="18"/>
        <v>17.63</v>
      </c>
      <c r="P221" s="5">
        <f t="shared" si="23"/>
        <v>115.98684210526316</v>
      </c>
      <c r="Q221" t="str">
        <f t="shared" si="19"/>
        <v>film</v>
      </c>
      <c r="R221" t="str">
        <f t="shared" si="20"/>
        <v>video/drama</v>
      </c>
      <c r="S221" s="9">
        <f t="shared" si="21"/>
        <v>42429.326678240745</v>
      </c>
      <c r="T221" s="9">
        <f t="shared" si="22"/>
        <v>42461.290972222225</v>
      </c>
    </row>
    <row r="222" spans="1:20" ht="45" x14ac:dyDescent="0.25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8268</v>
      </c>
      <c r="O222" s="5">
        <f t="shared" si="18"/>
        <v>0.72</v>
      </c>
      <c r="P222" s="5">
        <f t="shared" si="23"/>
        <v>120</v>
      </c>
      <c r="Q222" t="str">
        <f t="shared" si="19"/>
        <v>film</v>
      </c>
      <c r="R222" t="str">
        <f t="shared" si="20"/>
        <v>video/drama</v>
      </c>
      <c r="S222" s="9">
        <f t="shared" si="21"/>
        <v>42195.643865740742</v>
      </c>
      <c r="T222" s="9">
        <f t="shared" si="22"/>
        <v>42236.837499999994</v>
      </c>
    </row>
    <row r="223" spans="1:20" ht="30" x14ac:dyDescent="0.25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8268</v>
      </c>
      <c r="O223" s="5">
        <f t="shared" si="18"/>
        <v>0</v>
      </c>
      <c r="P223" s="5">
        <f t="shared" si="23"/>
        <v>0</v>
      </c>
      <c r="Q223" t="str">
        <f t="shared" si="19"/>
        <v>film</v>
      </c>
      <c r="R223" t="str">
        <f t="shared" si="20"/>
        <v>video/drama</v>
      </c>
      <c r="S223" s="9">
        <f t="shared" si="21"/>
        <v>42031.837546296301</v>
      </c>
      <c r="T223" s="9">
        <f t="shared" si="22"/>
        <v>42091.79587962963</v>
      </c>
    </row>
    <row r="224" spans="1:20" ht="60" x14ac:dyDescent="0.25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8268</v>
      </c>
      <c r="O224" s="5">
        <f t="shared" si="18"/>
        <v>13</v>
      </c>
      <c r="P224" s="5">
        <f t="shared" si="23"/>
        <v>65</v>
      </c>
      <c r="Q224" t="str">
        <f t="shared" si="19"/>
        <v>film</v>
      </c>
      <c r="R224" t="str">
        <f t="shared" si="20"/>
        <v>video/drama</v>
      </c>
      <c r="S224" s="9">
        <f t="shared" si="21"/>
        <v>42031.769884259258</v>
      </c>
      <c r="T224" s="9">
        <f t="shared" si="22"/>
        <v>42090.110416666663</v>
      </c>
    </row>
    <row r="225" spans="1:20" ht="60" x14ac:dyDescent="0.25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8268</v>
      </c>
      <c r="O225" s="5">
        <f t="shared" si="18"/>
        <v>0</v>
      </c>
      <c r="P225" s="5">
        <f t="shared" si="23"/>
        <v>0</v>
      </c>
      <c r="Q225" t="str">
        <f t="shared" si="19"/>
        <v>film</v>
      </c>
      <c r="R225" t="str">
        <f t="shared" si="20"/>
        <v>video/drama</v>
      </c>
      <c r="S225" s="9">
        <f t="shared" si="21"/>
        <v>42482.048032407409</v>
      </c>
      <c r="T225" s="9">
        <f t="shared" si="22"/>
        <v>42512.045138888891</v>
      </c>
    </row>
    <row r="226" spans="1:20" ht="60" x14ac:dyDescent="0.25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8268</v>
      </c>
      <c r="O226" s="5">
        <f t="shared" si="18"/>
        <v>0</v>
      </c>
      <c r="P226" s="5">
        <f t="shared" si="23"/>
        <v>0</v>
      </c>
      <c r="Q226" t="str">
        <f t="shared" si="19"/>
        <v>film</v>
      </c>
      <c r="R226" t="str">
        <f t="shared" si="20"/>
        <v>video/drama</v>
      </c>
      <c r="S226" s="9">
        <f t="shared" si="21"/>
        <v>42135.235254629632</v>
      </c>
      <c r="T226" s="9">
        <f t="shared" si="22"/>
        <v>42195.235254629632</v>
      </c>
    </row>
    <row r="227" spans="1:20" ht="45" x14ac:dyDescent="0.25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8268</v>
      </c>
      <c r="O227" s="5">
        <f t="shared" si="18"/>
        <v>0</v>
      </c>
      <c r="P227" s="5">
        <f t="shared" si="23"/>
        <v>0</v>
      </c>
      <c r="Q227" t="str">
        <f t="shared" si="19"/>
        <v>film</v>
      </c>
      <c r="R227" t="str">
        <f t="shared" si="20"/>
        <v>video/drama</v>
      </c>
      <c r="S227" s="9">
        <f t="shared" si="21"/>
        <v>42438.961273148147</v>
      </c>
      <c r="T227" s="9">
        <f t="shared" si="22"/>
        <v>42468.919606481482</v>
      </c>
    </row>
    <row r="228" spans="1:20" ht="45" x14ac:dyDescent="0.25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8268</v>
      </c>
      <c r="O228" s="5">
        <f t="shared" si="18"/>
        <v>0.86206896551724133</v>
      </c>
      <c r="P228" s="5">
        <f t="shared" si="23"/>
        <v>125</v>
      </c>
      <c r="Q228" t="str">
        <f t="shared" si="19"/>
        <v>film</v>
      </c>
      <c r="R228" t="str">
        <f t="shared" si="20"/>
        <v>video/drama</v>
      </c>
      <c r="S228" s="9">
        <f t="shared" si="21"/>
        <v>42106.666018518517</v>
      </c>
      <c r="T228" s="9">
        <f t="shared" si="22"/>
        <v>42155.395138888889</v>
      </c>
    </row>
    <row r="229" spans="1:20" ht="45" x14ac:dyDescent="0.25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8268</v>
      </c>
      <c r="O229" s="5">
        <f t="shared" si="18"/>
        <v>0</v>
      </c>
      <c r="P229" s="5">
        <f t="shared" si="23"/>
        <v>0</v>
      </c>
      <c r="Q229" t="str">
        <f t="shared" si="19"/>
        <v>film</v>
      </c>
      <c r="R229" t="str">
        <f t="shared" si="20"/>
        <v>video/drama</v>
      </c>
      <c r="S229" s="9">
        <f t="shared" si="21"/>
        <v>42164.893993055557</v>
      </c>
      <c r="T229" s="9">
        <f t="shared" si="22"/>
        <v>42194.893993055557</v>
      </c>
    </row>
    <row r="230" spans="1:20" ht="30" x14ac:dyDescent="0.25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8268</v>
      </c>
      <c r="O230" s="5">
        <f t="shared" si="18"/>
        <v>0</v>
      </c>
      <c r="P230" s="5">
        <f t="shared" si="23"/>
        <v>0</v>
      </c>
      <c r="Q230" t="str">
        <f t="shared" si="19"/>
        <v>film</v>
      </c>
      <c r="R230" t="str">
        <f t="shared" si="20"/>
        <v>video/drama</v>
      </c>
      <c r="S230" s="9">
        <f t="shared" si="21"/>
        <v>42096.686400462961</v>
      </c>
      <c r="T230" s="9">
        <f t="shared" si="22"/>
        <v>42156.686400462961</v>
      </c>
    </row>
    <row r="231" spans="1:20" ht="60" x14ac:dyDescent="0.25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8268</v>
      </c>
      <c r="O231" s="5">
        <f t="shared" si="18"/>
        <v>0</v>
      </c>
      <c r="P231" s="5">
        <f t="shared" si="23"/>
        <v>0</v>
      </c>
      <c r="Q231" t="str">
        <f t="shared" si="19"/>
        <v>film</v>
      </c>
      <c r="R231" t="str">
        <f t="shared" si="20"/>
        <v>video/drama</v>
      </c>
      <c r="S231" s="9">
        <f t="shared" si="21"/>
        <v>42383.933993055558</v>
      </c>
      <c r="T231" s="9">
        <f t="shared" si="22"/>
        <v>42413.933993055558</v>
      </c>
    </row>
    <row r="232" spans="1:20" ht="60" x14ac:dyDescent="0.25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8268</v>
      </c>
      <c r="O232" s="5">
        <f t="shared" si="18"/>
        <v>0.4</v>
      </c>
      <c r="P232" s="5">
        <f t="shared" si="23"/>
        <v>30</v>
      </c>
      <c r="Q232" t="str">
        <f t="shared" si="19"/>
        <v>film</v>
      </c>
      <c r="R232" t="str">
        <f t="shared" si="20"/>
        <v>video/drama</v>
      </c>
      <c r="S232" s="9">
        <f t="shared" si="21"/>
        <v>42129.777210648142</v>
      </c>
      <c r="T232" s="9">
        <f t="shared" si="22"/>
        <v>42159.777210648142</v>
      </c>
    </row>
    <row r="233" spans="1:20" ht="60" x14ac:dyDescent="0.25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8268</v>
      </c>
      <c r="O233" s="5">
        <f t="shared" si="18"/>
        <v>0</v>
      </c>
      <c r="P233" s="5">
        <f t="shared" si="23"/>
        <v>0</v>
      </c>
      <c r="Q233" t="str">
        <f t="shared" si="19"/>
        <v>film</v>
      </c>
      <c r="R233" t="str">
        <f t="shared" si="20"/>
        <v>video/drama</v>
      </c>
      <c r="S233" s="9">
        <f t="shared" si="21"/>
        <v>42341.958923611113</v>
      </c>
      <c r="T233" s="9">
        <f t="shared" si="22"/>
        <v>42371.958923611113</v>
      </c>
    </row>
    <row r="234" spans="1:20" ht="60" x14ac:dyDescent="0.25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8268</v>
      </c>
      <c r="O234" s="5">
        <f t="shared" si="18"/>
        <v>2.75</v>
      </c>
      <c r="P234" s="5">
        <f t="shared" si="23"/>
        <v>15.714285714285714</v>
      </c>
      <c r="Q234" t="str">
        <f t="shared" si="19"/>
        <v>film</v>
      </c>
      <c r="R234" t="str">
        <f t="shared" si="20"/>
        <v>video/drama</v>
      </c>
      <c r="S234" s="9">
        <f t="shared" si="21"/>
        <v>42032.82576388889</v>
      </c>
      <c r="T234" s="9">
        <f t="shared" si="22"/>
        <v>42062.82576388889</v>
      </c>
    </row>
    <row r="235" spans="1:20" ht="45" x14ac:dyDescent="0.25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8268</v>
      </c>
      <c r="O235" s="5">
        <f t="shared" si="18"/>
        <v>0</v>
      </c>
      <c r="P235" s="5">
        <f t="shared" si="23"/>
        <v>0</v>
      </c>
      <c r="Q235" t="str">
        <f t="shared" si="19"/>
        <v>film</v>
      </c>
      <c r="R235" t="str">
        <f t="shared" si="20"/>
        <v>video/drama</v>
      </c>
      <c r="S235" s="9">
        <f t="shared" si="21"/>
        <v>42612.911712962959</v>
      </c>
      <c r="T235" s="9">
        <f t="shared" si="22"/>
        <v>42642.911712962959</v>
      </c>
    </row>
    <row r="236" spans="1:20" ht="60" x14ac:dyDescent="0.25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8268</v>
      </c>
      <c r="O236" s="5">
        <f t="shared" si="18"/>
        <v>40.1</v>
      </c>
      <c r="P236" s="5">
        <f t="shared" si="23"/>
        <v>80.2</v>
      </c>
      <c r="Q236" t="str">
        <f t="shared" si="19"/>
        <v>film</v>
      </c>
      <c r="R236" t="str">
        <f t="shared" si="20"/>
        <v>video/drama</v>
      </c>
      <c r="S236" s="9">
        <f t="shared" si="21"/>
        <v>42136.035405092596</v>
      </c>
      <c r="T236" s="9">
        <f t="shared" si="22"/>
        <v>42176.035405092596</v>
      </c>
    </row>
    <row r="237" spans="1:20" ht="45" x14ac:dyDescent="0.25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8268</v>
      </c>
      <c r="O237" s="5">
        <f t="shared" si="18"/>
        <v>0</v>
      </c>
      <c r="P237" s="5">
        <f t="shared" si="23"/>
        <v>0</v>
      </c>
      <c r="Q237" t="str">
        <f t="shared" si="19"/>
        <v>film</v>
      </c>
      <c r="R237" t="str">
        <f t="shared" si="20"/>
        <v>video/drama</v>
      </c>
      <c r="S237" s="9">
        <f t="shared" si="21"/>
        <v>42164.908530092594</v>
      </c>
      <c r="T237" s="9">
        <f t="shared" si="22"/>
        <v>42194.908530092594</v>
      </c>
    </row>
    <row r="238" spans="1:20" ht="60" x14ac:dyDescent="0.25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8268</v>
      </c>
      <c r="O238" s="5">
        <f t="shared" si="18"/>
        <v>0</v>
      </c>
      <c r="P238" s="5">
        <f t="shared" si="23"/>
        <v>0</v>
      </c>
      <c r="Q238" t="str">
        <f t="shared" si="19"/>
        <v>film</v>
      </c>
      <c r="R238" t="str">
        <f t="shared" si="20"/>
        <v>video/drama</v>
      </c>
      <c r="S238" s="9">
        <f t="shared" si="21"/>
        <v>42321.08447916666</v>
      </c>
      <c r="T238" s="9">
        <f t="shared" si="22"/>
        <v>42374</v>
      </c>
    </row>
    <row r="239" spans="1:20" ht="30" x14ac:dyDescent="0.25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8268</v>
      </c>
      <c r="O239" s="5">
        <f t="shared" si="18"/>
        <v>0.33333333333333331</v>
      </c>
      <c r="P239" s="5">
        <f t="shared" si="23"/>
        <v>50</v>
      </c>
      <c r="Q239" t="str">
        <f t="shared" si="19"/>
        <v>film</v>
      </c>
      <c r="R239" t="str">
        <f t="shared" si="20"/>
        <v>video/drama</v>
      </c>
      <c r="S239" s="9">
        <f t="shared" si="21"/>
        <v>42377.577187499999</v>
      </c>
      <c r="T239" s="9">
        <f t="shared" si="22"/>
        <v>42437.577187499999</v>
      </c>
    </row>
    <row r="240" spans="1:20" ht="60" x14ac:dyDescent="0.25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8268</v>
      </c>
      <c r="O240" s="5">
        <f t="shared" si="18"/>
        <v>0</v>
      </c>
      <c r="P240" s="5">
        <f t="shared" si="23"/>
        <v>0</v>
      </c>
      <c r="Q240" t="str">
        <f t="shared" si="19"/>
        <v>film</v>
      </c>
      <c r="R240" t="str">
        <f t="shared" si="20"/>
        <v>video/drama</v>
      </c>
      <c r="S240" s="9">
        <f t="shared" si="21"/>
        <v>42713.962499999994</v>
      </c>
      <c r="T240" s="9">
        <f t="shared" si="22"/>
        <v>42734.375</v>
      </c>
    </row>
    <row r="241" spans="1:20" ht="45" x14ac:dyDescent="0.25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8268</v>
      </c>
      <c r="O241" s="5">
        <f t="shared" si="18"/>
        <v>25</v>
      </c>
      <c r="P241" s="5">
        <f t="shared" si="23"/>
        <v>50</v>
      </c>
      <c r="Q241" t="str">
        <f t="shared" si="19"/>
        <v>film</v>
      </c>
      <c r="R241" t="str">
        <f t="shared" si="20"/>
        <v>video/drama</v>
      </c>
      <c r="S241" s="9">
        <f t="shared" si="21"/>
        <v>42297.110300925924</v>
      </c>
      <c r="T241" s="9">
        <f t="shared" si="22"/>
        <v>42316.5</v>
      </c>
    </row>
    <row r="242" spans="1:20" ht="60" x14ac:dyDescent="0.25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8269</v>
      </c>
      <c r="O242" s="5">
        <f t="shared" si="18"/>
        <v>107.63413333333334</v>
      </c>
      <c r="P242" s="5">
        <f t="shared" si="23"/>
        <v>117.84759124087591</v>
      </c>
      <c r="Q242" t="str">
        <f t="shared" si="19"/>
        <v>film</v>
      </c>
      <c r="R242" t="str">
        <f t="shared" si="20"/>
        <v>video/documentary</v>
      </c>
      <c r="S242" s="9">
        <f t="shared" si="21"/>
        <v>41354.708460648151</v>
      </c>
      <c r="T242" s="9">
        <f t="shared" si="22"/>
        <v>41399.708460648151</v>
      </c>
    </row>
    <row r="243" spans="1:20" ht="60" x14ac:dyDescent="0.25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8269</v>
      </c>
      <c r="O243" s="5">
        <f t="shared" si="18"/>
        <v>112.63736263736264</v>
      </c>
      <c r="P243" s="5">
        <f t="shared" si="23"/>
        <v>109.04255319148936</v>
      </c>
      <c r="Q243" t="str">
        <f t="shared" si="19"/>
        <v>film</v>
      </c>
      <c r="R243" t="str">
        <f t="shared" si="20"/>
        <v>video/documentary</v>
      </c>
      <c r="S243" s="9">
        <f t="shared" si="21"/>
        <v>41949.697962962964</v>
      </c>
      <c r="T243" s="9">
        <f t="shared" si="22"/>
        <v>41994.697962962964</v>
      </c>
    </row>
    <row r="244" spans="1:20" ht="45" x14ac:dyDescent="0.25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8269</v>
      </c>
      <c r="O244" s="5">
        <f t="shared" si="18"/>
        <v>113.46153846153847</v>
      </c>
      <c r="P244" s="5">
        <f t="shared" si="23"/>
        <v>73.019801980198025</v>
      </c>
      <c r="Q244" t="str">
        <f t="shared" si="19"/>
        <v>film</v>
      </c>
      <c r="R244" t="str">
        <f t="shared" si="20"/>
        <v>video/documentary</v>
      </c>
      <c r="S244" s="9">
        <f t="shared" si="21"/>
        <v>40862.492939814816</v>
      </c>
      <c r="T244" s="9">
        <f t="shared" si="22"/>
        <v>40897.492939814816</v>
      </c>
    </row>
    <row r="245" spans="1:20" ht="45" x14ac:dyDescent="0.25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8269</v>
      </c>
      <c r="O245" s="5">
        <f t="shared" si="18"/>
        <v>102.592</v>
      </c>
      <c r="P245" s="5">
        <f t="shared" si="23"/>
        <v>78.195121951219505</v>
      </c>
      <c r="Q245" t="str">
        <f t="shared" si="19"/>
        <v>film</v>
      </c>
      <c r="R245" t="str">
        <f t="shared" si="20"/>
        <v>video/documentary</v>
      </c>
      <c r="S245" s="9">
        <f t="shared" si="21"/>
        <v>41662.047500000001</v>
      </c>
      <c r="T245" s="9">
        <f t="shared" si="22"/>
        <v>41692.047500000001</v>
      </c>
    </row>
    <row r="246" spans="1:20" ht="60" x14ac:dyDescent="0.25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8269</v>
      </c>
      <c r="O246" s="5">
        <f t="shared" si="18"/>
        <v>113.75714285714285</v>
      </c>
      <c r="P246" s="5">
        <f t="shared" si="23"/>
        <v>47.398809523809526</v>
      </c>
      <c r="Q246" t="str">
        <f t="shared" si="19"/>
        <v>film</v>
      </c>
      <c r="R246" t="str">
        <f t="shared" si="20"/>
        <v>video/documentary</v>
      </c>
      <c r="S246" s="9">
        <f t="shared" si="21"/>
        <v>40213.323599537034</v>
      </c>
      <c r="T246" s="9">
        <f t="shared" si="22"/>
        <v>40253.29583333333</v>
      </c>
    </row>
    <row r="247" spans="1:20" ht="60" x14ac:dyDescent="0.25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8269</v>
      </c>
      <c r="O247" s="5">
        <f t="shared" si="18"/>
        <v>103.72</v>
      </c>
      <c r="P247" s="5">
        <f t="shared" si="23"/>
        <v>54.020833333333336</v>
      </c>
      <c r="Q247" t="str">
        <f t="shared" si="19"/>
        <v>film</v>
      </c>
      <c r="R247" t="str">
        <f t="shared" si="20"/>
        <v>video/documentary</v>
      </c>
      <c r="S247" s="9">
        <f t="shared" si="21"/>
        <v>41107.053067129629</v>
      </c>
      <c r="T247" s="9">
        <f t="shared" si="22"/>
        <v>41137.053067129629</v>
      </c>
    </row>
    <row r="248" spans="1:20" ht="45" x14ac:dyDescent="0.25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8269</v>
      </c>
      <c r="O248" s="5">
        <f t="shared" si="18"/>
        <v>305.45999999999998</v>
      </c>
      <c r="P248" s="5">
        <f t="shared" si="23"/>
        <v>68.488789237668158</v>
      </c>
      <c r="Q248" t="str">
        <f t="shared" si="19"/>
        <v>film</v>
      </c>
      <c r="R248" t="str">
        <f t="shared" si="20"/>
        <v>video/documentary</v>
      </c>
      <c r="S248" s="9">
        <f t="shared" si="21"/>
        <v>40480.363483796296</v>
      </c>
      <c r="T248" s="9">
        <f t="shared" si="22"/>
        <v>40530.405150462961</v>
      </c>
    </row>
    <row r="249" spans="1:20" ht="60" x14ac:dyDescent="0.25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8269</v>
      </c>
      <c r="O249" s="5">
        <f t="shared" si="18"/>
        <v>134.1</v>
      </c>
      <c r="P249" s="5">
        <f t="shared" si="23"/>
        <v>108.14516129032258</v>
      </c>
      <c r="Q249" t="str">
        <f t="shared" si="19"/>
        <v>film</v>
      </c>
      <c r="R249" t="str">
        <f t="shared" si="20"/>
        <v>video/documentary</v>
      </c>
      <c r="S249" s="9">
        <f t="shared" si="21"/>
        <v>40430.604328703703</v>
      </c>
      <c r="T249" s="9">
        <f t="shared" si="22"/>
        <v>40467.152083333334</v>
      </c>
    </row>
    <row r="250" spans="1:20" ht="60" x14ac:dyDescent="0.25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8269</v>
      </c>
      <c r="O250" s="5">
        <f t="shared" si="18"/>
        <v>101.33294117647058</v>
      </c>
      <c r="P250" s="5">
        <f t="shared" si="23"/>
        <v>589.95205479452056</v>
      </c>
      <c r="Q250" t="str">
        <f t="shared" si="19"/>
        <v>film</v>
      </c>
      <c r="R250" t="str">
        <f t="shared" si="20"/>
        <v>video/documentary</v>
      </c>
      <c r="S250" s="9">
        <f t="shared" si="21"/>
        <v>40870.774409722224</v>
      </c>
      <c r="T250" s="9">
        <f t="shared" si="22"/>
        <v>40915.774409722224</v>
      </c>
    </row>
    <row r="251" spans="1:20" ht="60" x14ac:dyDescent="0.25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8269</v>
      </c>
      <c r="O251" s="5">
        <f t="shared" si="18"/>
        <v>112.92</v>
      </c>
      <c r="P251" s="5">
        <f t="shared" si="23"/>
        <v>48.051063829787232</v>
      </c>
      <c r="Q251" t="str">
        <f t="shared" si="19"/>
        <v>film</v>
      </c>
      <c r="R251" t="str">
        <f t="shared" si="20"/>
        <v>video/documentary</v>
      </c>
      <c r="S251" s="9">
        <f t="shared" si="21"/>
        <v>40332.923842592594</v>
      </c>
      <c r="T251" s="9">
        <f t="shared" si="22"/>
        <v>40412.736111111109</v>
      </c>
    </row>
    <row r="252" spans="1:20" ht="60" x14ac:dyDescent="0.25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8269</v>
      </c>
      <c r="O252" s="5">
        <f t="shared" si="18"/>
        <v>105.58333333333333</v>
      </c>
      <c r="P252" s="5">
        <f t="shared" si="23"/>
        <v>72.482837528604122</v>
      </c>
      <c r="Q252" t="str">
        <f t="shared" si="19"/>
        <v>film</v>
      </c>
      <c r="R252" t="str">
        <f t="shared" si="20"/>
        <v>video/documentary</v>
      </c>
      <c r="S252" s="9">
        <f t="shared" si="21"/>
        <v>41401.565868055557</v>
      </c>
      <c r="T252" s="9">
        <f t="shared" si="22"/>
        <v>41431.565868055557</v>
      </c>
    </row>
    <row r="253" spans="1:20" ht="45" x14ac:dyDescent="0.25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8269</v>
      </c>
      <c r="O253" s="5">
        <f t="shared" si="18"/>
        <v>125.57142857142857</v>
      </c>
      <c r="P253" s="5">
        <f t="shared" si="23"/>
        <v>57.077922077922075</v>
      </c>
      <c r="Q253" t="str">
        <f t="shared" si="19"/>
        <v>film</v>
      </c>
      <c r="R253" t="str">
        <f t="shared" si="20"/>
        <v>video/documentary</v>
      </c>
      <c r="S253" s="9">
        <f t="shared" si="21"/>
        <v>41013.787569444445</v>
      </c>
      <c r="T253" s="9">
        <f t="shared" si="22"/>
        <v>41045.791666666664</v>
      </c>
    </row>
    <row r="254" spans="1:20" ht="45" x14ac:dyDescent="0.25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8269</v>
      </c>
      <c r="O254" s="5">
        <f t="shared" si="18"/>
        <v>184.56</v>
      </c>
      <c r="P254" s="5">
        <f t="shared" si="23"/>
        <v>85.444444444444443</v>
      </c>
      <c r="Q254" t="str">
        <f t="shared" si="19"/>
        <v>film</v>
      </c>
      <c r="R254" t="str">
        <f t="shared" si="20"/>
        <v>video/documentary</v>
      </c>
      <c r="S254" s="9">
        <f t="shared" si="21"/>
        <v>40266.662708333337</v>
      </c>
      <c r="T254" s="9">
        <f t="shared" si="22"/>
        <v>40330.165972222225</v>
      </c>
    </row>
    <row r="255" spans="1:20" ht="60" x14ac:dyDescent="0.25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8269</v>
      </c>
      <c r="O255" s="5">
        <f t="shared" si="18"/>
        <v>100.73333333333333</v>
      </c>
      <c r="P255" s="5">
        <f t="shared" si="23"/>
        <v>215.85714285714286</v>
      </c>
      <c r="Q255" t="str">
        <f t="shared" si="19"/>
        <v>film</v>
      </c>
      <c r="R255" t="str">
        <f t="shared" si="20"/>
        <v>video/documentary</v>
      </c>
      <c r="S255" s="9">
        <f t="shared" si="21"/>
        <v>40924.650868055556</v>
      </c>
      <c r="T255" s="9">
        <f t="shared" si="22"/>
        <v>40954.650868055556</v>
      </c>
    </row>
    <row r="256" spans="1:20" ht="45" x14ac:dyDescent="0.25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8269</v>
      </c>
      <c r="O256" s="5">
        <f t="shared" si="18"/>
        <v>116.94725</v>
      </c>
      <c r="P256" s="5">
        <f t="shared" si="23"/>
        <v>89.38643312101911</v>
      </c>
      <c r="Q256" t="str">
        <f t="shared" si="19"/>
        <v>film</v>
      </c>
      <c r="R256" t="str">
        <f t="shared" si="20"/>
        <v>video/documentary</v>
      </c>
      <c r="S256" s="9">
        <f t="shared" si="21"/>
        <v>42263.952662037031</v>
      </c>
      <c r="T256" s="9">
        <f t="shared" si="22"/>
        <v>42294.083333333328</v>
      </c>
    </row>
    <row r="257" spans="1:20" ht="30" x14ac:dyDescent="0.25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8269</v>
      </c>
      <c r="O257" s="5">
        <f t="shared" si="18"/>
        <v>106.73325</v>
      </c>
      <c r="P257" s="5">
        <f t="shared" si="23"/>
        <v>45.418404255319146</v>
      </c>
      <c r="Q257" t="str">
        <f t="shared" si="19"/>
        <v>film</v>
      </c>
      <c r="R257" t="str">
        <f t="shared" si="20"/>
        <v>video/documentary</v>
      </c>
      <c r="S257" s="9">
        <f t="shared" si="21"/>
        <v>40588.526412037041</v>
      </c>
      <c r="T257" s="9">
        <f t="shared" si="22"/>
        <v>40618.48474537037</v>
      </c>
    </row>
    <row r="258" spans="1:20" ht="60" x14ac:dyDescent="0.25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8269</v>
      </c>
      <c r="O258" s="5">
        <f t="shared" si="18"/>
        <v>139.1</v>
      </c>
      <c r="P258" s="5">
        <f t="shared" si="23"/>
        <v>65.756363636363631</v>
      </c>
      <c r="Q258" t="str">
        <f t="shared" si="19"/>
        <v>film</v>
      </c>
      <c r="R258" t="str">
        <f t="shared" si="20"/>
        <v>video/documentary</v>
      </c>
      <c r="S258" s="9">
        <f t="shared" si="21"/>
        <v>41319.769293981481</v>
      </c>
      <c r="T258" s="9">
        <f t="shared" si="22"/>
        <v>41349.769293981481</v>
      </c>
    </row>
    <row r="259" spans="1:20" ht="60" x14ac:dyDescent="0.25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8269</v>
      </c>
      <c r="O259" s="5">
        <f t="shared" ref="O259:O322" si="24">E259*100/D259</f>
        <v>106.7264857142857</v>
      </c>
      <c r="P259" s="5">
        <f t="shared" si="23"/>
        <v>66.70405357142856</v>
      </c>
      <c r="Q259" t="str">
        <f t="shared" ref="Q259:Q322" si="25">IF(ISERR(FIND(" ",N259)),"",LEFT(N259,FIND(" ",N259)-1))</f>
        <v>film</v>
      </c>
      <c r="R259" t="str">
        <f t="shared" ref="R259:R322" si="26">IF(ISERR(FIND(" ",N259)),"",RIGHT(N259,LEN(N259)-FIND("*",SUBSTITUTE(N259," ","*",LEN(N259)-LEN(SUBSTITUTE(N259," ",""))))))</f>
        <v>video/documentary</v>
      </c>
      <c r="S259" s="9">
        <f t="shared" ref="S259:S322" si="27">(((J259/60)/60)/24)+DATE(1970,1,1)</f>
        <v>42479.626875000002</v>
      </c>
      <c r="T259" s="9">
        <f t="shared" ref="T259:T322" si="28">(((I259/60)/60)/24)+DATE(1970,1,1)</f>
        <v>42509.626875000002</v>
      </c>
    </row>
    <row r="260" spans="1:20" ht="60" x14ac:dyDescent="0.25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8269</v>
      </c>
      <c r="O260" s="5">
        <f t="shared" si="24"/>
        <v>191.14</v>
      </c>
      <c r="P260" s="5">
        <f t="shared" ref="P260:P323" si="29">IF(L260=0,0,E260/L260)</f>
        <v>83.345930232558146</v>
      </c>
      <c r="Q260" t="str">
        <f t="shared" si="25"/>
        <v>film</v>
      </c>
      <c r="R260" t="str">
        <f t="shared" si="26"/>
        <v>video/documentary</v>
      </c>
      <c r="S260" s="9">
        <f t="shared" si="27"/>
        <v>40682.051689814813</v>
      </c>
      <c r="T260" s="9">
        <f t="shared" si="28"/>
        <v>40712.051689814813</v>
      </c>
    </row>
    <row r="261" spans="1:20" ht="60" x14ac:dyDescent="0.25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8269</v>
      </c>
      <c r="O261" s="5">
        <f t="shared" si="24"/>
        <v>131.93789333333334</v>
      </c>
      <c r="P261" s="5">
        <f t="shared" si="29"/>
        <v>105.04609341825902</v>
      </c>
      <c r="Q261" t="str">
        <f t="shared" si="25"/>
        <v>film</v>
      </c>
      <c r="R261" t="str">
        <f t="shared" si="26"/>
        <v>video/documentary</v>
      </c>
      <c r="S261" s="9">
        <f t="shared" si="27"/>
        <v>42072.738067129627</v>
      </c>
      <c r="T261" s="9">
        <f t="shared" si="28"/>
        <v>42102.738067129627</v>
      </c>
    </row>
    <row r="262" spans="1:20" ht="45" x14ac:dyDescent="0.25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8269</v>
      </c>
      <c r="O262" s="5">
        <f t="shared" si="24"/>
        <v>106.4</v>
      </c>
      <c r="P262" s="5">
        <f t="shared" si="29"/>
        <v>120.90909090909091</v>
      </c>
      <c r="Q262" t="str">
        <f t="shared" si="25"/>
        <v>film</v>
      </c>
      <c r="R262" t="str">
        <f t="shared" si="26"/>
        <v>video/documentary</v>
      </c>
      <c r="S262" s="9">
        <f t="shared" si="27"/>
        <v>40330.755543981482</v>
      </c>
      <c r="T262" s="9">
        <f t="shared" si="28"/>
        <v>40376.415972222225</v>
      </c>
    </row>
    <row r="263" spans="1:20" ht="45" x14ac:dyDescent="0.25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8269</v>
      </c>
      <c r="O263" s="5">
        <f t="shared" si="24"/>
        <v>107.4</v>
      </c>
      <c r="P263" s="5">
        <f t="shared" si="29"/>
        <v>97.63636363636364</v>
      </c>
      <c r="Q263" t="str">
        <f t="shared" si="25"/>
        <v>film</v>
      </c>
      <c r="R263" t="str">
        <f t="shared" si="26"/>
        <v>video/documentary</v>
      </c>
      <c r="S263" s="9">
        <f t="shared" si="27"/>
        <v>41017.885462962964</v>
      </c>
      <c r="T263" s="9">
        <f t="shared" si="28"/>
        <v>41067.621527777781</v>
      </c>
    </row>
    <row r="264" spans="1:20" ht="30" x14ac:dyDescent="0.25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8269</v>
      </c>
      <c r="O264" s="5">
        <f t="shared" si="24"/>
        <v>240</v>
      </c>
      <c r="P264" s="5">
        <f t="shared" si="29"/>
        <v>41.379310344827587</v>
      </c>
      <c r="Q264" t="str">
        <f t="shared" si="25"/>
        <v>film</v>
      </c>
      <c r="R264" t="str">
        <f t="shared" si="26"/>
        <v>video/documentary</v>
      </c>
      <c r="S264" s="9">
        <f t="shared" si="27"/>
        <v>40555.24800925926</v>
      </c>
      <c r="T264" s="9">
        <f t="shared" si="28"/>
        <v>40600.24800925926</v>
      </c>
    </row>
    <row r="265" spans="1:20" ht="60" x14ac:dyDescent="0.25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8269</v>
      </c>
      <c r="O265" s="5">
        <f t="shared" si="24"/>
        <v>118.08108</v>
      </c>
      <c r="P265" s="5">
        <f t="shared" si="29"/>
        <v>30.654485981308412</v>
      </c>
      <c r="Q265" t="str">
        <f t="shared" si="25"/>
        <v>film</v>
      </c>
      <c r="R265" t="str">
        <f t="shared" si="26"/>
        <v>video/documentary</v>
      </c>
      <c r="S265" s="9">
        <f t="shared" si="27"/>
        <v>41149.954791666663</v>
      </c>
      <c r="T265" s="9">
        <f t="shared" si="28"/>
        <v>41179.954791666663</v>
      </c>
    </row>
    <row r="266" spans="1:20" ht="60" x14ac:dyDescent="0.25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8269</v>
      </c>
      <c r="O266" s="5">
        <f t="shared" si="24"/>
        <v>118.2</v>
      </c>
      <c r="P266" s="5">
        <f t="shared" si="29"/>
        <v>64.945054945054949</v>
      </c>
      <c r="Q266" t="str">
        <f t="shared" si="25"/>
        <v>film</v>
      </c>
      <c r="R266" t="str">
        <f t="shared" si="26"/>
        <v>video/documentary</v>
      </c>
      <c r="S266" s="9">
        <f t="shared" si="27"/>
        <v>41010.620312500003</v>
      </c>
      <c r="T266" s="9">
        <f t="shared" si="28"/>
        <v>41040.620312500003</v>
      </c>
    </row>
    <row r="267" spans="1:20" ht="60" x14ac:dyDescent="0.25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8269</v>
      </c>
      <c r="O267" s="5">
        <f t="shared" si="24"/>
        <v>111.1</v>
      </c>
      <c r="P267" s="5">
        <f t="shared" si="29"/>
        <v>95.775862068965523</v>
      </c>
      <c r="Q267" t="str">
        <f t="shared" si="25"/>
        <v>film</v>
      </c>
      <c r="R267" t="str">
        <f t="shared" si="26"/>
        <v>video/documentary</v>
      </c>
      <c r="S267" s="9">
        <f t="shared" si="27"/>
        <v>40267.245717592588</v>
      </c>
      <c r="T267" s="9">
        <f t="shared" si="28"/>
        <v>40308.844444444447</v>
      </c>
    </row>
    <row r="268" spans="1:20" ht="60" x14ac:dyDescent="0.25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8269</v>
      </c>
      <c r="O268" s="5">
        <f t="shared" si="24"/>
        <v>145.5</v>
      </c>
      <c r="P268" s="5">
        <f t="shared" si="29"/>
        <v>40.416666666666664</v>
      </c>
      <c r="Q268" t="str">
        <f t="shared" si="25"/>
        <v>film</v>
      </c>
      <c r="R268" t="str">
        <f t="shared" si="26"/>
        <v>video/documentary</v>
      </c>
      <c r="S268" s="9">
        <f t="shared" si="27"/>
        <v>40205.174849537041</v>
      </c>
      <c r="T268" s="9">
        <f t="shared" si="28"/>
        <v>40291.160416666666</v>
      </c>
    </row>
    <row r="269" spans="1:20" ht="45" x14ac:dyDescent="0.25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8269</v>
      </c>
      <c r="O269" s="5">
        <f t="shared" si="24"/>
        <v>131.62883248730964</v>
      </c>
      <c r="P269" s="5">
        <f t="shared" si="29"/>
        <v>78.578424242424248</v>
      </c>
      <c r="Q269" t="str">
        <f t="shared" si="25"/>
        <v>film</v>
      </c>
      <c r="R269" t="str">
        <f t="shared" si="26"/>
        <v>video/documentary</v>
      </c>
      <c r="S269" s="9">
        <f t="shared" si="27"/>
        <v>41785.452534722222</v>
      </c>
      <c r="T269" s="9">
        <f t="shared" si="28"/>
        <v>41815.452534722222</v>
      </c>
    </row>
    <row r="270" spans="1:20" ht="60" x14ac:dyDescent="0.25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8269</v>
      </c>
      <c r="O270" s="5">
        <f t="shared" si="24"/>
        <v>111.4</v>
      </c>
      <c r="P270" s="5">
        <f t="shared" si="29"/>
        <v>50.18018018018018</v>
      </c>
      <c r="Q270" t="str">
        <f t="shared" si="25"/>
        <v>film</v>
      </c>
      <c r="R270" t="str">
        <f t="shared" si="26"/>
        <v>video/documentary</v>
      </c>
      <c r="S270" s="9">
        <f t="shared" si="27"/>
        <v>40809.15252314815</v>
      </c>
      <c r="T270" s="9">
        <f t="shared" si="28"/>
        <v>40854.194189814814</v>
      </c>
    </row>
    <row r="271" spans="1:20" ht="60" x14ac:dyDescent="0.25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8269</v>
      </c>
      <c r="O271" s="5">
        <f t="shared" si="24"/>
        <v>147.23376999999999</v>
      </c>
      <c r="P271" s="5">
        <f t="shared" si="29"/>
        <v>92.251735588972423</v>
      </c>
      <c r="Q271" t="str">
        <f t="shared" si="25"/>
        <v>film</v>
      </c>
      <c r="R271" t="str">
        <f t="shared" si="26"/>
        <v>video/documentary</v>
      </c>
      <c r="S271" s="9">
        <f t="shared" si="27"/>
        <v>42758.197013888886</v>
      </c>
      <c r="T271" s="9">
        <f t="shared" si="28"/>
        <v>42788.197013888886</v>
      </c>
    </row>
    <row r="272" spans="1:20" ht="45" x14ac:dyDescent="0.25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8269</v>
      </c>
      <c r="O272" s="5">
        <f t="shared" si="24"/>
        <v>152.60869565217391</v>
      </c>
      <c r="P272" s="5">
        <f t="shared" si="29"/>
        <v>57.540983606557376</v>
      </c>
      <c r="Q272" t="str">
        <f t="shared" si="25"/>
        <v>film</v>
      </c>
      <c r="R272" t="str">
        <f t="shared" si="26"/>
        <v>video/documentary</v>
      </c>
      <c r="S272" s="9">
        <f t="shared" si="27"/>
        <v>40637.866550925923</v>
      </c>
      <c r="T272" s="9">
        <f t="shared" si="28"/>
        <v>40688.166666666664</v>
      </c>
    </row>
    <row r="273" spans="1:20" ht="60" x14ac:dyDescent="0.25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8269</v>
      </c>
      <c r="O273" s="5">
        <f t="shared" si="24"/>
        <v>104.68</v>
      </c>
      <c r="P273" s="5">
        <f t="shared" si="29"/>
        <v>109.42160278745645</v>
      </c>
      <c r="Q273" t="str">
        <f t="shared" si="25"/>
        <v>film</v>
      </c>
      <c r="R273" t="str">
        <f t="shared" si="26"/>
        <v>video/documentary</v>
      </c>
      <c r="S273" s="9">
        <f t="shared" si="27"/>
        <v>41612.10024305556</v>
      </c>
      <c r="T273" s="9">
        <f t="shared" si="28"/>
        <v>41641.333333333336</v>
      </c>
    </row>
    <row r="274" spans="1:20" ht="60" x14ac:dyDescent="0.25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8269</v>
      </c>
      <c r="O274" s="5">
        <f t="shared" si="24"/>
        <v>177.43366666666665</v>
      </c>
      <c r="P274" s="5">
        <f t="shared" si="29"/>
        <v>81.892461538461546</v>
      </c>
      <c r="Q274" t="str">
        <f t="shared" si="25"/>
        <v>film</v>
      </c>
      <c r="R274" t="str">
        <f t="shared" si="26"/>
        <v>video/documentary</v>
      </c>
      <c r="S274" s="9">
        <f t="shared" si="27"/>
        <v>40235.900358796294</v>
      </c>
      <c r="T274" s="9">
        <f t="shared" si="28"/>
        <v>40296.78402777778</v>
      </c>
    </row>
    <row r="275" spans="1:20" ht="60" x14ac:dyDescent="0.25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8269</v>
      </c>
      <c r="O275" s="5">
        <f t="shared" si="24"/>
        <v>107.7758</v>
      </c>
      <c r="P275" s="5">
        <f t="shared" si="29"/>
        <v>45.667711864406776</v>
      </c>
      <c r="Q275" t="str">
        <f t="shared" si="25"/>
        <v>film</v>
      </c>
      <c r="R275" t="str">
        <f t="shared" si="26"/>
        <v>video/documentary</v>
      </c>
      <c r="S275" s="9">
        <f t="shared" si="27"/>
        <v>40697.498449074075</v>
      </c>
      <c r="T275" s="9">
        <f t="shared" si="28"/>
        <v>40727.498449074075</v>
      </c>
    </row>
    <row r="276" spans="1:20" ht="60" x14ac:dyDescent="0.25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8269</v>
      </c>
      <c r="O276" s="5">
        <f t="shared" si="24"/>
        <v>156</v>
      </c>
      <c r="P276" s="5">
        <f t="shared" si="29"/>
        <v>55.221238938053098</v>
      </c>
      <c r="Q276" t="str">
        <f t="shared" si="25"/>
        <v>film</v>
      </c>
      <c r="R276" t="str">
        <f t="shared" si="26"/>
        <v>video/documentary</v>
      </c>
      <c r="S276" s="9">
        <f t="shared" si="27"/>
        <v>40969.912372685183</v>
      </c>
      <c r="T276" s="9">
        <f t="shared" si="28"/>
        <v>41004.290972222225</v>
      </c>
    </row>
    <row r="277" spans="1:20" ht="45" x14ac:dyDescent="0.25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8269</v>
      </c>
      <c r="O277" s="5">
        <f t="shared" si="24"/>
        <v>108.395</v>
      </c>
      <c r="P277" s="5">
        <f t="shared" si="29"/>
        <v>65.298192771084331</v>
      </c>
      <c r="Q277" t="str">
        <f t="shared" si="25"/>
        <v>film</v>
      </c>
      <c r="R277" t="str">
        <f t="shared" si="26"/>
        <v>video/documentary</v>
      </c>
      <c r="S277" s="9">
        <f t="shared" si="27"/>
        <v>41193.032013888893</v>
      </c>
      <c r="T277" s="9">
        <f t="shared" si="28"/>
        <v>41223.073680555557</v>
      </c>
    </row>
    <row r="278" spans="1:20" ht="60" x14ac:dyDescent="0.25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8269</v>
      </c>
      <c r="O278" s="5">
        <f t="shared" si="24"/>
        <v>147.6</v>
      </c>
      <c r="P278" s="5">
        <f t="shared" si="29"/>
        <v>95.225806451612897</v>
      </c>
      <c r="Q278" t="str">
        <f t="shared" si="25"/>
        <v>film</v>
      </c>
      <c r="R278" t="str">
        <f t="shared" si="26"/>
        <v>video/documentary</v>
      </c>
      <c r="S278" s="9">
        <f t="shared" si="27"/>
        <v>40967.081874999996</v>
      </c>
      <c r="T278" s="9">
        <f t="shared" si="28"/>
        <v>41027.040208333332</v>
      </c>
    </row>
    <row r="279" spans="1:20" ht="60" x14ac:dyDescent="0.25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8269</v>
      </c>
      <c r="O279" s="5">
        <f t="shared" si="24"/>
        <v>110.38153846153845</v>
      </c>
      <c r="P279" s="5">
        <f t="shared" si="29"/>
        <v>75.444794952681391</v>
      </c>
      <c r="Q279" t="str">
        <f t="shared" si="25"/>
        <v>film</v>
      </c>
      <c r="R279" t="str">
        <f t="shared" si="26"/>
        <v>video/documentary</v>
      </c>
      <c r="S279" s="9">
        <f t="shared" si="27"/>
        <v>42117.891423611116</v>
      </c>
      <c r="T279" s="9">
        <f t="shared" si="28"/>
        <v>42147.891423611116</v>
      </c>
    </row>
    <row r="280" spans="1:20" ht="45" x14ac:dyDescent="0.25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8269</v>
      </c>
      <c r="O280" s="5">
        <f t="shared" si="24"/>
        <v>150.34814814814814</v>
      </c>
      <c r="P280" s="5">
        <f t="shared" si="29"/>
        <v>97.816867469879512</v>
      </c>
      <c r="Q280" t="str">
        <f t="shared" si="25"/>
        <v>film</v>
      </c>
      <c r="R280" t="str">
        <f t="shared" si="26"/>
        <v>video/documentary</v>
      </c>
      <c r="S280" s="9">
        <f t="shared" si="27"/>
        <v>41164.040960648148</v>
      </c>
      <c r="T280" s="9">
        <f t="shared" si="28"/>
        <v>41194.040960648148</v>
      </c>
    </row>
    <row r="281" spans="1:20" ht="60" x14ac:dyDescent="0.25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8269</v>
      </c>
      <c r="O281" s="5">
        <f t="shared" si="24"/>
        <v>157.31829411764707</v>
      </c>
      <c r="P281" s="5">
        <f t="shared" si="29"/>
        <v>87.685606557377056</v>
      </c>
      <c r="Q281" t="str">
        <f t="shared" si="25"/>
        <v>film</v>
      </c>
      <c r="R281" t="str">
        <f t="shared" si="26"/>
        <v>video/documentary</v>
      </c>
      <c r="S281" s="9">
        <f t="shared" si="27"/>
        <v>42759.244166666671</v>
      </c>
      <c r="T281" s="9">
        <f t="shared" si="28"/>
        <v>42793.084027777775</v>
      </c>
    </row>
    <row r="282" spans="1:20" ht="60" x14ac:dyDescent="0.25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8269</v>
      </c>
      <c r="O282" s="5">
        <f t="shared" si="24"/>
        <v>156.14400000000001</v>
      </c>
      <c r="P282" s="5">
        <f t="shared" si="29"/>
        <v>54.748948106591868</v>
      </c>
      <c r="Q282" t="str">
        <f t="shared" si="25"/>
        <v>film</v>
      </c>
      <c r="R282" t="str">
        <f t="shared" si="26"/>
        <v>video/documentary</v>
      </c>
      <c r="S282" s="9">
        <f t="shared" si="27"/>
        <v>41744.590682870366</v>
      </c>
      <c r="T282" s="9">
        <f t="shared" si="28"/>
        <v>41789.590682870366</v>
      </c>
    </row>
    <row r="283" spans="1:20" ht="60" x14ac:dyDescent="0.25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8269</v>
      </c>
      <c r="O283" s="5">
        <f t="shared" si="24"/>
        <v>120.58763636363636</v>
      </c>
      <c r="P283" s="5">
        <f t="shared" si="29"/>
        <v>83.953417721518989</v>
      </c>
      <c r="Q283" t="str">
        <f t="shared" si="25"/>
        <v>film</v>
      </c>
      <c r="R283" t="str">
        <f t="shared" si="26"/>
        <v>video/documentary</v>
      </c>
      <c r="S283" s="9">
        <f t="shared" si="27"/>
        <v>39950.163344907407</v>
      </c>
      <c r="T283" s="9">
        <f t="shared" si="28"/>
        <v>40035.80972222222</v>
      </c>
    </row>
    <row r="284" spans="1:20" ht="45" x14ac:dyDescent="0.25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8269</v>
      </c>
      <c r="O284" s="5">
        <f t="shared" si="24"/>
        <v>101.18888888888888</v>
      </c>
      <c r="P284" s="5">
        <f t="shared" si="29"/>
        <v>254.38547486033519</v>
      </c>
      <c r="Q284" t="str">
        <f t="shared" si="25"/>
        <v>film</v>
      </c>
      <c r="R284" t="str">
        <f t="shared" si="26"/>
        <v>video/documentary</v>
      </c>
      <c r="S284" s="9">
        <f t="shared" si="27"/>
        <v>40194.920046296298</v>
      </c>
      <c r="T284" s="9">
        <f t="shared" si="28"/>
        <v>40231.916666666664</v>
      </c>
    </row>
    <row r="285" spans="1:20" ht="30" x14ac:dyDescent="0.25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8269</v>
      </c>
      <c r="O285" s="5">
        <f t="shared" si="24"/>
        <v>114.27249999999999</v>
      </c>
      <c r="P285" s="5">
        <f t="shared" si="29"/>
        <v>101.8269801980198</v>
      </c>
      <c r="Q285" t="str">
        <f t="shared" si="25"/>
        <v>film</v>
      </c>
      <c r="R285" t="str">
        <f t="shared" si="26"/>
        <v>video/documentary</v>
      </c>
      <c r="S285" s="9">
        <f t="shared" si="27"/>
        <v>40675.71</v>
      </c>
      <c r="T285" s="9">
        <f t="shared" si="28"/>
        <v>40695.207638888889</v>
      </c>
    </row>
    <row r="286" spans="1:20" ht="60" x14ac:dyDescent="0.25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8269</v>
      </c>
      <c r="O286" s="5">
        <f t="shared" si="24"/>
        <v>104.62615</v>
      </c>
      <c r="P286" s="5">
        <f t="shared" si="29"/>
        <v>55.066394736842106</v>
      </c>
      <c r="Q286" t="str">
        <f t="shared" si="25"/>
        <v>film</v>
      </c>
      <c r="R286" t="str">
        <f t="shared" si="26"/>
        <v>video/documentary</v>
      </c>
      <c r="S286" s="9">
        <f t="shared" si="27"/>
        <v>40904.738194444442</v>
      </c>
      <c r="T286" s="9">
        <f t="shared" si="28"/>
        <v>40929.738194444442</v>
      </c>
    </row>
    <row r="287" spans="1:20" ht="45" x14ac:dyDescent="0.25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8269</v>
      </c>
      <c r="O287" s="5">
        <f t="shared" si="24"/>
        <v>228.82507142857142</v>
      </c>
      <c r="P287" s="5">
        <f t="shared" si="29"/>
        <v>56.901438721136763</v>
      </c>
      <c r="Q287" t="str">
        <f t="shared" si="25"/>
        <v>film</v>
      </c>
      <c r="R287" t="str">
        <f t="shared" si="26"/>
        <v>video/documentary</v>
      </c>
      <c r="S287" s="9">
        <f t="shared" si="27"/>
        <v>41506.756111111114</v>
      </c>
      <c r="T287" s="9">
        <f t="shared" si="28"/>
        <v>41536.756111111114</v>
      </c>
    </row>
    <row r="288" spans="1:20" ht="60" x14ac:dyDescent="0.25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8269</v>
      </c>
      <c r="O288" s="5">
        <f t="shared" si="24"/>
        <v>109.15333333333334</v>
      </c>
      <c r="P288" s="5">
        <f t="shared" si="29"/>
        <v>121.28148148148148</v>
      </c>
      <c r="Q288" t="str">
        <f t="shared" si="25"/>
        <v>film</v>
      </c>
      <c r="R288" t="str">
        <f t="shared" si="26"/>
        <v>video/documentary</v>
      </c>
      <c r="S288" s="9">
        <f t="shared" si="27"/>
        <v>41313.816249999996</v>
      </c>
      <c r="T288" s="9">
        <f t="shared" si="28"/>
        <v>41358.774583333332</v>
      </c>
    </row>
    <row r="289" spans="1:20" ht="30" x14ac:dyDescent="0.25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8269</v>
      </c>
      <c r="O289" s="5">
        <f t="shared" si="24"/>
        <v>176.3</v>
      </c>
      <c r="P289" s="5">
        <f t="shared" si="29"/>
        <v>91.189655172413794</v>
      </c>
      <c r="Q289" t="str">
        <f t="shared" si="25"/>
        <v>film</v>
      </c>
      <c r="R289" t="str">
        <f t="shared" si="26"/>
        <v>video/documentary</v>
      </c>
      <c r="S289" s="9">
        <f t="shared" si="27"/>
        <v>41184.277986111112</v>
      </c>
      <c r="T289" s="9">
        <f t="shared" si="28"/>
        <v>41215.166666666664</v>
      </c>
    </row>
    <row r="290" spans="1:20" ht="60" x14ac:dyDescent="0.25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8269</v>
      </c>
      <c r="O290" s="5">
        <f t="shared" si="24"/>
        <v>103.21062000000001</v>
      </c>
      <c r="P290" s="5">
        <f t="shared" si="29"/>
        <v>115.44812080536913</v>
      </c>
      <c r="Q290" t="str">
        <f t="shared" si="25"/>
        <v>film</v>
      </c>
      <c r="R290" t="str">
        <f t="shared" si="26"/>
        <v>video/documentary</v>
      </c>
      <c r="S290" s="9">
        <f t="shared" si="27"/>
        <v>41051.168900462959</v>
      </c>
      <c r="T290" s="9">
        <f t="shared" si="28"/>
        <v>41086.168900462959</v>
      </c>
    </row>
    <row r="291" spans="1:20" ht="60" x14ac:dyDescent="0.25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8269</v>
      </c>
      <c r="O291" s="5">
        <f t="shared" si="24"/>
        <v>104.82</v>
      </c>
      <c r="P291" s="5">
        <f t="shared" si="29"/>
        <v>67.771551724137936</v>
      </c>
      <c r="Q291" t="str">
        <f t="shared" si="25"/>
        <v>film</v>
      </c>
      <c r="R291" t="str">
        <f t="shared" si="26"/>
        <v>video/documentary</v>
      </c>
      <c r="S291" s="9">
        <f t="shared" si="27"/>
        <v>41550.456412037034</v>
      </c>
      <c r="T291" s="9">
        <f t="shared" si="28"/>
        <v>41580.456412037034</v>
      </c>
    </row>
    <row r="292" spans="1:20" ht="45" x14ac:dyDescent="0.25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8269</v>
      </c>
      <c r="O292" s="5">
        <f t="shared" si="24"/>
        <v>106.68444444444444</v>
      </c>
      <c r="P292" s="5">
        <f t="shared" si="29"/>
        <v>28.576190476190476</v>
      </c>
      <c r="Q292" t="str">
        <f t="shared" si="25"/>
        <v>film</v>
      </c>
      <c r="R292" t="str">
        <f t="shared" si="26"/>
        <v>video/documentary</v>
      </c>
      <c r="S292" s="9">
        <f t="shared" si="27"/>
        <v>40526.36917824074</v>
      </c>
      <c r="T292" s="9">
        <f t="shared" si="28"/>
        <v>40576.332638888889</v>
      </c>
    </row>
    <row r="293" spans="1:20" ht="45" x14ac:dyDescent="0.25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8269</v>
      </c>
      <c r="O293" s="5">
        <f t="shared" si="24"/>
        <v>120.02</v>
      </c>
      <c r="P293" s="5">
        <f t="shared" si="29"/>
        <v>46.8828125</v>
      </c>
      <c r="Q293" t="str">
        <f t="shared" si="25"/>
        <v>film</v>
      </c>
      <c r="R293" t="str">
        <f t="shared" si="26"/>
        <v>video/documentary</v>
      </c>
      <c r="S293" s="9">
        <f t="shared" si="27"/>
        <v>41376.769050925926</v>
      </c>
      <c r="T293" s="9">
        <f t="shared" si="28"/>
        <v>41395.000694444447</v>
      </c>
    </row>
    <row r="294" spans="1:20" ht="60" x14ac:dyDescent="0.25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8269</v>
      </c>
      <c r="O294" s="5">
        <f t="shared" si="24"/>
        <v>101.50693333333334</v>
      </c>
      <c r="P294" s="5">
        <f t="shared" si="29"/>
        <v>154.42231237322514</v>
      </c>
      <c r="Q294" t="str">
        <f t="shared" si="25"/>
        <v>film</v>
      </c>
      <c r="R294" t="str">
        <f t="shared" si="26"/>
        <v>video/documentary</v>
      </c>
      <c r="S294" s="9">
        <f t="shared" si="27"/>
        <v>40812.803229166668</v>
      </c>
      <c r="T294" s="9">
        <f t="shared" si="28"/>
        <v>40845.165972222225</v>
      </c>
    </row>
    <row r="295" spans="1:20" ht="60" x14ac:dyDescent="0.25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8269</v>
      </c>
      <c r="O295" s="5">
        <f t="shared" si="24"/>
        <v>101.38461538461539</v>
      </c>
      <c r="P295" s="5">
        <f t="shared" si="29"/>
        <v>201.22137404580153</v>
      </c>
      <c r="Q295" t="str">
        <f t="shared" si="25"/>
        <v>film</v>
      </c>
      <c r="R295" t="str">
        <f t="shared" si="26"/>
        <v>video/documentary</v>
      </c>
      <c r="S295" s="9">
        <f t="shared" si="27"/>
        <v>41719.667986111112</v>
      </c>
      <c r="T295" s="9">
        <f t="shared" si="28"/>
        <v>41749.667986111112</v>
      </c>
    </row>
    <row r="296" spans="1:20" ht="90" x14ac:dyDescent="0.25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8269</v>
      </c>
      <c r="O296" s="5">
        <f t="shared" si="24"/>
        <v>100</v>
      </c>
      <c r="P296" s="5">
        <f t="shared" si="29"/>
        <v>100</v>
      </c>
      <c r="Q296" t="str">
        <f t="shared" si="25"/>
        <v>film</v>
      </c>
      <c r="R296" t="str">
        <f t="shared" si="26"/>
        <v>video/documentary</v>
      </c>
      <c r="S296" s="9">
        <f t="shared" si="27"/>
        <v>40343.084421296298</v>
      </c>
      <c r="T296" s="9">
        <f t="shared" si="28"/>
        <v>40378.666666666664</v>
      </c>
    </row>
    <row r="297" spans="1:20" ht="60" x14ac:dyDescent="0.25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8269</v>
      </c>
      <c r="O297" s="5">
        <f t="shared" si="24"/>
        <v>133.10911999999999</v>
      </c>
      <c r="P297" s="5">
        <f t="shared" si="29"/>
        <v>100.08204511278196</v>
      </c>
      <c r="Q297" t="str">
        <f t="shared" si="25"/>
        <v>film</v>
      </c>
      <c r="R297" t="str">
        <f t="shared" si="26"/>
        <v>video/documentary</v>
      </c>
      <c r="S297" s="9">
        <f t="shared" si="27"/>
        <v>41519.004733796297</v>
      </c>
      <c r="T297" s="9">
        <f t="shared" si="28"/>
        <v>41579</v>
      </c>
    </row>
    <row r="298" spans="1:20" ht="45" x14ac:dyDescent="0.25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8269</v>
      </c>
      <c r="O298" s="5">
        <f t="shared" si="24"/>
        <v>118.72620000000001</v>
      </c>
      <c r="P298" s="5">
        <f t="shared" si="29"/>
        <v>230.08953488372092</v>
      </c>
      <c r="Q298" t="str">
        <f t="shared" si="25"/>
        <v>film</v>
      </c>
      <c r="R298" t="str">
        <f t="shared" si="26"/>
        <v>video/documentary</v>
      </c>
      <c r="S298" s="9">
        <f t="shared" si="27"/>
        <v>41134.475497685184</v>
      </c>
      <c r="T298" s="9">
        <f t="shared" si="28"/>
        <v>41159.475497685184</v>
      </c>
    </row>
    <row r="299" spans="1:20" ht="60" x14ac:dyDescent="0.25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8269</v>
      </c>
      <c r="O299" s="5">
        <f t="shared" si="24"/>
        <v>100.64</v>
      </c>
      <c r="P299" s="5">
        <f t="shared" si="29"/>
        <v>141.74647887323943</v>
      </c>
      <c r="Q299" t="str">
        <f t="shared" si="25"/>
        <v>film</v>
      </c>
      <c r="R299" t="str">
        <f t="shared" si="26"/>
        <v>video/documentary</v>
      </c>
      <c r="S299" s="9">
        <f t="shared" si="27"/>
        <v>42089.72802083334</v>
      </c>
      <c r="T299" s="9">
        <f t="shared" si="28"/>
        <v>42125.165972222225</v>
      </c>
    </row>
    <row r="300" spans="1:20" ht="30" x14ac:dyDescent="0.25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8269</v>
      </c>
      <c r="O300" s="5">
        <f t="shared" si="24"/>
        <v>108.9324126984127</v>
      </c>
      <c r="P300" s="5">
        <f t="shared" si="29"/>
        <v>56.344351395730705</v>
      </c>
      <c r="Q300" t="str">
        <f t="shared" si="25"/>
        <v>film</v>
      </c>
      <c r="R300" t="str">
        <f t="shared" si="26"/>
        <v>video/documentary</v>
      </c>
      <c r="S300" s="9">
        <f t="shared" si="27"/>
        <v>41709.463518518518</v>
      </c>
      <c r="T300" s="9">
        <f t="shared" si="28"/>
        <v>41768.875</v>
      </c>
    </row>
    <row r="301" spans="1:20" ht="60" x14ac:dyDescent="0.25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8269</v>
      </c>
      <c r="O301" s="5">
        <f t="shared" si="24"/>
        <v>178.95249999999999</v>
      </c>
      <c r="P301" s="5">
        <f t="shared" si="29"/>
        <v>73.341188524590166</v>
      </c>
      <c r="Q301" t="str">
        <f t="shared" si="25"/>
        <v>film</v>
      </c>
      <c r="R301" t="str">
        <f t="shared" si="26"/>
        <v>video/documentary</v>
      </c>
      <c r="S301" s="9">
        <f t="shared" si="27"/>
        <v>40469.225231481483</v>
      </c>
      <c r="T301" s="9">
        <f t="shared" si="28"/>
        <v>40499.266898148147</v>
      </c>
    </row>
    <row r="302" spans="1:20" ht="60" x14ac:dyDescent="0.25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8269</v>
      </c>
      <c r="O302" s="5">
        <f t="shared" si="24"/>
        <v>101.72264</v>
      </c>
      <c r="P302" s="5">
        <f t="shared" si="29"/>
        <v>85.337785234899329</v>
      </c>
      <c r="Q302" t="str">
        <f t="shared" si="25"/>
        <v>film</v>
      </c>
      <c r="R302" t="str">
        <f t="shared" si="26"/>
        <v>video/documentary</v>
      </c>
      <c r="S302" s="9">
        <f t="shared" si="27"/>
        <v>40626.959930555553</v>
      </c>
      <c r="T302" s="9">
        <f t="shared" si="28"/>
        <v>40657.959930555553</v>
      </c>
    </row>
    <row r="303" spans="1:20" ht="45" x14ac:dyDescent="0.25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8269</v>
      </c>
      <c r="O303" s="5">
        <f t="shared" si="24"/>
        <v>118.735</v>
      </c>
      <c r="P303" s="5">
        <f t="shared" si="29"/>
        <v>61.496215139442228</v>
      </c>
      <c r="Q303" t="str">
        <f t="shared" si="25"/>
        <v>film</v>
      </c>
      <c r="R303" t="str">
        <f t="shared" si="26"/>
        <v>video/documentary</v>
      </c>
      <c r="S303" s="9">
        <f t="shared" si="27"/>
        <v>41312.737673611111</v>
      </c>
      <c r="T303" s="9">
        <f t="shared" si="28"/>
        <v>41352.696006944447</v>
      </c>
    </row>
    <row r="304" spans="1:20" ht="60" x14ac:dyDescent="0.25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8269</v>
      </c>
      <c r="O304" s="5">
        <f t="shared" si="24"/>
        <v>100.46</v>
      </c>
      <c r="P304" s="5">
        <f t="shared" si="29"/>
        <v>93.018518518518519</v>
      </c>
      <c r="Q304" t="str">
        <f t="shared" si="25"/>
        <v>film</v>
      </c>
      <c r="R304" t="str">
        <f t="shared" si="26"/>
        <v>video/documentary</v>
      </c>
      <c r="S304" s="9">
        <f t="shared" si="27"/>
        <v>40933.856921296298</v>
      </c>
      <c r="T304" s="9">
        <f t="shared" si="28"/>
        <v>40963.856921296298</v>
      </c>
    </row>
    <row r="305" spans="1:20" ht="45" x14ac:dyDescent="0.25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8269</v>
      </c>
      <c r="O305" s="5">
        <f t="shared" si="24"/>
        <v>137.46666666666667</v>
      </c>
      <c r="P305" s="5">
        <f t="shared" si="29"/>
        <v>50.292682926829265</v>
      </c>
      <c r="Q305" t="str">
        <f t="shared" si="25"/>
        <v>film</v>
      </c>
      <c r="R305" t="str">
        <f t="shared" si="26"/>
        <v>video/documentary</v>
      </c>
      <c r="S305" s="9">
        <f t="shared" si="27"/>
        <v>41032.071134259262</v>
      </c>
      <c r="T305" s="9">
        <f t="shared" si="28"/>
        <v>41062.071134259262</v>
      </c>
    </row>
    <row r="306" spans="1:20" ht="30" x14ac:dyDescent="0.25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8269</v>
      </c>
      <c r="O306" s="5">
        <f t="shared" si="24"/>
        <v>231.64705882352942</v>
      </c>
      <c r="P306" s="5">
        <f t="shared" si="29"/>
        <v>106.43243243243244</v>
      </c>
      <c r="Q306" t="str">
        <f t="shared" si="25"/>
        <v>film</v>
      </c>
      <c r="R306" t="str">
        <f t="shared" si="26"/>
        <v>video/documentary</v>
      </c>
      <c r="S306" s="9">
        <f t="shared" si="27"/>
        <v>41114.094872685186</v>
      </c>
      <c r="T306" s="9">
        <f t="shared" si="28"/>
        <v>41153.083333333336</v>
      </c>
    </row>
    <row r="307" spans="1:20" ht="45" x14ac:dyDescent="0.25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8269</v>
      </c>
      <c r="O307" s="5">
        <f t="shared" si="24"/>
        <v>130.33333333333334</v>
      </c>
      <c r="P307" s="5">
        <f t="shared" si="29"/>
        <v>51.719576719576722</v>
      </c>
      <c r="Q307" t="str">
        <f t="shared" si="25"/>
        <v>film</v>
      </c>
      <c r="R307" t="str">
        <f t="shared" si="26"/>
        <v>video/documentary</v>
      </c>
      <c r="S307" s="9">
        <f t="shared" si="27"/>
        <v>40948.630196759259</v>
      </c>
      <c r="T307" s="9">
        <f t="shared" si="28"/>
        <v>40978.630196759259</v>
      </c>
    </row>
    <row r="308" spans="1:20" ht="30" x14ac:dyDescent="0.25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8269</v>
      </c>
      <c r="O308" s="5">
        <f t="shared" si="24"/>
        <v>292.89999999999998</v>
      </c>
      <c r="P308" s="5">
        <f t="shared" si="29"/>
        <v>36.612499999999997</v>
      </c>
      <c r="Q308" t="str">
        <f t="shared" si="25"/>
        <v>film</v>
      </c>
      <c r="R308" t="str">
        <f t="shared" si="26"/>
        <v>video/documentary</v>
      </c>
      <c r="S308" s="9">
        <f t="shared" si="27"/>
        <v>41333.837187500001</v>
      </c>
      <c r="T308" s="9">
        <f t="shared" si="28"/>
        <v>41353.795520833337</v>
      </c>
    </row>
    <row r="309" spans="1:20" x14ac:dyDescent="0.25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8269</v>
      </c>
      <c r="O309" s="5">
        <f t="shared" si="24"/>
        <v>111.31818181818181</v>
      </c>
      <c r="P309" s="5">
        <f t="shared" si="29"/>
        <v>42.517361111111114</v>
      </c>
      <c r="Q309" t="str">
        <f t="shared" si="25"/>
        <v>film</v>
      </c>
      <c r="R309" t="str">
        <f t="shared" si="26"/>
        <v>video/documentary</v>
      </c>
      <c r="S309" s="9">
        <f t="shared" si="27"/>
        <v>41282.944456018515</v>
      </c>
      <c r="T309" s="9">
        <f t="shared" si="28"/>
        <v>41312.944456018515</v>
      </c>
    </row>
    <row r="310" spans="1:20" ht="60" x14ac:dyDescent="0.25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8269</v>
      </c>
      <c r="O310" s="5">
        <f t="shared" si="24"/>
        <v>105.56666666666666</v>
      </c>
      <c r="P310" s="5">
        <f t="shared" si="29"/>
        <v>62.712871287128714</v>
      </c>
      <c r="Q310" t="str">
        <f t="shared" si="25"/>
        <v>film</v>
      </c>
      <c r="R310" t="str">
        <f t="shared" si="26"/>
        <v>video/documentary</v>
      </c>
      <c r="S310" s="9">
        <f t="shared" si="27"/>
        <v>40567.694560185184</v>
      </c>
      <c r="T310" s="9">
        <f t="shared" si="28"/>
        <v>40612.694560185184</v>
      </c>
    </row>
    <row r="311" spans="1:20" ht="60" x14ac:dyDescent="0.25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8269</v>
      </c>
      <c r="O311" s="5">
        <f t="shared" si="24"/>
        <v>118.94444444444444</v>
      </c>
      <c r="P311" s="5">
        <f t="shared" si="29"/>
        <v>89.957983193277315</v>
      </c>
      <c r="Q311" t="str">
        <f t="shared" si="25"/>
        <v>film</v>
      </c>
      <c r="R311" t="str">
        <f t="shared" si="26"/>
        <v>video/documentary</v>
      </c>
      <c r="S311" s="9">
        <f t="shared" si="27"/>
        <v>41134.751550925925</v>
      </c>
      <c r="T311" s="9">
        <f t="shared" si="28"/>
        <v>41155.751550925925</v>
      </c>
    </row>
    <row r="312" spans="1:20" ht="45" x14ac:dyDescent="0.25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8269</v>
      </c>
      <c r="O312" s="5">
        <f t="shared" si="24"/>
        <v>104.129</v>
      </c>
      <c r="P312" s="5">
        <f t="shared" si="29"/>
        <v>28.924722222222222</v>
      </c>
      <c r="Q312" t="str">
        <f t="shared" si="25"/>
        <v>film</v>
      </c>
      <c r="R312" t="str">
        <f t="shared" si="26"/>
        <v>video/documentary</v>
      </c>
      <c r="S312" s="9">
        <f t="shared" si="27"/>
        <v>40821.183136574073</v>
      </c>
      <c r="T312" s="9">
        <f t="shared" si="28"/>
        <v>40836.083333333336</v>
      </c>
    </row>
    <row r="313" spans="1:20" ht="45" x14ac:dyDescent="0.25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8269</v>
      </c>
      <c r="O313" s="5">
        <f t="shared" si="24"/>
        <v>104.10165000000001</v>
      </c>
      <c r="P313" s="5">
        <f t="shared" si="29"/>
        <v>138.8022</v>
      </c>
      <c r="Q313" t="str">
        <f t="shared" si="25"/>
        <v>film</v>
      </c>
      <c r="R313" t="str">
        <f t="shared" si="26"/>
        <v>video/documentary</v>
      </c>
      <c r="S313" s="9">
        <f t="shared" si="27"/>
        <v>40868.219814814816</v>
      </c>
      <c r="T313" s="9">
        <f t="shared" si="28"/>
        <v>40909.332638888889</v>
      </c>
    </row>
    <row r="314" spans="1:20" ht="60" x14ac:dyDescent="0.25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8269</v>
      </c>
      <c r="O314" s="5">
        <f t="shared" si="24"/>
        <v>111.875</v>
      </c>
      <c r="P314" s="5">
        <f t="shared" si="29"/>
        <v>61.301369863013697</v>
      </c>
      <c r="Q314" t="str">
        <f t="shared" si="25"/>
        <v>film</v>
      </c>
      <c r="R314" t="str">
        <f t="shared" si="26"/>
        <v>video/documentary</v>
      </c>
      <c r="S314" s="9">
        <f t="shared" si="27"/>
        <v>41348.877685185187</v>
      </c>
      <c r="T314" s="9">
        <f t="shared" si="28"/>
        <v>41378.877685185187</v>
      </c>
    </row>
    <row r="315" spans="1:20" ht="60" x14ac:dyDescent="0.25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8269</v>
      </c>
      <c r="O315" s="5">
        <f t="shared" si="24"/>
        <v>104.73529411764706</v>
      </c>
      <c r="P315" s="5">
        <f t="shared" si="29"/>
        <v>80.202702702702709</v>
      </c>
      <c r="Q315" t="str">
        <f t="shared" si="25"/>
        <v>film</v>
      </c>
      <c r="R315" t="str">
        <f t="shared" si="26"/>
        <v>video/documentary</v>
      </c>
      <c r="S315" s="9">
        <f t="shared" si="27"/>
        <v>40357.227939814817</v>
      </c>
      <c r="T315" s="9">
        <f t="shared" si="28"/>
        <v>40401.665972222225</v>
      </c>
    </row>
    <row r="316" spans="1:20" ht="60" x14ac:dyDescent="0.25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8269</v>
      </c>
      <c r="O316" s="5">
        <f t="shared" si="24"/>
        <v>385.15</v>
      </c>
      <c r="P316" s="5">
        <f t="shared" si="29"/>
        <v>32.095833333333331</v>
      </c>
      <c r="Q316" t="str">
        <f t="shared" si="25"/>
        <v>film</v>
      </c>
      <c r="R316" t="str">
        <f t="shared" si="26"/>
        <v>video/documentary</v>
      </c>
      <c r="S316" s="9">
        <f t="shared" si="27"/>
        <v>41304.833194444444</v>
      </c>
      <c r="T316" s="9">
        <f t="shared" si="28"/>
        <v>41334.833194444444</v>
      </c>
    </row>
    <row r="317" spans="1:20" ht="45" x14ac:dyDescent="0.25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8269</v>
      </c>
      <c r="O317" s="5">
        <f t="shared" si="24"/>
        <v>101.248</v>
      </c>
      <c r="P317" s="5">
        <f t="shared" si="29"/>
        <v>200.88888888888889</v>
      </c>
      <c r="Q317" t="str">
        <f t="shared" si="25"/>
        <v>film</v>
      </c>
      <c r="R317" t="str">
        <f t="shared" si="26"/>
        <v>video/documentary</v>
      </c>
      <c r="S317" s="9">
        <f t="shared" si="27"/>
        <v>41113.77238425926</v>
      </c>
      <c r="T317" s="9">
        <f t="shared" si="28"/>
        <v>41143.77238425926</v>
      </c>
    </row>
    <row r="318" spans="1:20" ht="45" x14ac:dyDescent="0.25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8269</v>
      </c>
      <c r="O318" s="5">
        <f t="shared" si="24"/>
        <v>113.77333333333333</v>
      </c>
      <c r="P318" s="5">
        <f t="shared" si="29"/>
        <v>108.01265822784811</v>
      </c>
      <c r="Q318" t="str">
        <f t="shared" si="25"/>
        <v>film</v>
      </c>
      <c r="R318" t="str">
        <f t="shared" si="26"/>
        <v>video/documentary</v>
      </c>
      <c r="S318" s="9">
        <f t="shared" si="27"/>
        <v>41950.923576388886</v>
      </c>
      <c r="T318" s="9">
        <f t="shared" si="28"/>
        <v>41984.207638888889</v>
      </c>
    </row>
    <row r="319" spans="1:20" ht="45" x14ac:dyDescent="0.25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8269</v>
      </c>
      <c r="O319" s="5">
        <f t="shared" si="24"/>
        <v>100.80333333333333</v>
      </c>
      <c r="P319" s="5">
        <f t="shared" si="29"/>
        <v>95.699367088607602</v>
      </c>
      <c r="Q319" t="str">
        <f t="shared" si="25"/>
        <v>film</v>
      </c>
      <c r="R319" t="str">
        <f t="shared" si="26"/>
        <v>video/documentary</v>
      </c>
      <c r="S319" s="9">
        <f t="shared" si="27"/>
        <v>41589.676886574074</v>
      </c>
      <c r="T319" s="9">
        <f t="shared" si="28"/>
        <v>41619.676886574074</v>
      </c>
    </row>
    <row r="320" spans="1:20" ht="45" x14ac:dyDescent="0.25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8269</v>
      </c>
      <c r="O320" s="5">
        <f t="shared" si="24"/>
        <v>283.32</v>
      </c>
      <c r="P320" s="5">
        <f t="shared" si="29"/>
        <v>49.880281690140848</v>
      </c>
      <c r="Q320" t="str">
        <f t="shared" si="25"/>
        <v>film</v>
      </c>
      <c r="R320" t="str">
        <f t="shared" si="26"/>
        <v>video/documentary</v>
      </c>
      <c r="S320" s="9">
        <f t="shared" si="27"/>
        <v>41330.038784722223</v>
      </c>
      <c r="T320" s="9">
        <f t="shared" si="28"/>
        <v>41359.997118055559</v>
      </c>
    </row>
    <row r="321" spans="1:20" ht="60" x14ac:dyDescent="0.25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8269</v>
      </c>
      <c r="O321" s="5">
        <f t="shared" si="24"/>
        <v>112.68</v>
      </c>
      <c r="P321" s="5">
        <f t="shared" si="29"/>
        <v>110.47058823529412</v>
      </c>
      <c r="Q321" t="str">
        <f t="shared" si="25"/>
        <v>film</v>
      </c>
      <c r="R321" t="str">
        <f t="shared" si="26"/>
        <v>video/documentary</v>
      </c>
      <c r="S321" s="9">
        <f t="shared" si="27"/>
        <v>40123.83829861111</v>
      </c>
      <c r="T321" s="9">
        <f t="shared" si="28"/>
        <v>40211.332638888889</v>
      </c>
    </row>
    <row r="322" spans="1:20" ht="60" x14ac:dyDescent="0.25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8269</v>
      </c>
      <c r="O322" s="5">
        <f t="shared" si="24"/>
        <v>106.58</v>
      </c>
      <c r="P322" s="5">
        <f t="shared" si="29"/>
        <v>134.91139240506328</v>
      </c>
      <c r="Q322" t="str">
        <f t="shared" si="25"/>
        <v>film</v>
      </c>
      <c r="R322" t="str">
        <f t="shared" si="26"/>
        <v>video/documentary</v>
      </c>
      <c r="S322" s="9">
        <f t="shared" si="27"/>
        <v>42331.551307870366</v>
      </c>
      <c r="T322" s="9">
        <f t="shared" si="28"/>
        <v>42360.958333333328</v>
      </c>
    </row>
    <row r="323" spans="1:20" ht="45" x14ac:dyDescent="0.25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8269</v>
      </c>
      <c r="O323" s="5">
        <f t="shared" ref="O323:O386" si="30">E323*100/D323</f>
        <v>102.66285714285715</v>
      </c>
      <c r="P323" s="5">
        <f t="shared" si="29"/>
        <v>106.62314540059347</v>
      </c>
      <c r="Q323" t="str">
        <f t="shared" ref="Q323:Q386" si="31">IF(ISERR(FIND(" ",N323)),"",LEFT(N323,FIND(" ",N323)-1))</f>
        <v>film</v>
      </c>
      <c r="R323" t="str">
        <f t="shared" ref="R323:R386" si="32">IF(ISERR(FIND(" ",N323)),"",RIGHT(N323,LEN(N323)-FIND("*",SUBSTITUTE(N323," ","*",LEN(N323)-LEN(SUBSTITUTE(N323," ",""))))))</f>
        <v>video/documentary</v>
      </c>
      <c r="S323" s="9">
        <f t="shared" ref="S323:S386" si="33">(((J323/60)/60)/24)+DATE(1970,1,1)</f>
        <v>42647.446597222224</v>
      </c>
      <c r="T323" s="9">
        <f t="shared" ref="T323:T386" si="34">(((I323/60)/60)/24)+DATE(1970,1,1)</f>
        <v>42682.488263888896</v>
      </c>
    </row>
    <row r="324" spans="1:20" ht="45" x14ac:dyDescent="0.25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8269</v>
      </c>
      <c r="O324" s="5">
        <f t="shared" si="30"/>
        <v>107.91200000000001</v>
      </c>
      <c r="P324" s="5">
        <f t="shared" ref="P324:P387" si="35">IF(L324=0,0,E324/L324)</f>
        <v>145.04301075268816</v>
      </c>
      <c r="Q324" t="str">
        <f t="shared" si="31"/>
        <v>film</v>
      </c>
      <c r="R324" t="str">
        <f t="shared" si="32"/>
        <v>video/documentary</v>
      </c>
      <c r="S324" s="9">
        <f t="shared" si="33"/>
        <v>42473.57</v>
      </c>
      <c r="T324" s="9">
        <f t="shared" si="34"/>
        <v>42503.57</v>
      </c>
    </row>
    <row r="325" spans="1:20" ht="60" x14ac:dyDescent="0.25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8269</v>
      </c>
      <c r="O325" s="5">
        <f t="shared" si="30"/>
        <v>123.07407407407408</v>
      </c>
      <c r="P325" s="5">
        <f t="shared" si="35"/>
        <v>114.58620689655173</v>
      </c>
      <c r="Q325" t="str">
        <f t="shared" si="31"/>
        <v>film</v>
      </c>
      <c r="R325" t="str">
        <f t="shared" si="32"/>
        <v>video/documentary</v>
      </c>
      <c r="S325" s="9">
        <f t="shared" si="33"/>
        <v>42697.32136574074</v>
      </c>
      <c r="T325" s="9">
        <f t="shared" si="34"/>
        <v>42725.332638888889</v>
      </c>
    </row>
    <row r="326" spans="1:20" ht="45" x14ac:dyDescent="0.25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8269</v>
      </c>
      <c r="O326" s="5">
        <f t="shared" si="30"/>
        <v>101.6</v>
      </c>
      <c r="P326" s="5">
        <f t="shared" si="35"/>
        <v>105.3170731707317</v>
      </c>
      <c r="Q326" t="str">
        <f t="shared" si="31"/>
        <v>film</v>
      </c>
      <c r="R326" t="str">
        <f t="shared" si="32"/>
        <v>video/documentary</v>
      </c>
      <c r="S326" s="9">
        <f t="shared" si="33"/>
        <v>42184.626250000001</v>
      </c>
      <c r="T326" s="9">
        <f t="shared" si="34"/>
        <v>42217.626250000001</v>
      </c>
    </row>
    <row r="327" spans="1:20" ht="45" x14ac:dyDescent="0.25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8269</v>
      </c>
      <c r="O327" s="5">
        <f t="shared" si="30"/>
        <v>104.396</v>
      </c>
      <c r="P327" s="5">
        <f t="shared" si="35"/>
        <v>70.921195652173907</v>
      </c>
      <c r="Q327" t="str">
        <f t="shared" si="31"/>
        <v>film</v>
      </c>
      <c r="R327" t="str">
        <f t="shared" si="32"/>
        <v>video/documentary</v>
      </c>
      <c r="S327" s="9">
        <f t="shared" si="33"/>
        <v>42689.187881944439</v>
      </c>
      <c r="T327" s="9">
        <f t="shared" si="34"/>
        <v>42724.187881944439</v>
      </c>
    </row>
    <row r="328" spans="1:20" ht="45" x14ac:dyDescent="0.25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8269</v>
      </c>
      <c r="O328" s="5">
        <f t="shared" si="30"/>
        <v>112.92973333333333</v>
      </c>
      <c r="P328" s="5">
        <f t="shared" si="35"/>
        <v>147.17167680278018</v>
      </c>
      <c r="Q328" t="str">
        <f t="shared" si="31"/>
        <v>film</v>
      </c>
      <c r="R328" t="str">
        <f t="shared" si="32"/>
        <v>video/documentary</v>
      </c>
      <c r="S328" s="9">
        <f t="shared" si="33"/>
        <v>42775.314884259264</v>
      </c>
      <c r="T328" s="9">
        <f t="shared" si="34"/>
        <v>42808.956250000003</v>
      </c>
    </row>
    <row r="329" spans="1:20" ht="60" x14ac:dyDescent="0.25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8269</v>
      </c>
      <c r="O329" s="5">
        <f t="shared" si="30"/>
        <v>136.4</v>
      </c>
      <c r="P329" s="5">
        <f t="shared" si="35"/>
        <v>160.47058823529412</v>
      </c>
      <c r="Q329" t="str">
        <f t="shared" si="31"/>
        <v>film</v>
      </c>
      <c r="R329" t="str">
        <f t="shared" si="32"/>
        <v>video/documentary</v>
      </c>
      <c r="S329" s="9">
        <f t="shared" si="33"/>
        <v>42058.235289351855</v>
      </c>
      <c r="T329" s="9">
        <f t="shared" si="34"/>
        <v>42085.333333333328</v>
      </c>
    </row>
    <row r="330" spans="1:20" ht="45" x14ac:dyDescent="0.25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8269</v>
      </c>
      <c r="O330" s="5">
        <f t="shared" si="30"/>
        <v>103.6144</v>
      </c>
      <c r="P330" s="5">
        <f t="shared" si="35"/>
        <v>156.04578313253012</v>
      </c>
      <c r="Q330" t="str">
        <f t="shared" si="31"/>
        <v>film</v>
      </c>
      <c r="R330" t="str">
        <f t="shared" si="32"/>
        <v>video/documentary</v>
      </c>
      <c r="S330" s="9">
        <f t="shared" si="33"/>
        <v>42278.946620370371</v>
      </c>
      <c r="T330" s="9">
        <f t="shared" si="34"/>
        <v>42309.166666666672</v>
      </c>
    </row>
    <row r="331" spans="1:20" ht="45" x14ac:dyDescent="0.25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8269</v>
      </c>
      <c r="O331" s="5">
        <f t="shared" si="30"/>
        <v>105.5</v>
      </c>
      <c r="P331" s="5">
        <f t="shared" si="35"/>
        <v>63.17365269461078</v>
      </c>
      <c r="Q331" t="str">
        <f t="shared" si="31"/>
        <v>film</v>
      </c>
      <c r="R331" t="str">
        <f t="shared" si="32"/>
        <v>video/documentary</v>
      </c>
      <c r="S331" s="9">
        <f t="shared" si="33"/>
        <v>42291.46674768519</v>
      </c>
      <c r="T331" s="9">
        <f t="shared" si="34"/>
        <v>42315.166666666672</v>
      </c>
    </row>
    <row r="332" spans="1:20" ht="60" x14ac:dyDescent="0.25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8269</v>
      </c>
      <c r="O332" s="5">
        <f t="shared" si="30"/>
        <v>101.82857142857142</v>
      </c>
      <c r="P332" s="5">
        <f t="shared" si="35"/>
        <v>104.82352941176471</v>
      </c>
      <c r="Q332" t="str">
        <f t="shared" si="31"/>
        <v>film</v>
      </c>
      <c r="R332" t="str">
        <f t="shared" si="32"/>
        <v>video/documentary</v>
      </c>
      <c r="S332" s="9">
        <f t="shared" si="33"/>
        <v>41379.515775462962</v>
      </c>
      <c r="T332" s="9">
        <f t="shared" si="34"/>
        <v>41411.165972222225</v>
      </c>
    </row>
    <row r="333" spans="1:20" ht="45" x14ac:dyDescent="0.25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8269</v>
      </c>
      <c r="O333" s="5">
        <f t="shared" si="30"/>
        <v>106.605</v>
      </c>
      <c r="P333" s="5">
        <f t="shared" si="35"/>
        <v>97.356164383561648</v>
      </c>
      <c r="Q333" t="str">
        <f t="shared" si="31"/>
        <v>film</v>
      </c>
      <c r="R333" t="str">
        <f t="shared" si="32"/>
        <v>video/documentary</v>
      </c>
      <c r="S333" s="9">
        <f t="shared" si="33"/>
        <v>42507.581412037034</v>
      </c>
      <c r="T333" s="9">
        <f t="shared" si="34"/>
        <v>42538.581412037034</v>
      </c>
    </row>
    <row r="334" spans="1:20" ht="60" x14ac:dyDescent="0.25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8269</v>
      </c>
      <c r="O334" s="5">
        <f t="shared" si="30"/>
        <v>113.015</v>
      </c>
      <c r="P334" s="5">
        <f t="shared" si="35"/>
        <v>203.63063063063063</v>
      </c>
      <c r="Q334" t="str">
        <f t="shared" si="31"/>
        <v>film</v>
      </c>
      <c r="R334" t="str">
        <f t="shared" si="32"/>
        <v>video/documentary</v>
      </c>
      <c r="S334" s="9">
        <f t="shared" si="33"/>
        <v>42263.680289351847</v>
      </c>
      <c r="T334" s="9">
        <f t="shared" si="34"/>
        <v>42305.333333333328</v>
      </c>
    </row>
    <row r="335" spans="1:20" ht="60" x14ac:dyDescent="0.25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8269</v>
      </c>
      <c r="O335" s="5">
        <f t="shared" si="30"/>
        <v>125.22750000000001</v>
      </c>
      <c r="P335" s="5">
        <f t="shared" si="35"/>
        <v>188.31203007518798</v>
      </c>
      <c r="Q335" t="str">
        <f t="shared" si="31"/>
        <v>film</v>
      </c>
      <c r="R335" t="str">
        <f t="shared" si="32"/>
        <v>video/documentary</v>
      </c>
      <c r="S335" s="9">
        <f t="shared" si="33"/>
        <v>42437.636469907404</v>
      </c>
      <c r="T335" s="9">
        <f t="shared" si="34"/>
        <v>42467.59480324074</v>
      </c>
    </row>
    <row r="336" spans="1:20" ht="60" x14ac:dyDescent="0.25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8269</v>
      </c>
      <c r="O336" s="5">
        <f t="shared" si="30"/>
        <v>101.19</v>
      </c>
      <c r="P336" s="5">
        <f t="shared" si="35"/>
        <v>146.65217391304347</v>
      </c>
      <c r="Q336" t="str">
        <f t="shared" si="31"/>
        <v>film</v>
      </c>
      <c r="R336" t="str">
        <f t="shared" si="32"/>
        <v>video/documentary</v>
      </c>
      <c r="S336" s="9">
        <f t="shared" si="33"/>
        <v>42101.682372685187</v>
      </c>
      <c r="T336" s="9">
        <f t="shared" si="34"/>
        <v>42139.791666666672</v>
      </c>
    </row>
    <row r="337" spans="1:20" ht="60" x14ac:dyDescent="0.25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8269</v>
      </c>
      <c r="O337" s="5">
        <f t="shared" si="30"/>
        <v>102.76470588235294</v>
      </c>
      <c r="P337" s="5">
        <f t="shared" si="35"/>
        <v>109.1875</v>
      </c>
      <c r="Q337" t="str">
        <f t="shared" si="31"/>
        <v>film</v>
      </c>
      <c r="R337" t="str">
        <f t="shared" si="32"/>
        <v>video/documentary</v>
      </c>
      <c r="S337" s="9">
        <f t="shared" si="33"/>
        <v>42101.737442129626</v>
      </c>
      <c r="T337" s="9">
        <f t="shared" si="34"/>
        <v>42132.916666666672</v>
      </c>
    </row>
    <row r="338" spans="1:20" ht="45" x14ac:dyDescent="0.25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8269</v>
      </c>
      <c r="O338" s="5">
        <f t="shared" si="30"/>
        <v>116.83911999999999</v>
      </c>
      <c r="P338" s="5">
        <f t="shared" si="35"/>
        <v>59.249046653144013</v>
      </c>
      <c r="Q338" t="str">
        <f t="shared" si="31"/>
        <v>film</v>
      </c>
      <c r="R338" t="str">
        <f t="shared" si="32"/>
        <v>video/documentary</v>
      </c>
      <c r="S338" s="9">
        <f t="shared" si="33"/>
        <v>42291.596273148149</v>
      </c>
      <c r="T338" s="9">
        <f t="shared" si="34"/>
        <v>42321.637939814813</v>
      </c>
    </row>
    <row r="339" spans="1:20" ht="60" x14ac:dyDescent="0.25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8269</v>
      </c>
      <c r="O339" s="5">
        <f t="shared" si="30"/>
        <v>101.16833333333334</v>
      </c>
      <c r="P339" s="5">
        <f t="shared" si="35"/>
        <v>97.904838709677421</v>
      </c>
      <c r="Q339" t="str">
        <f t="shared" si="31"/>
        <v>film</v>
      </c>
      <c r="R339" t="str">
        <f t="shared" si="32"/>
        <v>video/documentary</v>
      </c>
      <c r="S339" s="9">
        <f t="shared" si="33"/>
        <v>42047.128564814819</v>
      </c>
      <c r="T339" s="9">
        <f t="shared" si="34"/>
        <v>42077.086898148147</v>
      </c>
    </row>
    <row r="340" spans="1:20" ht="60" x14ac:dyDescent="0.25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8269</v>
      </c>
      <c r="O340" s="5">
        <f t="shared" si="30"/>
        <v>110.1336</v>
      </c>
      <c r="P340" s="5">
        <f t="shared" si="35"/>
        <v>70.000169491525426</v>
      </c>
      <c r="Q340" t="str">
        <f t="shared" si="31"/>
        <v>film</v>
      </c>
      <c r="R340" t="str">
        <f t="shared" si="32"/>
        <v>video/documentary</v>
      </c>
      <c r="S340" s="9">
        <f t="shared" si="33"/>
        <v>42559.755671296298</v>
      </c>
      <c r="T340" s="9">
        <f t="shared" si="34"/>
        <v>42616.041666666672</v>
      </c>
    </row>
    <row r="341" spans="1:20" ht="45" x14ac:dyDescent="0.25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8269</v>
      </c>
      <c r="O341" s="5">
        <f t="shared" si="30"/>
        <v>108.08333333333333</v>
      </c>
      <c r="P341" s="5">
        <f t="shared" si="35"/>
        <v>72.865168539325836</v>
      </c>
      <c r="Q341" t="str">
        <f t="shared" si="31"/>
        <v>film</v>
      </c>
      <c r="R341" t="str">
        <f t="shared" si="32"/>
        <v>video/documentary</v>
      </c>
      <c r="S341" s="9">
        <f t="shared" si="33"/>
        <v>42093.760046296295</v>
      </c>
      <c r="T341" s="9">
        <f t="shared" si="34"/>
        <v>42123.760046296295</v>
      </c>
    </row>
    <row r="342" spans="1:20" ht="45" x14ac:dyDescent="0.25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8269</v>
      </c>
      <c r="O342" s="5">
        <f t="shared" si="30"/>
        <v>125.02285714285715</v>
      </c>
      <c r="P342" s="5">
        <f t="shared" si="35"/>
        <v>146.34782608695653</v>
      </c>
      <c r="Q342" t="str">
        <f t="shared" si="31"/>
        <v>film</v>
      </c>
      <c r="R342" t="str">
        <f t="shared" si="32"/>
        <v>video/documentary</v>
      </c>
      <c r="S342" s="9">
        <f t="shared" si="33"/>
        <v>42772.669062500005</v>
      </c>
      <c r="T342" s="9">
        <f t="shared" si="34"/>
        <v>42802.875</v>
      </c>
    </row>
    <row r="343" spans="1:20" ht="60" x14ac:dyDescent="0.25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8269</v>
      </c>
      <c r="O343" s="5">
        <f t="shared" si="30"/>
        <v>106.71428571428571</v>
      </c>
      <c r="P343" s="5">
        <f t="shared" si="35"/>
        <v>67.909090909090907</v>
      </c>
      <c r="Q343" t="str">
        <f t="shared" si="31"/>
        <v>film</v>
      </c>
      <c r="R343" t="str">
        <f t="shared" si="32"/>
        <v>video/documentary</v>
      </c>
      <c r="S343" s="9">
        <f t="shared" si="33"/>
        <v>41894.879606481481</v>
      </c>
      <c r="T343" s="9">
        <f t="shared" si="34"/>
        <v>41913.165972222225</v>
      </c>
    </row>
    <row r="344" spans="1:20" ht="30" x14ac:dyDescent="0.25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8269</v>
      </c>
      <c r="O344" s="5">
        <f t="shared" si="30"/>
        <v>100.3664</v>
      </c>
      <c r="P344" s="5">
        <f t="shared" si="35"/>
        <v>169.85083076923075</v>
      </c>
      <c r="Q344" t="str">
        <f t="shared" si="31"/>
        <v>film</v>
      </c>
      <c r="R344" t="str">
        <f t="shared" si="32"/>
        <v>video/documentary</v>
      </c>
      <c r="S344" s="9">
        <f t="shared" si="33"/>
        <v>42459.780844907407</v>
      </c>
      <c r="T344" s="9">
        <f t="shared" si="34"/>
        <v>42489.780844907407</v>
      </c>
    </row>
    <row r="345" spans="1:20" ht="60" x14ac:dyDescent="0.25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8269</v>
      </c>
      <c r="O345" s="5">
        <f t="shared" si="30"/>
        <v>102.02863333333333</v>
      </c>
      <c r="P345" s="5">
        <f t="shared" si="35"/>
        <v>58.413339694656486</v>
      </c>
      <c r="Q345" t="str">
        <f t="shared" si="31"/>
        <v>film</v>
      </c>
      <c r="R345" t="str">
        <f t="shared" si="32"/>
        <v>video/documentary</v>
      </c>
      <c r="S345" s="9">
        <f t="shared" si="33"/>
        <v>41926.73778935185</v>
      </c>
      <c r="T345" s="9">
        <f t="shared" si="34"/>
        <v>41957.125</v>
      </c>
    </row>
    <row r="346" spans="1:20" ht="60" x14ac:dyDescent="0.25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8269</v>
      </c>
      <c r="O346" s="5">
        <f t="shared" si="30"/>
        <v>102.08358208955224</v>
      </c>
      <c r="P346" s="5">
        <f t="shared" si="35"/>
        <v>119.99298245614035</v>
      </c>
      <c r="Q346" t="str">
        <f t="shared" si="31"/>
        <v>film</v>
      </c>
      <c r="R346" t="str">
        <f t="shared" si="32"/>
        <v>video/documentary</v>
      </c>
      <c r="S346" s="9">
        <f t="shared" si="33"/>
        <v>42111.970995370371</v>
      </c>
      <c r="T346" s="9">
        <f t="shared" si="34"/>
        <v>42156.097222222219</v>
      </c>
    </row>
    <row r="347" spans="1:20" ht="45" x14ac:dyDescent="0.25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8269</v>
      </c>
      <c r="O347" s="5">
        <f t="shared" si="30"/>
        <v>123.27586206896552</v>
      </c>
      <c r="P347" s="5">
        <f t="shared" si="35"/>
        <v>99.860335195530723</v>
      </c>
      <c r="Q347" t="str">
        <f t="shared" si="31"/>
        <v>film</v>
      </c>
      <c r="R347" t="str">
        <f t="shared" si="32"/>
        <v>video/documentary</v>
      </c>
      <c r="S347" s="9">
        <f t="shared" si="33"/>
        <v>42114.944328703699</v>
      </c>
      <c r="T347" s="9">
        <f t="shared" si="34"/>
        <v>42144.944328703699</v>
      </c>
    </row>
    <row r="348" spans="1:20" ht="60" x14ac:dyDescent="0.25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8269</v>
      </c>
      <c r="O348" s="5">
        <f t="shared" si="30"/>
        <v>170.28880000000001</v>
      </c>
      <c r="P348" s="5">
        <f t="shared" si="35"/>
        <v>90.579148936170213</v>
      </c>
      <c r="Q348" t="str">
        <f t="shared" si="31"/>
        <v>film</v>
      </c>
      <c r="R348" t="str">
        <f t="shared" si="32"/>
        <v>video/documentary</v>
      </c>
      <c r="S348" s="9">
        <f t="shared" si="33"/>
        <v>42261.500243055561</v>
      </c>
      <c r="T348" s="9">
        <f t="shared" si="34"/>
        <v>42291.500243055561</v>
      </c>
    </row>
    <row r="349" spans="1:20" ht="60" x14ac:dyDescent="0.25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8269</v>
      </c>
      <c r="O349" s="5">
        <f t="shared" si="30"/>
        <v>111.59050000000001</v>
      </c>
      <c r="P349" s="5">
        <f t="shared" si="35"/>
        <v>117.77361477572559</v>
      </c>
      <c r="Q349" t="str">
        <f t="shared" si="31"/>
        <v>film</v>
      </c>
      <c r="R349" t="str">
        <f t="shared" si="32"/>
        <v>video/documentary</v>
      </c>
      <c r="S349" s="9">
        <f t="shared" si="33"/>
        <v>42292.495474537034</v>
      </c>
      <c r="T349" s="9">
        <f t="shared" si="34"/>
        <v>42322.537141203706</v>
      </c>
    </row>
    <row r="350" spans="1:20" ht="60" x14ac:dyDescent="0.25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8269</v>
      </c>
      <c r="O350" s="5">
        <f t="shared" si="30"/>
        <v>103</v>
      </c>
      <c r="P350" s="5">
        <f t="shared" si="35"/>
        <v>86.554621848739501</v>
      </c>
      <c r="Q350" t="str">
        <f t="shared" si="31"/>
        <v>film</v>
      </c>
      <c r="R350" t="str">
        <f t="shared" si="32"/>
        <v>video/documentary</v>
      </c>
      <c r="S350" s="9">
        <f t="shared" si="33"/>
        <v>42207.58699074074</v>
      </c>
      <c r="T350" s="9">
        <f t="shared" si="34"/>
        <v>42237.58699074074</v>
      </c>
    </row>
    <row r="351" spans="1:20" ht="45" x14ac:dyDescent="0.25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8269</v>
      </c>
      <c r="O351" s="5">
        <f t="shared" si="30"/>
        <v>106.63570159857905</v>
      </c>
      <c r="P351" s="5">
        <f t="shared" si="35"/>
        <v>71.899281437125751</v>
      </c>
      <c r="Q351" t="str">
        <f t="shared" si="31"/>
        <v>film</v>
      </c>
      <c r="R351" t="str">
        <f t="shared" si="32"/>
        <v>video/documentary</v>
      </c>
      <c r="S351" s="9">
        <f t="shared" si="33"/>
        <v>42760.498935185184</v>
      </c>
      <c r="T351" s="9">
        <f t="shared" si="34"/>
        <v>42790.498935185184</v>
      </c>
    </row>
    <row r="352" spans="1:20" ht="45" x14ac:dyDescent="0.25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8269</v>
      </c>
      <c r="O352" s="5">
        <f t="shared" si="30"/>
        <v>114.76</v>
      </c>
      <c r="P352" s="5">
        <f t="shared" si="35"/>
        <v>129.81900452488688</v>
      </c>
      <c r="Q352" t="str">
        <f t="shared" si="31"/>
        <v>film</v>
      </c>
      <c r="R352" t="str">
        <f t="shared" si="32"/>
        <v>video/documentary</v>
      </c>
      <c r="S352" s="9">
        <f t="shared" si="33"/>
        <v>42586.066076388888</v>
      </c>
      <c r="T352" s="9">
        <f t="shared" si="34"/>
        <v>42624.165972222225</v>
      </c>
    </row>
    <row r="353" spans="1:20" ht="60" x14ac:dyDescent="0.25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8269</v>
      </c>
      <c r="O353" s="5">
        <f t="shared" si="30"/>
        <v>127.34117647058824</v>
      </c>
      <c r="P353" s="5">
        <f t="shared" si="35"/>
        <v>44.912863070539416</v>
      </c>
      <c r="Q353" t="str">
        <f t="shared" si="31"/>
        <v>film</v>
      </c>
      <c r="R353" t="str">
        <f t="shared" si="32"/>
        <v>video/documentary</v>
      </c>
      <c r="S353" s="9">
        <f t="shared" si="33"/>
        <v>42427.964745370366</v>
      </c>
      <c r="T353" s="9">
        <f t="shared" si="34"/>
        <v>42467.923078703709</v>
      </c>
    </row>
    <row r="354" spans="1:20" ht="60" x14ac:dyDescent="0.25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8269</v>
      </c>
      <c r="O354" s="5">
        <f t="shared" si="30"/>
        <v>116.56</v>
      </c>
      <c r="P354" s="5">
        <f t="shared" si="35"/>
        <v>40.755244755244753</v>
      </c>
      <c r="Q354" t="str">
        <f t="shared" si="31"/>
        <v>film</v>
      </c>
      <c r="R354" t="str">
        <f t="shared" si="32"/>
        <v>video/documentary</v>
      </c>
      <c r="S354" s="9">
        <f t="shared" si="33"/>
        <v>41890.167453703703</v>
      </c>
      <c r="T354" s="9">
        <f t="shared" si="34"/>
        <v>41920.167453703703</v>
      </c>
    </row>
    <row r="355" spans="1:20" ht="60" x14ac:dyDescent="0.25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8269</v>
      </c>
      <c r="O355" s="5">
        <f t="shared" si="30"/>
        <v>108.61819426615318</v>
      </c>
      <c r="P355" s="5">
        <f t="shared" si="35"/>
        <v>103.52394779771615</v>
      </c>
      <c r="Q355" t="str">
        <f t="shared" si="31"/>
        <v>film</v>
      </c>
      <c r="R355" t="str">
        <f t="shared" si="32"/>
        <v>video/documentary</v>
      </c>
      <c r="S355" s="9">
        <f t="shared" si="33"/>
        <v>42297.791886574079</v>
      </c>
      <c r="T355" s="9">
        <f t="shared" si="34"/>
        <v>42327.833553240736</v>
      </c>
    </row>
    <row r="356" spans="1:20" ht="60" x14ac:dyDescent="0.25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8269</v>
      </c>
      <c r="O356" s="5">
        <f t="shared" si="30"/>
        <v>103.94285714285714</v>
      </c>
      <c r="P356" s="5">
        <f t="shared" si="35"/>
        <v>125.44827586206897</v>
      </c>
      <c r="Q356" t="str">
        <f t="shared" si="31"/>
        <v>film</v>
      </c>
      <c r="R356" t="str">
        <f t="shared" si="32"/>
        <v>video/documentary</v>
      </c>
      <c r="S356" s="9">
        <f t="shared" si="33"/>
        <v>42438.827789351853</v>
      </c>
      <c r="T356" s="9">
        <f t="shared" si="34"/>
        <v>42468.786122685182</v>
      </c>
    </row>
    <row r="357" spans="1:20" ht="45" x14ac:dyDescent="0.25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8269</v>
      </c>
      <c r="O357" s="5">
        <f t="shared" si="30"/>
        <v>116.25714285714285</v>
      </c>
      <c r="P357" s="5">
        <f t="shared" si="35"/>
        <v>246.60606060606059</v>
      </c>
      <c r="Q357" t="str">
        <f t="shared" si="31"/>
        <v>film</v>
      </c>
      <c r="R357" t="str">
        <f t="shared" si="32"/>
        <v>video/documentary</v>
      </c>
      <c r="S357" s="9">
        <f t="shared" si="33"/>
        <v>41943.293912037036</v>
      </c>
      <c r="T357" s="9">
        <f t="shared" si="34"/>
        <v>41974.3355787037</v>
      </c>
    </row>
    <row r="358" spans="1:20" ht="45" x14ac:dyDescent="0.25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8269</v>
      </c>
      <c r="O358" s="5">
        <f t="shared" si="30"/>
        <v>102.69240000000001</v>
      </c>
      <c r="P358" s="5">
        <f t="shared" si="35"/>
        <v>79.401340206185566</v>
      </c>
      <c r="Q358" t="str">
        <f t="shared" si="31"/>
        <v>film</v>
      </c>
      <c r="R358" t="str">
        <f t="shared" si="32"/>
        <v>video/documentary</v>
      </c>
      <c r="S358" s="9">
        <f t="shared" si="33"/>
        <v>42415.803159722222</v>
      </c>
      <c r="T358" s="9">
        <f t="shared" si="34"/>
        <v>42445.761493055557</v>
      </c>
    </row>
    <row r="359" spans="1:20" ht="60" x14ac:dyDescent="0.25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8269</v>
      </c>
      <c r="O359" s="5">
        <f t="shared" si="30"/>
        <v>174</v>
      </c>
      <c r="P359" s="5">
        <f t="shared" si="35"/>
        <v>86.138613861386133</v>
      </c>
      <c r="Q359" t="str">
        <f t="shared" si="31"/>
        <v>film</v>
      </c>
      <c r="R359" t="str">
        <f t="shared" si="32"/>
        <v>video/documentary</v>
      </c>
      <c r="S359" s="9">
        <f t="shared" si="33"/>
        <v>42078.222187499996</v>
      </c>
      <c r="T359" s="9">
        <f t="shared" si="34"/>
        <v>42118.222187499996</v>
      </c>
    </row>
    <row r="360" spans="1:20" ht="45" x14ac:dyDescent="0.25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8269</v>
      </c>
      <c r="O360" s="5">
        <f t="shared" si="30"/>
        <v>103.08799999999999</v>
      </c>
      <c r="P360" s="5">
        <f t="shared" si="35"/>
        <v>193.04868913857678</v>
      </c>
      <c r="Q360" t="str">
        <f t="shared" si="31"/>
        <v>film</v>
      </c>
      <c r="R360" t="str">
        <f t="shared" si="32"/>
        <v>video/documentary</v>
      </c>
      <c r="S360" s="9">
        <f t="shared" si="33"/>
        <v>42507.860196759255</v>
      </c>
      <c r="T360" s="9">
        <f t="shared" si="34"/>
        <v>42536.625</v>
      </c>
    </row>
    <row r="361" spans="1:20" ht="45" x14ac:dyDescent="0.25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8269</v>
      </c>
      <c r="O361" s="5">
        <f t="shared" si="30"/>
        <v>104.85537190082644</v>
      </c>
      <c r="P361" s="5">
        <f t="shared" si="35"/>
        <v>84.023178807947019</v>
      </c>
      <c r="Q361" t="str">
        <f t="shared" si="31"/>
        <v>film</v>
      </c>
      <c r="R361" t="str">
        <f t="shared" si="32"/>
        <v>video/documentary</v>
      </c>
      <c r="S361" s="9">
        <f t="shared" si="33"/>
        <v>41935.070486111108</v>
      </c>
      <c r="T361" s="9">
        <f t="shared" si="34"/>
        <v>41957.216666666667</v>
      </c>
    </row>
    <row r="362" spans="1:20" ht="60" x14ac:dyDescent="0.25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8269</v>
      </c>
      <c r="O362" s="5">
        <f t="shared" si="30"/>
        <v>101.375</v>
      </c>
      <c r="P362" s="5">
        <f t="shared" si="35"/>
        <v>139.82758620689654</v>
      </c>
      <c r="Q362" t="str">
        <f t="shared" si="31"/>
        <v>film</v>
      </c>
      <c r="R362" t="str">
        <f t="shared" si="32"/>
        <v>video/documentary</v>
      </c>
      <c r="S362" s="9">
        <f t="shared" si="33"/>
        <v>42163.897916666669</v>
      </c>
      <c r="T362" s="9">
        <f t="shared" si="34"/>
        <v>42208.132638888885</v>
      </c>
    </row>
    <row r="363" spans="1:20" ht="60" x14ac:dyDescent="0.25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8269</v>
      </c>
      <c r="O363" s="5">
        <f t="shared" si="30"/>
        <v>111.07699999999998</v>
      </c>
      <c r="P363" s="5">
        <f t="shared" si="35"/>
        <v>109.82189265536722</v>
      </c>
      <c r="Q363" t="str">
        <f t="shared" si="31"/>
        <v>film</v>
      </c>
      <c r="R363" t="str">
        <f t="shared" si="32"/>
        <v>video/documentary</v>
      </c>
      <c r="S363" s="9">
        <f t="shared" si="33"/>
        <v>41936.001226851848</v>
      </c>
      <c r="T363" s="9">
        <f t="shared" si="34"/>
        <v>41966.042893518519</v>
      </c>
    </row>
    <row r="364" spans="1:20" ht="60" x14ac:dyDescent="0.25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8269</v>
      </c>
      <c r="O364" s="5">
        <f t="shared" si="30"/>
        <v>124.15933781686498</v>
      </c>
      <c r="P364" s="5">
        <f t="shared" si="35"/>
        <v>139.53488372093022</v>
      </c>
      <c r="Q364" t="str">
        <f t="shared" si="31"/>
        <v>film</v>
      </c>
      <c r="R364" t="str">
        <f t="shared" si="32"/>
        <v>video/documentary</v>
      </c>
      <c r="S364" s="9">
        <f t="shared" si="33"/>
        <v>41837.210543981484</v>
      </c>
      <c r="T364" s="9">
        <f t="shared" si="34"/>
        <v>41859</v>
      </c>
    </row>
    <row r="365" spans="1:20" ht="60" x14ac:dyDescent="0.25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8269</v>
      </c>
      <c r="O365" s="5">
        <f t="shared" si="30"/>
        <v>101.33333333333333</v>
      </c>
      <c r="P365" s="5">
        <f t="shared" si="35"/>
        <v>347.84615384615387</v>
      </c>
      <c r="Q365" t="str">
        <f t="shared" si="31"/>
        <v>film</v>
      </c>
      <c r="R365" t="str">
        <f t="shared" si="32"/>
        <v>video/documentary</v>
      </c>
      <c r="S365" s="9">
        <f t="shared" si="33"/>
        <v>40255.744629629626</v>
      </c>
      <c r="T365" s="9">
        <f t="shared" si="34"/>
        <v>40300.806944444441</v>
      </c>
    </row>
    <row r="366" spans="1:20" ht="60" x14ac:dyDescent="0.25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8269</v>
      </c>
      <c r="O366" s="5">
        <f t="shared" si="30"/>
        <v>110.16142857142857</v>
      </c>
      <c r="P366" s="5">
        <f t="shared" si="35"/>
        <v>68.24159292035398</v>
      </c>
      <c r="Q366" t="str">
        <f t="shared" si="31"/>
        <v>film</v>
      </c>
      <c r="R366" t="str">
        <f t="shared" si="32"/>
        <v>video/documentary</v>
      </c>
      <c r="S366" s="9">
        <f t="shared" si="33"/>
        <v>41780.859629629631</v>
      </c>
      <c r="T366" s="9">
        <f t="shared" si="34"/>
        <v>41811.165972222225</v>
      </c>
    </row>
    <row r="367" spans="1:20" ht="45" x14ac:dyDescent="0.25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8269</v>
      </c>
      <c r="O367" s="5">
        <f t="shared" si="30"/>
        <v>103.97333333333333</v>
      </c>
      <c r="P367" s="5">
        <f t="shared" si="35"/>
        <v>239.93846153846152</v>
      </c>
      <c r="Q367" t="str">
        <f t="shared" si="31"/>
        <v>film</v>
      </c>
      <c r="R367" t="str">
        <f t="shared" si="32"/>
        <v>video/documentary</v>
      </c>
      <c r="S367" s="9">
        <f t="shared" si="33"/>
        <v>41668.606469907405</v>
      </c>
      <c r="T367" s="9">
        <f t="shared" si="34"/>
        <v>41698.606469907405</v>
      </c>
    </row>
    <row r="368" spans="1:20" ht="45" x14ac:dyDescent="0.25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8269</v>
      </c>
      <c r="O368" s="5">
        <f t="shared" si="30"/>
        <v>101.31578947368421</v>
      </c>
      <c r="P368" s="5">
        <f t="shared" si="35"/>
        <v>287.31343283582089</v>
      </c>
      <c r="Q368" t="str">
        <f t="shared" si="31"/>
        <v>film</v>
      </c>
      <c r="R368" t="str">
        <f t="shared" si="32"/>
        <v>video/documentary</v>
      </c>
      <c r="S368" s="9">
        <f t="shared" si="33"/>
        <v>41019.793032407404</v>
      </c>
      <c r="T368" s="9">
        <f t="shared" si="34"/>
        <v>41049.793032407404</v>
      </c>
    </row>
    <row r="369" spans="1:20" ht="60" x14ac:dyDescent="0.25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8269</v>
      </c>
      <c r="O369" s="5">
        <f t="shared" si="30"/>
        <v>103.3501</v>
      </c>
      <c r="P369" s="5">
        <f t="shared" si="35"/>
        <v>86.84882352941176</v>
      </c>
      <c r="Q369" t="str">
        <f t="shared" si="31"/>
        <v>film</v>
      </c>
      <c r="R369" t="str">
        <f t="shared" si="32"/>
        <v>video/documentary</v>
      </c>
      <c r="S369" s="9">
        <f t="shared" si="33"/>
        <v>41355.577291666668</v>
      </c>
      <c r="T369" s="9">
        <f t="shared" si="34"/>
        <v>41395.207638888889</v>
      </c>
    </row>
    <row r="370" spans="1:20" ht="60" x14ac:dyDescent="0.25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8269</v>
      </c>
      <c r="O370" s="5">
        <f t="shared" si="30"/>
        <v>104.11199999999999</v>
      </c>
      <c r="P370" s="5">
        <f t="shared" si="35"/>
        <v>81.84905660377359</v>
      </c>
      <c r="Q370" t="str">
        <f t="shared" si="31"/>
        <v>film</v>
      </c>
      <c r="R370" t="str">
        <f t="shared" si="32"/>
        <v>video/documentary</v>
      </c>
      <c r="S370" s="9">
        <f t="shared" si="33"/>
        <v>42043.605578703704</v>
      </c>
      <c r="T370" s="9">
        <f t="shared" si="34"/>
        <v>42078.563912037032</v>
      </c>
    </row>
    <row r="371" spans="1:20" ht="60" x14ac:dyDescent="0.25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8269</v>
      </c>
      <c r="O371" s="5">
        <f t="shared" si="30"/>
        <v>110.15569230769231</v>
      </c>
      <c r="P371" s="5">
        <f t="shared" si="35"/>
        <v>42.874970059880241</v>
      </c>
      <c r="Q371" t="str">
        <f t="shared" si="31"/>
        <v>film</v>
      </c>
      <c r="R371" t="str">
        <f t="shared" si="32"/>
        <v>video/documentary</v>
      </c>
      <c r="S371" s="9">
        <f t="shared" si="33"/>
        <v>40893.551724537036</v>
      </c>
      <c r="T371" s="9">
        <f t="shared" si="34"/>
        <v>40923.551724537036</v>
      </c>
    </row>
    <row r="372" spans="1:20" ht="60" x14ac:dyDescent="0.25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8269</v>
      </c>
      <c r="O372" s="5">
        <f t="shared" si="30"/>
        <v>122.02</v>
      </c>
      <c r="P372" s="5">
        <f t="shared" si="35"/>
        <v>709.41860465116281</v>
      </c>
      <c r="Q372" t="str">
        <f t="shared" si="31"/>
        <v>film</v>
      </c>
      <c r="R372" t="str">
        <f t="shared" si="32"/>
        <v>video/documentary</v>
      </c>
      <c r="S372" s="9">
        <f t="shared" si="33"/>
        <v>42711.795138888891</v>
      </c>
      <c r="T372" s="9">
        <f t="shared" si="34"/>
        <v>42741.795138888891</v>
      </c>
    </row>
    <row r="373" spans="1:20" ht="60" x14ac:dyDescent="0.25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8269</v>
      </c>
      <c r="O373" s="5">
        <f t="shared" si="30"/>
        <v>114.16866666666667</v>
      </c>
      <c r="P373" s="5">
        <f t="shared" si="35"/>
        <v>161.25517890772127</v>
      </c>
      <c r="Q373" t="str">
        <f t="shared" si="31"/>
        <v>film</v>
      </c>
      <c r="R373" t="str">
        <f t="shared" si="32"/>
        <v>video/documentary</v>
      </c>
      <c r="S373" s="9">
        <f t="shared" si="33"/>
        <v>41261.767812500002</v>
      </c>
      <c r="T373" s="9">
        <f t="shared" si="34"/>
        <v>41306.767812500002</v>
      </c>
    </row>
    <row r="374" spans="1:20" ht="30" x14ac:dyDescent="0.25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8269</v>
      </c>
      <c r="O374" s="5">
        <f t="shared" si="30"/>
        <v>125.33333333333333</v>
      </c>
      <c r="P374" s="5">
        <f t="shared" si="35"/>
        <v>41.777777777777779</v>
      </c>
      <c r="Q374" t="str">
        <f t="shared" si="31"/>
        <v>film</v>
      </c>
      <c r="R374" t="str">
        <f t="shared" si="32"/>
        <v>video/documentary</v>
      </c>
      <c r="S374" s="9">
        <f t="shared" si="33"/>
        <v>42425.576898148152</v>
      </c>
      <c r="T374" s="9">
        <f t="shared" si="34"/>
        <v>42465.666666666672</v>
      </c>
    </row>
    <row r="375" spans="1:20" ht="45" x14ac:dyDescent="0.25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8269</v>
      </c>
      <c r="O375" s="5">
        <f t="shared" si="30"/>
        <v>106.66666666666667</v>
      </c>
      <c r="P375" s="5">
        <f t="shared" si="35"/>
        <v>89.887640449438209</v>
      </c>
      <c r="Q375" t="str">
        <f t="shared" si="31"/>
        <v>film</v>
      </c>
      <c r="R375" t="str">
        <f t="shared" si="32"/>
        <v>video/documentary</v>
      </c>
      <c r="S375" s="9">
        <f t="shared" si="33"/>
        <v>41078.91201388889</v>
      </c>
      <c r="T375" s="9">
        <f t="shared" si="34"/>
        <v>41108.91201388889</v>
      </c>
    </row>
    <row r="376" spans="1:20" ht="60" x14ac:dyDescent="0.25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8269</v>
      </c>
      <c r="O376" s="5">
        <f t="shared" si="30"/>
        <v>130.65</v>
      </c>
      <c r="P376" s="5">
        <f t="shared" si="35"/>
        <v>45.051724137931032</v>
      </c>
      <c r="Q376" t="str">
        <f t="shared" si="31"/>
        <v>film</v>
      </c>
      <c r="R376" t="str">
        <f t="shared" si="32"/>
        <v>video/documentary</v>
      </c>
      <c r="S376" s="9">
        <f t="shared" si="33"/>
        <v>40757.889247685183</v>
      </c>
      <c r="T376" s="9">
        <f t="shared" si="34"/>
        <v>40802.889247685183</v>
      </c>
    </row>
    <row r="377" spans="1:20" ht="60" x14ac:dyDescent="0.25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8269</v>
      </c>
      <c r="O377" s="5">
        <f t="shared" si="30"/>
        <v>120</v>
      </c>
      <c r="P377" s="5">
        <f t="shared" si="35"/>
        <v>42.857142857142854</v>
      </c>
      <c r="Q377" t="str">
        <f t="shared" si="31"/>
        <v>film</v>
      </c>
      <c r="R377" t="str">
        <f t="shared" si="32"/>
        <v>video/documentary</v>
      </c>
      <c r="S377" s="9">
        <f t="shared" si="33"/>
        <v>41657.985081018516</v>
      </c>
      <c r="T377" s="9">
        <f t="shared" si="34"/>
        <v>41699.720833333333</v>
      </c>
    </row>
    <row r="378" spans="1:20" ht="60" x14ac:dyDescent="0.25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8269</v>
      </c>
      <c r="O378" s="5">
        <f t="shared" si="30"/>
        <v>105.95918367346938</v>
      </c>
      <c r="P378" s="5">
        <f t="shared" si="35"/>
        <v>54.083333333333336</v>
      </c>
      <c r="Q378" t="str">
        <f t="shared" si="31"/>
        <v>film</v>
      </c>
      <c r="R378" t="str">
        <f t="shared" si="32"/>
        <v>video/documentary</v>
      </c>
      <c r="S378" s="9">
        <f t="shared" si="33"/>
        <v>42576.452731481477</v>
      </c>
      <c r="T378" s="9">
        <f t="shared" si="34"/>
        <v>42607.452731481477</v>
      </c>
    </row>
    <row r="379" spans="1:20" ht="45" x14ac:dyDescent="0.25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8269</v>
      </c>
      <c r="O379" s="5">
        <f t="shared" si="30"/>
        <v>114.4</v>
      </c>
      <c r="P379" s="5">
        <f t="shared" si="35"/>
        <v>103.21804511278195</v>
      </c>
      <c r="Q379" t="str">
        <f t="shared" si="31"/>
        <v>film</v>
      </c>
      <c r="R379" t="str">
        <f t="shared" si="32"/>
        <v>video/documentary</v>
      </c>
      <c r="S379" s="9">
        <f t="shared" si="33"/>
        <v>42292.250787037032</v>
      </c>
      <c r="T379" s="9">
        <f t="shared" si="34"/>
        <v>42322.292361111111</v>
      </c>
    </row>
    <row r="380" spans="1:20" ht="60" x14ac:dyDescent="0.25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8269</v>
      </c>
      <c r="O380" s="5">
        <f t="shared" si="30"/>
        <v>111.76666666666667</v>
      </c>
      <c r="P380" s="5">
        <f t="shared" si="35"/>
        <v>40.397590361445786</v>
      </c>
      <c r="Q380" t="str">
        <f t="shared" si="31"/>
        <v>film</v>
      </c>
      <c r="R380" t="str">
        <f t="shared" si="32"/>
        <v>video/documentary</v>
      </c>
      <c r="S380" s="9">
        <f t="shared" si="33"/>
        <v>42370.571851851855</v>
      </c>
      <c r="T380" s="9">
        <f t="shared" si="34"/>
        <v>42394.994444444441</v>
      </c>
    </row>
    <row r="381" spans="1:20" ht="60" x14ac:dyDescent="0.25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8269</v>
      </c>
      <c r="O381" s="5">
        <f t="shared" si="30"/>
        <v>116.08</v>
      </c>
      <c r="P381" s="5">
        <f t="shared" si="35"/>
        <v>116.85906040268456</v>
      </c>
      <c r="Q381" t="str">
        <f t="shared" si="31"/>
        <v>film</v>
      </c>
      <c r="R381" t="str">
        <f t="shared" si="32"/>
        <v>video/documentary</v>
      </c>
      <c r="S381" s="9">
        <f t="shared" si="33"/>
        <v>40987.688333333332</v>
      </c>
      <c r="T381" s="9">
        <f t="shared" si="34"/>
        <v>41032.688333333332</v>
      </c>
    </row>
    <row r="382" spans="1:20" ht="60" x14ac:dyDescent="0.25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8269</v>
      </c>
      <c r="O382" s="5">
        <f t="shared" si="30"/>
        <v>141.5</v>
      </c>
      <c r="P382" s="5">
        <f t="shared" si="35"/>
        <v>115.51020408163265</v>
      </c>
      <c r="Q382" t="str">
        <f t="shared" si="31"/>
        <v>film</v>
      </c>
      <c r="R382" t="str">
        <f t="shared" si="32"/>
        <v>video/documentary</v>
      </c>
      <c r="S382" s="9">
        <f t="shared" si="33"/>
        <v>42367.719814814816</v>
      </c>
      <c r="T382" s="9">
        <f t="shared" si="34"/>
        <v>42392.719814814816</v>
      </c>
    </row>
    <row r="383" spans="1:20" ht="45" x14ac:dyDescent="0.25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8269</v>
      </c>
      <c r="O383" s="5">
        <f t="shared" si="30"/>
        <v>104.73</v>
      </c>
      <c r="P383" s="5">
        <f t="shared" si="35"/>
        <v>104.31274900398407</v>
      </c>
      <c r="Q383" t="str">
        <f t="shared" si="31"/>
        <v>film</v>
      </c>
      <c r="R383" t="str">
        <f t="shared" si="32"/>
        <v>video/documentary</v>
      </c>
      <c r="S383" s="9">
        <f t="shared" si="33"/>
        <v>41085.698113425926</v>
      </c>
      <c r="T383" s="9">
        <f t="shared" si="34"/>
        <v>41120.208333333336</v>
      </c>
    </row>
    <row r="384" spans="1:20" ht="60" x14ac:dyDescent="0.25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8269</v>
      </c>
      <c r="O384" s="5">
        <f t="shared" si="30"/>
        <v>255.83333333333334</v>
      </c>
      <c r="P384" s="5">
        <f t="shared" si="35"/>
        <v>69.772727272727266</v>
      </c>
      <c r="Q384" t="str">
        <f t="shared" si="31"/>
        <v>film</v>
      </c>
      <c r="R384" t="str">
        <f t="shared" si="32"/>
        <v>video/documentary</v>
      </c>
      <c r="S384" s="9">
        <f t="shared" si="33"/>
        <v>41144.709490740745</v>
      </c>
      <c r="T384" s="9">
        <f t="shared" si="34"/>
        <v>41158.709490740745</v>
      </c>
    </row>
    <row r="385" spans="1:20" ht="60" x14ac:dyDescent="0.25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8269</v>
      </c>
      <c r="O385" s="5">
        <f t="shared" si="30"/>
        <v>206.70670670670671</v>
      </c>
      <c r="P385" s="5">
        <f t="shared" si="35"/>
        <v>43.020833333333336</v>
      </c>
      <c r="Q385" t="str">
        <f t="shared" si="31"/>
        <v>film</v>
      </c>
      <c r="R385" t="str">
        <f t="shared" si="32"/>
        <v>video/documentary</v>
      </c>
      <c r="S385" s="9">
        <f t="shared" si="33"/>
        <v>41755.117581018516</v>
      </c>
      <c r="T385" s="9">
        <f t="shared" si="34"/>
        <v>41778.117581018516</v>
      </c>
    </row>
    <row r="386" spans="1:20" ht="60" x14ac:dyDescent="0.25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8269</v>
      </c>
      <c r="O386" s="5">
        <f t="shared" si="30"/>
        <v>112.105</v>
      </c>
      <c r="P386" s="5">
        <f t="shared" si="35"/>
        <v>58.540469973890339</v>
      </c>
      <c r="Q386" t="str">
        <f t="shared" si="31"/>
        <v>film</v>
      </c>
      <c r="R386" t="str">
        <f t="shared" si="32"/>
        <v>video/documentary</v>
      </c>
      <c r="S386" s="9">
        <f t="shared" si="33"/>
        <v>41980.781793981485</v>
      </c>
      <c r="T386" s="9">
        <f t="shared" si="34"/>
        <v>42010.781793981485</v>
      </c>
    </row>
    <row r="387" spans="1:20" ht="60" x14ac:dyDescent="0.25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8269</v>
      </c>
      <c r="O387" s="5">
        <f t="shared" ref="O387:O450" si="36">E387*100/D387</f>
        <v>105.982</v>
      </c>
      <c r="P387" s="5">
        <f t="shared" si="35"/>
        <v>111.79535864978902</v>
      </c>
      <c r="Q387" t="str">
        <f t="shared" ref="Q387:Q450" si="37">IF(ISERR(FIND(" ",N387)),"",LEFT(N387,FIND(" ",N387)-1))</f>
        <v>film</v>
      </c>
      <c r="R387" t="str">
        <f t="shared" ref="R387:R450" si="38">IF(ISERR(FIND(" ",N387)),"",RIGHT(N387,LEN(N387)-FIND("*",SUBSTITUTE(N387," ","*",LEN(N387)-LEN(SUBSTITUTE(N387," ",""))))))</f>
        <v>video/documentary</v>
      </c>
      <c r="S387" s="9">
        <f t="shared" ref="S387:S450" si="39">(((J387/60)/60)/24)+DATE(1970,1,1)</f>
        <v>41934.584502314814</v>
      </c>
      <c r="T387" s="9">
        <f t="shared" ref="T387:T450" si="40">(((I387/60)/60)/24)+DATE(1970,1,1)</f>
        <v>41964.626168981486</v>
      </c>
    </row>
    <row r="388" spans="1:20" ht="60" x14ac:dyDescent="0.25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8269</v>
      </c>
      <c r="O388" s="5">
        <f t="shared" si="36"/>
        <v>100.16666666666667</v>
      </c>
      <c r="P388" s="5">
        <f t="shared" ref="P388:P451" si="41">IF(L388=0,0,E388/L388)</f>
        <v>46.230769230769234</v>
      </c>
      <c r="Q388" t="str">
        <f t="shared" si="37"/>
        <v>film</v>
      </c>
      <c r="R388" t="str">
        <f t="shared" si="38"/>
        <v>video/documentary</v>
      </c>
      <c r="S388" s="9">
        <f t="shared" si="39"/>
        <v>42211.951284722221</v>
      </c>
      <c r="T388" s="9">
        <f t="shared" si="40"/>
        <v>42226.951284722221</v>
      </c>
    </row>
    <row r="389" spans="1:20" ht="60" x14ac:dyDescent="0.25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8269</v>
      </c>
      <c r="O389" s="5">
        <f t="shared" si="36"/>
        <v>213.98947368421054</v>
      </c>
      <c r="P389" s="5">
        <f t="shared" si="41"/>
        <v>144.69039145907473</v>
      </c>
      <c r="Q389" t="str">
        <f t="shared" si="37"/>
        <v>film</v>
      </c>
      <c r="R389" t="str">
        <f t="shared" si="38"/>
        <v>video/documentary</v>
      </c>
      <c r="S389" s="9">
        <f t="shared" si="39"/>
        <v>42200.67659722222</v>
      </c>
      <c r="T389" s="9">
        <f t="shared" si="40"/>
        <v>42231.25</v>
      </c>
    </row>
    <row r="390" spans="1:20" ht="45" x14ac:dyDescent="0.25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8269</v>
      </c>
      <c r="O390" s="5">
        <f t="shared" si="36"/>
        <v>126.16</v>
      </c>
      <c r="P390" s="5">
        <f t="shared" si="41"/>
        <v>88.845070422535215</v>
      </c>
      <c r="Q390" t="str">
        <f t="shared" si="37"/>
        <v>film</v>
      </c>
      <c r="R390" t="str">
        <f t="shared" si="38"/>
        <v>video/documentary</v>
      </c>
      <c r="S390" s="9">
        <f t="shared" si="39"/>
        <v>42549.076157407413</v>
      </c>
      <c r="T390" s="9">
        <f t="shared" si="40"/>
        <v>42579.076157407413</v>
      </c>
    </row>
    <row r="391" spans="1:20" ht="60" x14ac:dyDescent="0.25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8269</v>
      </c>
      <c r="O391" s="5">
        <f t="shared" si="36"/>
        <v>181.53547058823528</v>
      </c>
      <c r="P391" s="5">
        <f t="shared" si="41"/>
        <v>81.75107284768211</v>
      </c>
      <c r="Q391" t="str">
        <f t="shared" si="37"/>
        <v>film</v>
      </c>
      <c r="R391" t="str">
        <f t="shared" si="38"/>
        <v>video/documentary</v>
      </c>
      <c r="S391" s="9">
        <f t="shared" si="39"/>
        <v>41674.063078703701</v>
      </c>
      <c r="T391" s="9">
        <f t="shared" si="40"/>
        <v>41705.957638888889</v>
      </c>
    </row>
    <row r="392" spans="1:20" ht="45" x14ac:dyDescent="0.25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8269</v>
      </c>
      <c r="O392" s="5">
        <f t="shared" si="36"/>
        <v>100</v>
      </c>
      <c r="P392" s="5">
        <f t="shared" si="41"/>
        <v>71.428571428571431</v>
      </c>
      <c r="Q392" t="str">
        <f t="shared" si="37"/>
        <v>film</v>
      </c>
      <c r="R392" t="str">
        <f t="shared" si="38"/>
        <v>video/documentary</v>
      </c>
      <c r="S392" s="9">
        <f t="shared" si="39"/>
        <v>42112.036712962959</v>
      </c>
      <c r="T392" s="9">
        <f t="shared" si="40"/>
        <v>42132.036712962959</v>
      </c>
    </row>
    <row r="393" spans="1:20" ht="45" x14ac:dyDescent="0.25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8269</v>
      </c>
      <c r="O393" s="5">
        <f t="shared" si="36"/>
        <v>100.61</v>
      </c>
      <c r="P393" s="5">
        <f t="shared" si="41"/>
        <v>104.25906735751295</v>
      </c>
      <c r="Q393" t="str">
        <f t="shared" si="37"/>
        <v>film</v>
      </c>
      <c r="R393" t="str">
        <f t="shared" si="38"/>
        <v>video/documentary</v>
      </c>
      <c r="S393" s="9">
        <f t="shared" si="39"/>
        <v>40865.042256944449</v>
      </c>
      <c r="T393" s="9">
        <f t="shared" si="40"/>
        <v>40895.040972222225</v>
      </c>
    </row>
    <row r="394" spans="1:20" ht="60" x14ac:dyDescent="0.25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8269</v>
      </c>
      <c r="O394" s="5">
        <f t="shared" si="36"/>
        <v>100.9027027027027</v>
      </c>
      <c r="P394" s="5">
        <f t="shared" si="41"/>
        <v>90.616504854368927</v>
      </c>
      <c r="Q394" t="str">
        <f t="shared" si="37"/>
        <v>film</v>
      </c>
      <c r="R394" t="str">
        <f t="shared" si="38"/>
        <v>video/documentary</v>
      </c>
      <c r="S394" s="9">
        <f t="shared" si="39"/>
        <v>40763.717256944445</v>
      </c>
      <c r="T394" s="9">
        <f t="shared" si="40"/>
        <v>40794.125</v>
      </c>
    </row>
    <row r="395" spans="1:20" ht="45" x14ac:dyDescent="0.25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8269</v>
      </c>
      <c r="O395" s="5">
        <f t="shared" si="36"/>
        <v>110.446</v>
      </c>
      <c r="P395" s="5">
        <f t="shared" si="41"/>
        <v>157.33048433048432</v>
      </c>
      <c r="Q395" t="str">
        <f t="shared" si="37"/>
        <v>film</v>
      </c>
      <c r="R395" t="str">
        <f t="shared" si="38"/>
        <v>video/documentary</v>
      </c>
      <c r="S395" s="9">
        <f t="shared" si="39"/>
        <v>41526.708935185183</v>
      </c>
      <c r="T395" s="9">
        <f t="shared" si="40"/>
        <v>41557.708935185183</v>
      </c>
    </row>
    <row r="396" spans="1:20" ht="60" x14ac:dyDescent="0.25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8269</v>
      </c>
      <c r="O396" s="5">
        <f t="shared" si="36"/>
        <v>111.8936170212766</v>
      </c>
      <c r="P396" s="5">
        <f t="shared" si="41"/>
        <v>105.18</v>
      </c>
      <c r="Q396" t="str">
        <f t="shared" si="37"/>
        <v>film</v>
      </c>
      <c r="R396" t="str">
        <f t="shared" si="38"/>
        <v>video/documentary</v>
      </c>
      <c r="S396" s="9">
        <f t="shared" si="39"/>
        <v>42417.818078703705</v>
      </c>
      <c r="T396" s="9">
        <f t="shared" si="40"/>
        <v>42477.776412037041</v>
      </c>
    </row>
    <row r="397" spans="1:20" ht="45" x14ac:dyDescent="0.25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8269</v>
      </c>
      <c r="O397" s="5">
        <f t="shared" si="36"/>
        <v>108.0445</v>
      </c>
      <c r="P397" s="5">
        <f t="shared" si="41"/>
        <v>58.719836956521746</v>
      </c>
      <c r="Q397" t="str">
        <f t="shared" si="37"/>
        <v>film</v>
      </c>
      <c r="R397" t="str">
        <f t="shared" si="38"/>
        <v>video/documentary</v>
      </c>
      <c r="S397" s="9">
        <f t="shared" si="39"/>
        <v>40990.909259259257</v>
      </c>
      <c r="T397" s="9">
        <f t="shared" si="40"/>
        <v>41026.897222222222</v>
      </c>
    </row>
    <row r="398" spans="1:20" ht="45" x14ac:dyDescent="0.25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8269</v>
      </c>
      <c r="O398" s="5">
        <f t="shared" si="36"/>
        <v>106.66666666666667</v>
      </c>
      <c r="P398" s="5">
        <f t="shared" si="41"/>
        <v>81.632653061224488</v>
      </c>
      <c r="Q398" t="str">
        <f t="shared" si="37"/>
        <v>film</v>
      </c>
      <c r="R398" t="str">
        <f t="shared" si="38"/>
        <v>video/documentary</v>
      </c>
      <c r="S398" s="9">
        <f t="shared" si="39"/>
        <v>41082.564884259256</v>
      </c>
      <c r="T398" s="9">
        <f t="shared" si="40"/>
        <v>41097.564884259256</v>
      </c>
    </row>
    <row r="399" spans="1:20" ht="60" x14ac:dyDescent="0.25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8269</v>
      </c>
      <c r="O399" s="5">
        <f t="shared" si="36"/>
        <v>103.90027322404372</v>
      </c>
      <c r="P399" s="5">
        <f t="shared" si="41"/>
        <v>56.460043668122275</v>
      </c>
      <c r="Q399" t="str">
        <f t="shared" si="37"/>
        <v>film</v>
      </c>
      <c r="R399" t="str">
        <f t="shared" si="38"/>
        <v>video/documentary</v>
      </c>
      <c r="S399" s="9">
        <f t="shared" si="39"/>
        <v>40379.776435185187</v>
      </c>
      <c r="T399" s="9">
        <f t="shared" si="40"/>
        <v>40422.155555555553</v>
      </c>
    </row>
    <row r="400" spans="1:20" ht="45" x14ac:dyDescent="0.25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8269</v>
      </c>
      <c r="O400" s="5">
        <f t="shared" si="36"/>
        <v>125.16</v>
      </c>
      <c r="P400" s="5">
        <f t="shared" si="41"/>
        <v>140.1044776119403</v>
      </c>
      <c r="Q400" t="str">
        <f t="shared" si="37"/>
        <v>film</v>
      </c>
      <c r="R400" t="str">
        <f t="shared" si="38"/>
        <v>video/documentary</v>
      </c>
      <c r="S400" s="9">
        <f t="shared" si="39"/>
        <v>42078.793124999997</v>
      </c>
      <c r="T400" s="9">
        <f t="shared" si="40"/>
        <v>42123.793124999997</v>
      </c>
    </row>
    <row r="401" spans="1:20" ht="60" x14ac:dyDescent="0.25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8269</v>
      </c>
      <c r="O401" s="5">
        <f t="shared" si="36"/>
        <v>106.80500000000001</v>
      </c>
      <c r="P401" s="5">
        <f t="shared" si="41"/>
        <v>224.85263157894738</v>
      </c>
      <c r="Q401" t="str">
        <f t="shared" si="37"/>
        <v>film</v>
      </c>
      <c r="R401" t="str">
        <f t="shared" si="38"/>
        <v>video/documentary</v>
      </c>
      <c r="S401" s="9">
        <f t="shared" si="39"/>
        <v>42687.875775462962</v>
      </c>
      <c r="T401" s="9">
        <f t="shared" si="40"/>
        <v>42718.5</v>
      </c>
    </row>
    <row r="402" spans="1:20" ht="45" x14ac:dyDescent="0.25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8269</v>
      </c>
      <c r="O402" s="5">
        <f t="shared" si="36"/>
        <v>112.30249999999999</v>
      </c>
      <c r="P402" s="5">
        <f t="shared" si="41"/>
        <v>181.13306451612902</v>
      </c>
      <c r="Q402" t="str">
        <f t="shared" si="37"/>
        <v>film</v>
      </c>
      <c r="R402" t="str">
        <f t="shared" si="38"/>
        <v>video/documentary</v>
      </c>
      <c r="S402" s="9">
        <f t="shared" si="39"/>
        <v>41745.635960648149</v>
      </c>
      <c r="T402" s="9">
        <f t="shared" si="40"/>
        <v>41776.145833333336</v>
      </c>
    </row>
    <row r="403" spans="1:20" ht="60" x14ac:dyDescent="0.25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8269</v>
      </c>
      <c r="O403" s="5">
        <f t="shared" si="36"/>
        <v>103.812</v>
      </c>
      <c r="P403" s="5">
        <f t="shared" si="41"/>
        <v>711.04109589041093</v>
      </c>
      <c r="Q403" t="str">
        <f t="shared" si="37"/>
        <v>film</v>
      </c>
      <c r="R403" t="str">
        <f t="shared" si="38"/>
        <v>video/documentary</v>
      </c>
      <c r="S403" s="9">
        <f t="shared" si="39"/>
        <v>40732.842245370368</v>
      </c>
      <c r="T403" s="9">
        <f t="shared" si="40"/>
        <v>40762.842245370368</v>
      </c>
    </row>
    <row r="404" spans="1:20" ht="60" x14ac:dyDescent="0.25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8269</v>
      </c>
      <c r="O404" s="5">
        <f t="shared" si="36"/>
        <v>141.65</v>
      </c>
      <c r="P404" s="5">
        <f t="shared" si="41"/>
        <v>65.883720930232556</v>
      </c>
      <c r="Q404" t="str">
        <f t="shared" si="37"/>
        <v>film</v>
      </c>
      <c r="R404" t="str">
        <f t="shared" si="38"/>
        <v>video/documentary</v>
      </c>
      <c r="S404" s="9">
        <f t="shared" si="39"/>
        <v>42292.539548611108</v>
      </c>
      <c r="T404" s="9">
        <f t="shared" si="40"/>
        <v>42313.58121527778</v>
      </c>
    </row>
    <row r="405" spans="1:20" ht="45" x14ac:dyDescent="0.25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8269</v>
      </c>
      <c r="O405" s="5">
        <f t="shared" si="36"/>
        <v>105.26</v>
      </c>
      <c r="P405" s="5">
        <f t="shared" si="41"/>
        <v>75.185714285714283</v>
      </c>
      <c r="Q405" t="str">
        <f t="shared" si="37"/>
        <v>film</v>
      </c>
      <c r="R405" t="str">
        <f t="shared" si="38"/>
        <v>video/documentary</v>
      </c>
      <c r="S405" s="9">
        <f t="shared" si="39"/>
        <v>40718.310659722221</v>
      </c>
      <c r="T405" s="9">
        <f t="shared" si="40"/>
        <v>40765.297222222223</v>
      </c>
    </row>
    <row r="406" spans="1:20" ht="45" x14ac:dyDescent="0.25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8269</v>
      </c>
      <c r="O406" s="5">
        <f t="shared" si="36"/>
        <v>103.09142857142857</v>
      </c>
      <c r="P406" s="5">
        <f t="shared" si="41"/>
        <v>133.14391143911439</v>
      </c>
      <c r="Q406" t="str">
        <f t="shared" si="37"/>
        <v>film</v>
      </c>
      <c r="R406" t="str">
        <f t="shared" si="38"/>
        <v>video/documentary</v>
      </c>
      <c r="S406" s="9">
        <f t="shared" si="39"/>
        <v>41646.628032407411</v>
      </c>
      <c r="T406" s="9">
        <f t="shared" si="40"/>
        <v>41675.961111111108</v>
      </c>
    </row>
    <row r="407" spans="1:20" ht="45" x14ac:dyDescent="0.25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8269</v>
      </c>
      <c r="O407" s="5">
        <f t="shared" si="36"/>
        <v>107.65957446808511</v>
      </c>
      <c r="P407" s="5">
        <f t="shared" si="41"/>
        <v>55.2</v>
      </c>
      <c r="Q407" t="str">
        <f t="shared" si="37"/>
        <v>film</v>
      </c>
      <c r="R407" t="str">
        <f t="shared" si="38"/>
        <v>video/documentary</v>
      </c>
      <c r="S407" s="9">
        <f t="shared" si="39"/>
        <v>41674.08494212963</v>
      </c>
      <c r="T407" s="9">
        <f t="shared" si="40"/>
        <v>41704.08494212963</v>
      </c>
    </row>
    <row r="408" spans="1:20" ht="60" x14ac:dyDescent="0.25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8269</v>
      </c>
      <c r="O408" s="5">
        <f t="shared" si="36"/>
        <v>107.70464285714286</v>
      </c>
      <c r="P408" s="5">
        <f t="shared" si="41"/>
        <v>86.163714285714292</v>
      </c>
      <c r="Q408" t="str">
        <f t="shared" si="37"/>
        <v>film</v>
      </c>
      <c r="R408" t="str">
        <f t="shared" si="38"/>
        <v>video/documentary</v>
      </c>
      <c r="S408" s="9">
        <f t="shared" si="39"/>
        <v>40638.162465277775</v>
      </c>
      <c r="T408" s="9">
        <f t="shared" si="40"/>
        <v>40672.249305555553</v>
      </c>
    </row>
    <row r="409" spans="1:20" ht="45" x14ac:dyDescent="0.25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8269</v>
      </c>
      <c r="O409" s="5">
        <f t="shared" si="36"/>
        <v>101.55</v>
      </c>
      <c r="P409" s="5">
        <f t="shared" si="41"/>
        <v>92.318181818181813</v>
      </c>
      <c r="Q409" t="str">
        <f t="shared" si="37"/>
        <v>film</v>
      </c>
      <c r="R409" t="str">
        <f t="shared" si="38"/>
        <v>video/documentary</v>
      </c>
      <c r="S409" s="9">
        <f t="shared" si="39"/>
        <v>40806.870949074073</v>
      </c>
      <c r="T409" s="9">
        <f t="shared" si="40"/>
        <v>40866.912615740745</v>
      </c>
    </row>
    <row r="410" spans="1:20" ht="45" x14ac:dyDescent="0.25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8269</v>
      </c>
      <c r="O410" s="5">
        <f t="shared" si="36"/>
        <v>101.43766666666667</v>
      </c>
      <c r="P410" s="5">
        <f t="shared" si="41"/>
        <v>160.16473684210527</v>
      </c>
      <c r="Q410" t="str">
        <f t="shared" si="37"/>
        <v>film</v>
      </c>
      <c r="R410" t="str">
        <f t="shared" si="38"/>
        <v>video/documentary</v>
      </c>
      <c r="S410" s="9">
        <f t="shared" si="39"/>
        <v>41543.735995370371</v>
      </c>
      <c r="T410" s="9">
        <f t="shared" si="40"/>
        <v>41583.777662037035</v>
      </c>
    </row>
    <row r="411" spans="1:20" ht="45" x14ac:dyDescent="0.25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8269</v>
      </c>
      <c r="O411" s="5">
        <f t="shared" si="36"/>
        <v>136.80000000000001</v>
      </c>
      <c r="P411" s="5">
        <f t="shared" si="41"/>
        <v>45.6</v>
      </c>
      <c r="Q411" t="str">
        <f t="shared" si="37"/>
        <v>film</v>
      </c>
      <c r="R411" t="str">
        <f t="shared" si="38"/>
        <v>video/documentary</v>
      </c>
      <c r="S411" s="9">
        <f t="shared" si="39"/>
        <v>42543.862777777773</v>
      </c>
      <c r="T411" s="9">
        <f t="shared" si="40"/>
        <v>42573.862777777773</v>
      </c>
    </row>
    <row r="412" spans="1:20" ht="45" x14ac:dyDescent="0.25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8269</v>
      </c>
      <c r="O412" s="5">
        <f t="shared" si="36"/>
        <v>128.30000000000001</v>
      </c>
      <c r="P412" s="5">
        <f t="shared" si="41"/>
        <v>183.28571428571428</v>
      </c>
      <c r="Q412" t="str">
        <f t="shared" si="37"/>
        <v>film</v>
      </c>
      <c r="R412" t="str">
        <f t="shared" si="38"/>
        <v>video/documentary</v>
      </c>
      <c r="S412" s="9">
        <f t="shared" si="39"/>
        <v>42113.981446759266</v>
      </c>
      <c r="T412" s="9">
        <f t="shared" si="40"/>
        <v>42173.981446759266</v>
      </c>
    </row>
    <row r="413" spans="1:20" ht="60" x14ac:dyDescent="0.25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8269</v>
      </c>
      <c r="O413" s="5">
        <f t="shared" si="36"/>
        <v>101.05</v>
      </c>
      <c r="P413" s="5">
        <f t="shared" si="41"/>
        <v>125.78838174273859</v>
      </c>
      <c r="Q413" t="str">
        <f t="shared" si="37"/>
        <v>film</v>
      </c>
      <c r="R413" t="str">
        <f t="shared" si="38"/>
        <v>video/documentary</v>
      </c>
      <c r="S413" s="9">
        <f t="shared" si="39"/>
        <v>41598.17597222222</v>
      </c>
      <c r="T413" s="9">
        <f t="shared" si="40"/>
        <v>41630.208333333336</v>
      </c>
    </row>
    <row r="414" spans="1:20" ht="60" x14ac:dyDescent="0.25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8269</v>
      </c>
      <c r="O414" s="5">
        <f t="shared" si="36"/>
        <v>126.84</v>
      </c>
      <c r="P414" s="5">
        <f t="shared" si="41"/>
        <v>57.654545454545456</v>
      </c>
      <c r="Q414" t="str">
        <f t="shared" si="37"/>
        <v>film</v>
      </c>
      <c r="R414" t="str">
        <f t="shared" si="38"/>
        <v>video/documentary</v>
      </c>
      <c r="S414" s="9">
        <f t="shared" si="39"/>
        <v>41099.742800925924</v>
      </c>
      <c r="T414" s="9">
        <f t="shared" si="40"/>
        <v>41115.742800925924</v>
      </c>
    </row>
    <row r="415" spans="1:20" ht="45" x14ac:dyDescent="0.25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8269</v>
      </c>
      <c r="O415" s="5">
        <f t="shared" si="36"/>
        <v>105.0859375</v>
      </c>
      <c r="P415" s="5">
        <f t="shared" si="41"/>
        <v>78.660818713450297</v>
      </c>
      <c r="Q415" t="str">
        <f t="shared" si="37"/>
        <v>film</v>
      </c>
      <c r="R415" t="str">
        <f t="shared" si="38"/>
        <v>video/documentary</v>
      </c>
      <c r="S415" s="9">
        <f t="shared" si="39"/>
        <v>41079.877442129626</v>
      </c>
      <c r="T415" s="9">
        <f t="shared" si="40"/>
        <v>41109.877442129626</v>
      </c>
    </row>
    <row r="416" spans="1:20" ht="60" x14ac:dyDescent="0.25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8269</v>
      </c>
      <c r="O416" s="5">
        <f t="shared" si="36"/>
        <v>102.85405405405406</v>
      </c>
      <c r="P416" s="5">
        <f t="shared" si="41"/>
        <v>91.480769230769226</v>
      </c>
      <c r="Q416" t="str">
        <f t="shared" si="37"/>
        <v>film</v>
      </c>
      <c r="R416" t="str">
        <f t="shared" si="38"/>
        <v>video/documentary</v>
      </c>
      <c r="S416" s="9">
        <f t="shared" si="39"/>
        <v>41529.063252314816</v>
      </c>
      <c r="T416" s="9">
        <f t="shared" si="40"/>
        <v>41559.063252314816</v>
      </c>
    </row>
    <row r="417" spans="1:20" ht="60" x14ac:dyDescent="0.25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8269</v>
      </c>
      <c r="O417" s="5">
        <f t="shared" si="36"/>
        <v>102.14714285714285</v>
      </c>
      <c r="P417" s="5">
        <f t="shared" si="41"/>
        <v>68.09809523809524</v>
      </c>
      <c r="Q417" t="str">
        <f t="shared" si="37"/>
        <v>film</v>
      </c>
      <c r="R417" t="str">
        <f t="shared" si="38"/>
        <v>video/documentary</v>
      </c>
      <c r="S417" s="9">
        <f t="shared" si="39"/>
        <v>41904.851875</v>
      </c>
      <c r="T417" s="9">
        <f t="shared" si="40"/>
        <v>41929.5</v>
      </c>
    </row>
    <row r="418" spans="1:20" ht="45" x14ac:dyDescent="0.25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8269</v>
      </c>
      <c r="O418" s="5">
        <f t="shared" si="36"/>
        <v>120.217</v>
      </c>
      <c r="P418" s="5">
        <f t="shared" si="41"/>
        <v>48.086800000000004</v>
      </c>
      <c r="Q418" t="str">
        <f t="shared" si="37"/>
        <v>film</v>
      </c>
      <c r="R418" t="str">
        <f t="shared" si="38"/>
        <v>video/documentary</v>
      </c>
      <c r="S418" s="9">
        <f t="shared" si="39"/>
        <v>41648.396192129629</v>
      </c>
      <c r="T418" s="9">
        <f t="shared" si="40"/>
        <v>41678.396192129629</v>
      </c>
    </row>
    <row r="419" spans="1:20" ht="60" x14ac:dyDescent="0.25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8269</v>
      </c>
      <c r="O419" s="5">
        <f t="shared" si="36"/>
        <v>100.24761904761905</v>
      </c>
      <c r="P419" s="5">
        <f t="shared" si="41"/>
        <v>202.42307692307693</v>
      </c>
      <c r="Q419" t="str">
        <f t="shared" si="37"/>
        <v>film</v>
      </c>
      <c r="R419" t="str">
        <f t="shared" si="38"/>
        <v>video/documentary</v>
      </c>
      <c r="S419" s="9">
        <f t="shared" si="39"/>
        <v>41360.970601851855</v>
      </c>
      <c r="T419" s="9">
        <f t="shared" si="40"/>
        <v>41372.189583333333</v>
      </c>
    </row>
    <row r="420" spans="1:20" ht="60" x14ac:dyDescent="0.25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8269</v>
      </c>
      <c r="O420" s="5">
        <f t="shared" si="36"/>
        <v>100.63392857142857</v>
      </c>
      <c r="P420" s="5">
        <f t="shared" si="41"/>
        <v>216.75</v>
      </c>
      <c r="Q420" t="str">
        <f t="shared" si="37"/>
        <v>film</v>
      </c>
      <c r="R420" t="str">
        <f t="shared" si="38"/>
        <v>video/documentary</v>
      </c>
      <c r="S420" s="9">
        <f t="shared" si="39"/>
        <v>42178.282372685186</v>
      </c>
      <c r="T420" s="9">
        <f t="shared" si="40"/>
        <v>42208.282372685186</v>
      </c>
    </row>
    <row r="421" spans="1:20" ht="45" x14ac:dyDescent="0.25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8269</v>
      </c>
      <c r="O421" s="5">
        <f t="shared" si="36"/>
        <v>100.4375</v>
      </c>
      <c r="P421" s="5">
        <f t="shared" si="41"/>
        <v>110.06849315068493</v>
      </c>
      <c r="Q421" t="str">
        <f t="shared" si="37"/>
        <v>film</v>
      </c>
      <c r="R421" t="str">
        <f t="shared" si="38"/>
        <v>video/documentary</v>
      </c>
      <c r="S421" s="9">
        <f t="shared" si="39"/>
        <v>41394.842442129629</v>
      </c>
      <c r="T421" s="9">
        <f t="shared" si="40"/>
        <v>41454.842442129629</v>
      </c>
    </row>
    <row r="422" spans="1:20" ht="60" x14ac:dyDescent="0.25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8270</v>
      </c>
      <c r="O422" s="5">
        <f t="shared" si="36"/>
        <v>0.43939393939393939</v>
      </c>
      <c r="P422" s="5">
        <f t="shared" si="41"/>
        <v>4.833333333333333</v>
      </c>
      <c r="Q422" t="str">
        <f t="shared" si="37"/>
        <v>film</v>
      </c>
      <c r="R422" t="str">
        <f t="shared" si="38"/>
        <v>video/animation</v>
      </c>
      <c r="S422" s="9">
        <f t="shared" si="39"/>
        <v>41682.23646990741</v>
      </c>
      <c r="T422" s="9">
        <f t="shared" si="40"/>
        <v>41712.194803240738</v>
      </c>
    </row>
    <row r="423" spans="1:20" ht="60" x14ac:dyDescent="0.25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8270</v>
      </c>
      <c r="O423" s="5">
        <f t="shared" si="36"/>
        <v>2.0066666666666668</v>
      </c>
      <c r="P423" s="5">
        <f t="shared" si="41"/>
        <v>50.166666666666664</v>
      </c>
      <c r="Q423" t="str">
        <f t="shared" si="37"/>
        <v>film</v>
      </c>
      <c r="R423" t="str">
        <f t="shared" si="38"/>
        <v>video/animation</v>
      </c>
      <c r="S423" s="9">
        <f t="shared" si="39"/>
        <v>42177.491388888884</v>
      </c>
      <c r="T423" s="9">
        <f t="shared" si="40"/>
        <v>42237.491388888884</v>
      </c>
    </row>
    <row r="424" spans="1:20" ht="60" x14ac:dyDescent="0.25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8270</v>
      </c>
      <c r="O424" s="5">
        <f t="shared" si="36"/>
        <v>1.075</v>
      </c>
      <c r="P424" s="5">
        <f t="shared" si="41"/>
        <v>35.833333333333336</v>
      </c>
      <c r="Q424" t="str">
        <f t="shared" si="37"/>
        <v>film</v>
      </c>
      <c r="R424" t="str">
        <f t="shared" si="38"/>
        <v>video/animation</v>
      </c>
      <c r="S424" s="9">
        <f t="shared" si="39"/>
        <v>41863.260381944441</v>
      </c>
      <c r="T424" s="9">
        <f t="shared" si="40"/>
        <v>41893.260381944441</v>
      </c>
    </row>
    <row r="425" spans="1:20" ht="45" x14ac:dyDescent="0.25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8270</v>
      </c>
      <c r="O425" s="5">
        <f t="shared" si="36"/>
        <v>0.76500000000000001</v>
      </c>
      <c r="P425" s="5">
        <f t="shared" si="41"/>
        <v>11.76923076923077</v>
      </c>
      <c r="Q425" t="str">
        <f t="shared" si="37"/>
        <v>film</v>
      </c>
      <c r="R425" t="str">
        <f t="shared" si="38"/>
        <v>video/animation</v>
      </c>
      <c r="S425" s="9">
        <f t="shared" si="39"/>
        <v>41400.92627314815</v>
      </c>
      <c r="T425" s="9">
        <f t="shared" si="40"/>
        <v>41430.92627314815</v>
      </c>
    </row>
    <row r="426" spans="1:20" ht="45" x14ac:dyDescent="0.25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8270</v>
      </c>
      <c r="O426" s="5">
        <f t="shared" si="36"/>
        <v>6.7966666666666669</v>
      </c>
      <c r="P426" s="5">
        <f t="shared" si="41"/>
        <v>40.78</v>
      </c>
      <c r="Q426" t="str">
        <f t="shared" si="37"/>
        <v>film</v>
      </c>
      <c r="R426" t="str">
        <f t="shared" si="38"/>
        <v>video/animation</v>
      </c>
      <c r="S426" s="9">
        <f t="shared" si="39"/>
        <v>40934.376145833332</v>
      </c>
      <c r="T426" s="9">
        <f t="shared" si="40"/>
        <v>40994.334479166668</v>
      </c>
    </row>
    <row r="427" spans="1:20" ht="60" x14ac:dyDescent="0.25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8270</v>
      </c>
      <c r="O427" s="5">
        <f t="shared" si="36"/>
        <v>1.2E-2</v>
      </c>
      <c r="P427" s="5">
        <f t="shared" si="41"/>
        <v>3</v>
      </c>
      <c r="Q427" t="str">
        <f t="shared" si="37"/>
        <v>film</v>
      </c>
      <c r="R427" t="str">
        <f t="shared" si="38"/>
        <v>video/animation</v>
      </c>
      <c r="S427" s="9">
        <f t="shared" si="39"/>
        <v>42275.861157407402</v>
      </c>
      <c r="T427" s="9">
        <f t="shared" si="40"/>
        <v>42335.902824074074</v>
      </c>
    </row>
    <row r="428" spans="1:20" ht="60" x14ac:dyDescent="0.25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8270</v>
      </c>
      <c r="O428" s="5">
        <f t="shared" si="36"/>
        <v>1.33</v>
      </c>
      <c r="P428" s="5">
        <f t="shared" si="41"/>
        <v>16.625</v>
      </c>
      <c r="Q428" t="str">
        <f t="shared" si="37"/>
        <v>film</v>
      </c>
      <c r="R428" t="str">
        <f t="shared" si="38"/>
        <v>video/animation</v>
      </c>
      <c r="S428" s="9">
        <f t="shared" si="39"/>
        <v>42400.711967592593</v>
      </c>
      <c r="T428" s="9">
        <f t="shared" si="40"/>
        <v>42430.711967592593</v>
      </c>
    </row>
    <row r="429" spans="1:20" ht="60" x14ac:dyDescent="0.25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8270</v>
      </c>
      <c r="O429" s="5">
        <f t="shared" si="36"/>
        <v>0</v>
      </c>
      <c r="P429" s="5">
        <f t="shared" si="41"/>
        <v>0</v>
      </c>
      <c r="Q429" t="str">
        <f t="shared" si="37"/>
        <v>film</v>
      </c>
      <c r="R429" t="str">
        <f t="shared" si="38"/>
        <v>video/animation</v>
      </c>
      <c r="S429" s="9">
        <f t="shared" si="39"/>
        <v>42285.909027777772</v>
      </c>
      <c r="T429" s="9">
        <f t="shared" si="40"/>
        <v>42299.790972222225</v>
      </c>
    </row>
    <row r="430" spans="1:20" ht="30" x14ac:dyDescent="0.25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8270</v>
      </c>
      <c r="O430" s="5">
        <f t="shared" si="36"/>
        <v>5.6333333333333337</v>
      </c>
      <c r="P430" s="5">
        <f t="shared" si="41"/>
        <v>52</v>
      </c>
      <c r="Q430" t="str">
        <f t="shared" si="37"/>
        <v>film</v>
      </c>
      <c r="R430" t="str">
        <f t="shared" si="38"/>
        <v>video/animation</v>
      </c>
      <c r="S430" s="9">
        <f t="shared" si="39"/>
        <v>41778.766724537039</v>
      </c>
      <c r="T430" s="9">
        <f t="shared" si="40"/>
        <v>41806.916666666664</v>
      </c>
    </row>
    <row r="431" spans="1:20" ht="60" x14ac:dyDescent="0.25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8270</v>
      </c>
      <c r="O431" s="5">
        <f t="shared" si="36"/>
        <v>0</v>
      </c>
      <c r="P431" s="5">
        <f t="shared" si="41"/>
        <v>0</v>
      </c>
      <c r="Q431" t="str">
        <f t="shared" si="37"/>
        <v>film</v>
      </c>
      <c r="R431" t="str">
        <f t="shared" si="38"/>
        <v>video/animation</v>
      </c>
      <c r="S431" s="9">
        <f t="shared" si="39"/>
        <v>40070.901412037041</v>
      </c>
      <c r="T431" s="9">
        <f t="shared" si="40"/>
        <v>40144.207638888889</v>
      </c>
    </row>
    <row r="432" spans="1:20" ht="45" x14ac:dyDescent="0.25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8270</v>
      </c>
      <c r="O432" s="5">
        <f t="shared" si="36"/>
        <v>2.4</v>
      </c>
      <c r="P432" s="5">
        <f t="shared" si="41"/>
        <v>4.8</v>
      </c>
      <c r="Q432" t="str">
        <f t="shared" si="37"/>
        <v>film</v>
      </c>
      <c r="R432" t="str">
        <f t="shared" si="38"/>
        <v>video/animation</v>
      </c>
      <c r="S432" s="9">
        <f t="shared" si="39"/>
        <v>41513.107256944444</v>
      </c>
      <c r="T432" s="9">
        <f t="shared" si="40"/>
        <v>41528.107256944444</v>
      </c>
    </row>
    <row r="433" spans="1:20" ht="45" x14ac:dyDescent="0.25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8270</v>
      </c>
      <c r="O433" s="5">
        <f t="shared" si="36"/>
        <v>13.833333333333334</v>
      </c>
      <c r="P433" s="5">
        <f t="shared" si="41"/>
        <v>51.875</v>
      </c>
      <c r="Q433" t="str">
        <f t="shared" si="37"/>
        <v>film</v>
      </c>
      <c r="R433" t="str">
        <f t="shared" si="38"/>
        <v>video/animation</v>
      </c>
      <c r="S433" s="9">
        <f t="shared" si="39"/>
        <v>42526.871331018512</v>
      </c>
      <c r="T433" s="9">
        <f t="shared" si="40"/>
        <v>42556.871331018512</v>
      </c>
    </row>
    <row r="434" spans="1:20" ht="60" x14ac:dyDescent="0.25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8270</v>
      </c>
      <c r="O434" s="5">
        <f t="shared" si="36"/>
        <v>9.5</v>
      </c>
      <c r="P434" s="5">
        <f t="shared" si="41"/>
        <v>71.25</v>
      </c>
      <c r="Q434" t="str">
        <f t="shared" si="37"/>
        <v>film</v>
      </c>
      <c r="R434" t="str">
        <f t="shared" si="38"/>
        <v>video/animation</v>
      </c>
      <c r="S434" s="9">
        <f t="shared" si="39"/>
        <v>42238.726631944446</v>
      </c>
      <c r="T434" s="9">
        <f t="shared" si="40"/>
        <v>42298.726631944446</v>
      </c>
    </row>
    <row r="435" spans="1:20" ht="60" x14ac:dyDescent="0.25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8270</v>
      </c>
      <c r="O435" s="5">
        <f t="shared" si="36"/>
        <v>0</v>
      </c>
      <c r="P435" s="5">
        <f t="shared" si="41"/>
        <v>0</v>
      </c>
      <c r="Q435" t="str">
        <f t="shared" si="37"/>
        <v>film</v>
      </c>
      <c r="R435" t="str">
        <f t="shared" si="38"/>
        <v>video/animation</v>
      </c>
      <c r="S435" s="9">
        <f t="shared" si="39"/>
        <v>42228.629884259266</v>
      </c>
      <c r="T435" s="9">
        <f t="shared" si="40"/>
        <v>42288.629884259266</v>
      </c>
    </row>
    <row r="436" spans="1:20" ht="60" x14ac:dyDescent="0.25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8270</v>
      </c>
      <c r="O436" s="5">
        <f t="shared" si="36"/>
        <v>5</v>
      </c>
      <c r="P436" s="5">
        <f t="shared" si="41"/>
        <v>62.5</v>
      </c>
      <c r="Q436" t="str">
        <f t="shared" si="37"/>
        <v>film</v>
      </c>
      <c r="R436" t="str">
        <f t="shared" si="38"/>
        <v>video/animation</v>
      </c>
      <c r="S436" s="9">
        <f t="shared" si="39"/>
        <v>41576.834513888891</v>
      </c>
      <c r="T436" s="9">
        <f t="shared" si="40"/>
        <v>41609.876180555555</v>
      </c>
    </row>
    <row r="437" spans="1:20" ht="60" x14ac:dyDescent="0.25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8270</v>
      </c>
      <c r="O437" s="5">
        <f t="shared" si="36"/>
        <v>2.7272727272727275E-3</v>
      </c>
      <c r="P437" s="5">
        <f t="shared" si="41"/>
        <v>1</v>
      </c>
      <c r="Q437" t="str">
        <f t="shared" si="37"/>
        <v>film</v>
      </c>
      <c r="R437" t="str">
        <f t="shared" si="38"/>
        <v>video/animation</v>
      </c>
      <c r="S437" s="9">
        <f t="shared" si="39"/>
        <v>41500.747453703705</v>
      </c>
      <c r="T437" s="9">
        <f t="shared" si="40"/>
        <v>41530.747453703705</v>
      </c>
    </row>
    <row r="438" spans="1:20" ht="45" x14ac:dyDescent="0.25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8270</v>
      </c>
      <c r="O438" s="5">
        <f t="shared" si="36"/>
        <v>0</v>
      </c>
      <c r="P438" s="5">
        <f t="shared" si="41"/>
        <v>0</v>
      </c>
      <c r="Q438" t="str">
        <f t="shared" si="37"/>
        <v>film</v>
      </c>
      <c r="R438" t="str">
        <f t="shared" si="38"/>
        <v>video/animation</v>
      </c>
      <c r="S438" s="9">
        <f t="shared" si="39"/>
        <v>41456.36241898148</v>
      </c>
      <c r="T438" s="9">
        <f t="shared" si="40"/>
        <v>41486.36241898148</v>
      </c>
    </row>
    <row r="439" spans="1:20" ht="45" x14ac:dyDescent="0.25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8270</v>
      </c>
      <c r="O439" s="5">
        <f t="shared" si="36"/>
        <v>0</v>
      </c>
      <c r="P439" s="5">
        <f t="shared" si="41"/>
        <v>0</v>
      </c>
      <c r="Q439" t="str">
        <f t="shared" si="37"/>
        <v>film</v>
      </c>
      <c r="R439" t="str">
        <f t="shared" si="38"/>
        <v>video/animation</v>
      </c>
      <c r="S439" s="9">
        <f t="shared" si="39"/>
        <v>42591.31858796296</v>
      </c>
      <c r="T439" s="9">
        <f t="shared" si="40"/>
        <v>42651.31858796296</v>
      </c>
    </row>
    <row r="440" spans="1:20" ht="45" x14ac:dyDescent="0.25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8270</v>
      </c>
      <c r="O440" s="5">
        <f t="shared" si="36"/>
        <v>9.3800000000000008</v>
      </c>
      <c r="P440" s="5">
        <f t="shared" si="41"/>
        <v>170.54545454545453</v>
      </c>
      <c r="Q440" t="str">
        <f t="shared" si="37"/>
        <v>film</v>
      </c>
      <c r="R440" t="str">
        <f t="shared" si="38"/>
        <v>video/animation</v>
      </c>
      <c r="S440" s="9">
        <f t="shared" si="39"/>
        <v>42296.261087962965</v>
      </c>
      <c r="T440" s="9">
        <f t="shared" si="40"/>
        <v>42326.302754629629</v>
      </c>
    </row>
    <row r="441" spans="1:20" ht="60" x14ac:dyDescent="0.25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8270</v>
      </c>
      <c r="O441" s="5">
        <f t="shared" si="36"/>
        <v>0</v>
      </c>
      <c r="P441" s="5">
        <f t="shared" si="41"/>
        <v>0</v>
      </c>
      <c r="Q441" t="str">
        <f t="shared" si="37"/>
        <v>film</v>
      </c>
      <c r="R441" t="str">
        <f t="shared" si="38"/>
        <v>video/animation</v>
      </c>
      <c r="S441" s="9">
        <f t="shared" si="39"/>
        <v>41919.761782407404</v>
      </c>
      <c r="T441" s="9">
        <f t="shared" si="40"/>
        <v>41929.761782407404</v>
      </c>
    </row>
    <row r="442" spans="1:20" ht="45" x14ac:dyDescent="0.25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8270</v>
      </c>
      <c r="O442" s="5">
        <f t="shared" si="36"/>
        <v>0.1</v>
      </c>
      <c r="P442" s="5">
        <f t="shared" si="41"/>
        <v>5</v>
      </c>
      <c r="Q442" t="str">
        <f t="shared" si="37"/>
        <v>film</v>
      </c>
      <c r="R442" t="str">
        <f t="shared" si="38"/>
        <v>video/animation</v>
      </c>
      <c r="S442" s="9">
        <f t="shared" si="39"/>
        <v>42423.985567129625</v>
      </c>
      <c r="T442" s="9">
        <f t="shared" si="40"/>
        <v>42453.943900462968</v>
      </c>
    </row>
    <row r="443" spans="1:20" ht="60" x14ac:dyDescent="0.25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8270</v>
      </c>
      <c r="O443" s="5">
        <f t="shared" si="36"/>
        <v>0</v>
      </c>
      <c r="P443" s="5">
        <f t="shared" si="41"/>
        <v>0</v>
      </c>
      <c r="Q443" t="str">
        <f t="shared" si="37"/>
        <v>film</v>
      </c>
      <c r="R443" t="str">
        <f t="shared" si="38"/>
        <v>video/animation</v>
      </c>
      <c r="S443" s="9">
        <f t="shared" si="39"/>
        <v>41550.793935185182</v>
      </c>
      <c r="T443" s="9">
        <f t="shared" si="40"/>
        <v>41580.793935185182</v>
      </c>
    </row>
    <row r="444" spans="1:20" x14ac:dyDescent="0.25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8270</v>
      </c>
      <c r="O444" s="5">
        <f t="shared" si="36"/>
        <v>39.358823529411765</v>
      </c>
      <c r="P444" s="5">
        <f t="shared" si="41"/>
        <v>393.58823529411762</v>
      </c>
      <c r="Q444" t="str">
        <f t="shared" si="37"/>
        <v>film</v>
      </c>
      <c r="R444" t="str">
        <f t="shared" si="38"/>
        <v>video/animation</v>
      </c>
      <c r="S444" s="9">
        <f t="shared" si="39"/>
        <v>42024.888692129629</v>
      </c>
      <c r="T444" s="9">
        <f t="shared" si="40"/>
        <v>42054.888692129629</v>
      </c>
    </row>
    <row r="445" spans="1:20" ht="45" x14ac:dyDescent="0.25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8270</v>
      </c>
      <c r="O445" s="5">
        <f t="shared" si="36"/>
        <v>0.1</v>
      </c>
      <c r="P445" s="5">
        <f t="shared" si="41"/>
        <v>5</v>
      </c>
      <c r="Q445" t="str">
        <f t="shared" si="37"/>
        <v>film</v>
      </c>
      <c r="R445" t="str">
        <f t="shared" si="38"/>
        <v>video/animation</v>
      </c>
      <c r="S445" s="9">
        <f t="shared" si="39"/>
        <v>41650.015057870369</v>
      </c>
      <c r="T445" s="9">
        <f t="shared" si="40"/>
        <v>41680.015057870369</v>
      </c>
    </row>
    <row r="446" spans="1:20" ht="45" x14ac:dyDescent="0.25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8270</v>
      </c>
      <c r="O446" s="5">
        <f t="shared" si="36"/>
        <v>5</v>
      </c>
      <c r="P446" s="5">
        <f t="shared" si="41"/>
        <v>50</v>
      </c>
      <c r="Q446" t="str">
        <f t="shared" si="37"/>
        <v>film</v>
      </c>
      <c r="R446" t="str">
        <f t="shared" si="38"/>
        <v>video/animation</v>
      </c>
      <c r="S446" s="9">
        <f t="shared" si="39"/>
        <v>40894.906956018516</v>
      </c>
      <c r="T446" s="9">
        <f t="shared" si="40"/>
        <v>40954.906956018516</v>
      </c>
    </row>
    <row r="447" spans="1:20" ht="45" x14ac:dyDescent="0.25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8270</v>
      </c>
      <c r="O447" s="5">
        <f t="shared" si="36"/>
        <v>3.3333333333333335E-3</v>
      </c>
      <c r="P447" s="5">
        <f t="shared" si="41"/>
        <v>1</v>
      </c>
      <c r="Q447" t="str">
        <f t="shared" si="37"/>
        <v>film</v>
      </c>
      <c r="R447" t="str">
        <f t="shared" si="38"/>
        <v>video/animation</v>
      </c>
      <c r="S447" s="9">
        <f t="shared" si="39"/>
        <v>42130.335358796292</v>
      </c>
      <c r="T447" s="9">
        <f t="shared" si="40"/>
        <v>42145.335358796292</v>
      </c>
    </row>
    <row r="448" spans="1:20" ht="60" x14ac:dyDescent="0.25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8270</v>
      </c>
      <c r="O448" s="5">
        <f t="shared" si="36"/>
        <v>7.2952380952380951</v>
      </c>
      <c r="P448" s="5">
        <f t="shared" si="41"/>
        <v>47.875</v>
      </c>
      <c r="Q448" t="str">
        <f t="shared" si="37"/>
        <v>film</v>
      </c>
      <c r="R448" t="str">
        <f t="shared" si="38"/>
        <v>video/animation</v>
      </c>
      <c r="S448" s="9">
        <f t="shared" si="39"/>
        <v>42037.083564814813</v>
      </c>
      <c r="T448" s="9">
        <f t="shared" si="40"/>
        <v>42067.083564814813</v>
      </c>
    </row>
    <row r="449" spans="1:20" ht="60" x14ac:dyDescent="0.25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8270</v>
      </c>
      <c r="O449" s="5">
        <f t="shared" si="36"/>
        <v>1.6666666666666666E-2</v>
      </c>
      <c r="P449" s="5">
        <f t="shared" si="41"/>
        <v>5</v>
      </c>
      <c r="Q449" t="str">
        <f t="shared" si="37"/>
        <v>film</v>
      </c>
      <c r="R449" t="str">
        <f t="shared" si="38"/>
        <v>video/animation</v>
      </c>
      <c r="S449" s="9">
        <f t="shared" si="39"/>
        <v>41331.555127314816</v>
      </c>
      <c r="T449" s="9">
        <f t="shared" si="40"/>
        <v>41356.513460648144</v>
      </c>
    </row>
    <row r="450" spans="1:20" ht="60" x14ac:dyDescent="0.25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8270</v>
      </c>
      <c r="O450" s="5">
        <f t="shared" si="36"/>
        <v>3.2804000000000002</v>
      </c>
      <c r="P450" s="5">
        <f t="shared" si="41"/>
        <v>20.502500000000001</v>
      </c>
      <c r="Q450" t="str">
        <f t="shared" si="37"/>
        <v>film</v>
      </c>
      <c r="R450" t="str">
        <f t="shared" si="38"/>
        <v>video/animation</v>
      </c>
      <c r="S450" s="9">
        <f t="shared" si="39"/>
        <v>41753.758043981477</v>
      </c>
      <c r="T450" s="9">
        <f t="shared" si="40"/>
        <v>41773.758043981477</v>
      </c>
    </row>
    <row r="451" spans="1:20" ht="60" x14ac:dyDescent="0.25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8270</v>
      </c>
      <c r="O451" s="5">
        <f t="shared" ref="O451:O514" si="42">E451*100/D451</f>
        <v>2.25</v>
      </c>
      <c r="P451" s="5">
        <f t="shared" si="41"/>
        <v>9</v>
      </c>
      <c r="Q451" t="str">
        <f t="shared" ref="Q451:Q514" si="43">IF(ISERR(FIND(" ",N451)),"",LEFT(N451,FIND(" ",N451)-1))</f>
        <v>film</v>
      </c>
      <c r="R451" t="str">
        <f t="shared" ref="R451:R514" si="44">IF(ISERR(FIND(" ",N451)),"",RIGHT(N451,LEN(N451)-FIND("*",SUBSTITUTE(N451," ","*",LEN(N451)-LEN(SUBSTITUTE(N451," ",""))))))</f>
        <v>video/animation</v>
      </c>
      <c r="S451" s="9">
        <f t="shared" ref="S451:S514" si="45">(((J451/60)/60)/24)+DATE(1970,1,1)</f>
        <v>41534.568113425928</v>
      </c>
      <c r="T451" s="9">
        <f t="shared" ref="T451:T514" si="46">(((I451/60)/60)/24)+DATE(1970,1,1)</f>
        <v>41564.568113425928</v>
      </c>
    </row>
    <row r="452" spans="1:20" ht="60" x14ac:dyDescent="0.25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8270</v>
      </c>
      <c r="O452" s="5">
        <f t="shared" si="42"/>
        <v>0.79200000000000004</v>
      </c>
      <c r="P452" s="5">
        <f t="shared" ref="P452:P515" si="47">IF(L452=0,0,E452/L452)</f>
        <v>56.571428571428569</v>
      </c>
      <c r="Q452" t="str">
        <f t="shared" si="43"/>
        <v>film</v>
      </c>
      <c r="R452" t="str">
        <f t="shared" si="44"/>
        <v>video/animation</v>
      </c>
      <c r="S452" s="9">
        <f t="shared" si="45"/>
        <v>41654.946759259255</v>
      </c>
      <c r="T452" s="9">
        <f t="shared" si="46"/>
        <v>41684.946759259255</v>
      </c>
    </row>
    <row r="453" spans="1:20" ht="60" x14ac:dyDescent="0.25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8270</v>
      </c>
      <c r="O453" s="5">
        <f t="shared" si="42"/>
        <v>0</v>
      </c>
      <c r="P453" s="5">
        <f t="shared" si="47"/>
        <v>0</v>
      </c>
      <c r="Q453" t="str">
        <f t="shared" si="43"/>
        <v>film</v>
      </c>
      <c r="R453" t="str">
        <f t="shared" si="44"/>
        <v>video/animation</v>
      </c>
      <c r="S453" s="9">
        <f t="shared" si="45"/>
        <v>41634.715173611112</v>
      </c>
      <c r="T453" s="9">
        <f t="shared" si="46"/>
        <v>41664.715173611112</v>
      </c>
    </row>
    <row r="454" spans="1:20" ht="45" x14ac:dyDescent="0.25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8270</v>
      </c>
      <c r="O454" s="5">
        <f t="shared" si="42"/>
        <v>64</v>
      </c>
      <c r="P454" s="5">
        <f t="shared" si="47"/>
        <v>40</v>
      </c>
      <c r="Q454" t="str">
        <f t="shared" si="43"/>
        <v>film</v>
      </c>
      <c r="R454" t="str">
        <f t="shared" si="44"/>
        <v>video/animation</v>
      </c>
      <c r="S454" s="9">
        <f t="shared" si="45"/>
        <v>42107.703877314809</v>
      </c>
      <c r="T454" s="9">
        <f t="shared" si="46"/>
        <v>42137.703877314809</v>
      </c>
    </row>
    <row r="455" spans="1:20" ht="60" x14ac:dyDescent="0.25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8270</v>
      </c>
      <c r="O455" s="5">
        <f t="shared" si="42"/>
        <v>2.7404479578392621E-2</v>
      </c>
      <c r="P455" s="5">
        <f t="shared" si="47"/>
        <v>13</v>
      </c>
      <c r="Q455" t="str">
        <f t="shared" si="43"/>
        <v>film</v>
      </c>
      <c r="R455" t="str">
        <f t="shared" si="44"/>
        <v>video/animation</v>
      </c>
      <c r="S455" s="9">
        <f t="shared" si="45"/>
        <v>42038.824988425928</v>
      </c>
      <c r="T455" s="9">
        <f t="shared" si="46"/>
        <v>42054.824988425928</v>
      </c>
    </row>
    <row r="456" spans="1:20" ht="45" x14ac:dyDescent="0.25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8270</v>
      </c>
      <c r="O456" s="5">
        <f t="shared" si="42"/>
        <v>0.82</v>
      </c>
      <c r="P456" s="5">
        <f t="shared" si="47"/>
        <v>16.399999999999999</v>
      </c>
      <c r="Q456" t="str">
        <f t="shared" si="43"/>
        <v>film</v>
      </c>
      <c r="R456" t="str">
        <f t="shared" si="44"/>
        <v>video/animation</v>
      </c>
      <c r="S456" s="9">
        <f t="shared" si="45"/>
        <v>41938.717256944445</v>
      </c>
      <c r="T456" s="9">
        <f t="shared" si="46"/>
        <v>41969.551388888889</v>
      </c>
    </row>
    <row r="457" spans="1:20" ht="60" x14ac:dyDescent="0.25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8270</v>
      </c>
      <c r="O457" s="5">
        <f t="shared" si="42"/>
        <v>6.9230769230769235E-2</v>
      </c>
      <c r="P457" s="5">
        <f t="shared" si="47"/>
        <v>22.5</v>
      </c>
      <c r="Q457" t="str">
        <f t="shared" si="43"/>
        <v>film</v>
      </c>
      <c r="R457" t="str">
        <f t="shared" si="44"/>
        <v>video/animation</v>
      </c>
      <c r="S457" s="9">
        <f t="shared" si="45"/>
        <v>40971.002569444441</v>
      </c>
      <c r="T457" s="9">
        <f t="shared" si="46"/>
        <v>41016.021527777775</v>
      </c>
    </row>
    <row r="458" spans="1:20" ht="60" x14ac:dyDescent="0.25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8270</v>
      </c>
      <c r="O458" s="5">
        <f t="shared" si="42"/>
        <v>0.68631863186318631</v>
      </c>
      <c r="P458" s="5">
        <f t="shared" si="47"/>
        <v>20.333333333333332</v>
      </c>
      <c r="Q458" t="str">
        <f t="shared" si="43"/>
        <v>film</v>
      </c>
      <c r="R458" t="str">
        <f t="shared" si="44"/>
        <v>video/animation</v>
      </c>
      <c r="S458" s="9">
        <f t="shared" si="45"/>
        <v>41547.694456018515</v>
      </c>
      <c r="T458" s="9">
        <f t="shared" si="46"/>
        <v>41569.165972222225</v>
      </c>
    </row>
    <row r="459" spans="1:20" ht="60" x14ac:dyDescent="0.25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8270</v>
      </c>
      <c r="O459" s="5">
        <f t="shared" si="42"/>
        <v>0</v>
      </c>
      <c r="P459" s="5">
        <f t="shared" si="47"/>
        <v>0</v>
      </c>
      <c r="Q459" t="str">
        <f t="shared" si="43"/>
        <v>film</v>
      </c>
      <c r="R459" t="str">
        <f t="shared" si="44"/>
        <v>video/animation</v>
      </c>
      <c r="S459" s="9">
        <f t="shared" si="45"/>
        <v>41837.767500000002</v>
      </c>
      <c r="T459" s="9">
        <f t="shared" si="46"/>
        <v>41867.767500000002</v>
      </c>
    </row>
    <row r="460" spans="1:20" ht="45" x14ac:dyDescent="0.25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8270</v>
      </c>
      <c r="O460" s="5">
        <f t="shared" si="42"/>
        <v>8.2100000000000009</v>
      </c>
      <c r="P460" s="5">
        <f t="shared" si="47"/>
        <v>16.755102040816325</v>
      </c>
      <c r="Q460" t="str">
        <f t="shared" si="43"/>
        <v>film</v>
      </c>
      <c r="R460" t="str">
        <f t="shared" si="44"/>
        <v>video/animation</v>
      </c>
      <c r="S460" s="9">
        <f t="shared" si="45"/>
        <v>41378.69976851852</v>
      </c>
      <c r="T460" s="9">
        <f t="shared" si="46"/>
        <v>41408.69976851852</v>
      </c>
    </row>
    <row r="461" spans="1:20" ht="60" x14ac:dyDescent="0.25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8270</v>
      </c>
      <c r="O461" s="5">
        <f t="shared" si="42"/>
        <v>6.4102564102564097E-2</v>
      </c>
      <c r="P461" s="5">
        <f t="shared" si="47"/>
        <v>25</v>
      </c>
      <c r="Q461" t="str">
        <f t="shared" si="43"/>
        <v>film</v>
      </c>
      <c r="R461" t="str">
        <f t="shared" si="44"/>
        <v>video/animation</v>
      </c>
      <c r="S461" s="9">
        <f t="shared" si="45"/>
        <v>40800.6403587963</v>
      </c>
      <c r="T461" s="9">
        <f t="shared" si="46"/>
        <v>40860.682025462964</v>
      </c>
    </row>
    <row r="462" spans="1:20" ht="30" x14ac:dyDescent="0.25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8270</v>
      </c>
      <c r="O462" s="5">
        <f t="shared" si="42"/>
        <v>0.29411764705882354</v>
      </c>
      <c r="P462" s="5">
        <f t="shared" si="47"/>
        <v>12.5</v>
      </c>
      <c r="Q462" t="str">
        <f t="shared" si="43"/>
        <v>film</v>
      </c>
      <c r="R462" t="str">
        <f t="shared" si="44"/>
        <v>video/animation</v>
      </c>
      <c r="S462" s="9">
        <f t="shared" si="45"/>
        <v>41759.542534722219</v>
      </c>
      <c r="T462" s="9">
        <f t="shared" si="46"/>
        <v>41791.166666666664</v>
      </c>
    </row>
    <row r="463" spans="1:20" ht="60" x14ac:dyDescent="0.25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8270</v>
      </c>
      <c r="O463" s="5">
        <f t="shared" si="42"/>
        <v>0</v>
      </c>
      <c r="P463" s="5">
        <f t="shared" si="47"/>
        <v>0</v>
      </c>
      <c r="Q463" t="str">
        <f t="shared" si="43"/>
        <v>film</v>
      </c>
      <c r="R463" t="str">
        <f t="shared" si="44"/>
        <v>video/animation</v>
      </c>
      <c r="S463" s="9">
        <f t="shared" si="45"/>
        <v>41407.84684027778</v>
      </c>
      <c r="T463" s="9">
        <f t="shared" si="46"/>
        <v>41427.84684027778</v>
      </c>
    </row>
    <row r="464" spans="1:20" ht="60" x14ac:dyDescent="0.25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8270</v>
      </c>
      <c r="O464" s="5">
        <f t="shared" si="42"/>
        <v>0</v>
      </c>
      <c r="P464" s="5">
        <f t="shared" si="47"/>
        <v>0</v>
      </c>
      <c r="Q464" t="str">
        <f t="shared" si="43"/>
        <v>film</v>
      </c>
      <c r="R464" t="str">
        <f t="shared" si="44"/>
        <v>video/animation</v>
      </c>
      <c r="S464" s="9">
        <f t="shared" si="45"/>
        <v>40705.126631944448</v>
      </c>
      <c r="T464" s="9">
        <f t="shared" si="46"/>
        <v>40765.126631944448</v>
      </c>
    </row>
    <row r="465" spans="1:20" ht="45" x14ac:dyDescent="0.25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8270</v>
      </c>
      <c r="O465" s="5">
        <f t="shared" si="42"/>
        <v>2.2727272727272729</v>
      </c>
      <c r="P465" s="5">
        <f t="shared" si="47"/>
        <v>113.63636363636364</v>
      </c>
      <c r="Q465" t="str">
        <f t="shared" si="43"/>
        <v>film</v>
      </c>
      <c r="R465" t="str">
        <f t="shared" si="44"/>
        <v>video/animation</v>
      </c>
      <c r="S465" s="9">
        <f t="shared" si="45"/>
        <v>40750.710104166668</v>
      </c>
      <c r="T465" s="9">
        <f t="shared" si="46"/>
        <v>40810.710104166668</v>
      </c>
    </row>
    <row r="466" spans="1:20" ht="45" x14ac:dyDescent="0.25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8270</v>
      </c>
      <c r="O466" s="5">
        <f t="shared" si="42"/>
        <v>9.9009900990099015E-2</v>
      </c>
      <c r="P466" s="5">
        <f t="shared" si="47"/>
        <v>1</v>
      </c>
      <c r="Q466" t="str">
        <f t="shared" si="43"/>
        <v>film</v>
      </c>
      <c r="R466" t="str">
        <f t="shared" si="44"/>
        <v>video/animation</v>
      </c>
      <c r="S466" s="9">
        <f t="shared" si="45"/>
        <v>42488.848784722228</v>
      </c>
      <c r="T466" s="9">
        <f t="shared" si="46"/>
        <v>42508.848784722228</v>
      </c>
    </row>
    <row r="467" spans="1:20" ht="30" x14ac:dyDescent="0.25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8270</v>
      </c>
      <c r="O467" s="5">
        <f t="shared" si="42"/>
        <v>26.953125</v>
      </c>
      <c r="P467" s="5">
        <f t="shared" si="47"/>
        <v>17.25</v>
      </c>
      <c r="Q467" t="str">
        <f t="shared" si="43"/>
        <v>film</v>
      </c>
      <c r="R467" t="str">
        <f t="shared" si="44"/>
        <v>video/animation</v>
      </c>
      <c r="S467" s="9">
        <f t="shared" si="45"/>
        <v>41801.120069444441</v>
      </c>
      <c r="T467" s="9">
        <f t="shared" si="46"/>
        <v>41817.120069444441</v>
      </c>
    </row>
    <row r="468" spans="1:20" ht="45" x14ac:dyDescent="0.25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8270</v>
      </c>
      <c r="O468" s="5">
        <f t="shared" si="42"/>
        <v>0.76</v>
      </c>
      <c r="P468" s="5">
        <f t="shared" si="47"/>
        <v>15.2</v>
      </c>
      <c r="Q468" t="str">
        <f t="shared" si="43"/>
        <v>film</v>
      </c>
      <c r="R468" t="str">
        <f t="shared" si="44"/>
        <v>video/animation</v>
      </c>
      <c r="S468" s="9">
        <f t="shared" si="45"/>
        <v>41129.942870370374</v>
      </c>
      <c r="T468" s="9">
        <f t="shared" si="46"/>
        <v>41159.942870370374</v>
      </c>
    </row>
    <row r="469" spans="1:20" ht="60" x14ac:dyDescent="0.25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8270</v>
      </c>
      <c r="O469" s="5">
        <f t="shared" si="42"/>
        <v>21.574999999999999</v>
      </c>
      <c r="P469" s="5">
        <f t="shared" si="47"/>
        <v>110.64102564102564</v>
      </c>
      <c r="Q469" t="str">
        <f t="shared" si="43"/>
        <v>film</v>
      </c>
      <c r="R469" t="str">
        <f t="shared" si="44"/>
        <v>video/animation</v>
      </c>
      <c r="S469" s="9">
        <f t="shared" si="45"/>
        <v>41135.679791666669</v>
      </c>
      <c r="T469" s="9">
        <f t="shared" si="46"/>
        <v>41180.679791666669</v>
      </c>
    </row>
    <row r="470" spans="1:20" ht="60" x14ac:dyDescent="0.25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8270</v>
      </c>
      <c r="O470" s="5">
        <f t="shared" si="42"/>
        <v>0</v>
      </c>
      <c r="P470" s="5">
        <f t="shared" si="47"/>
        <v>0</v>
      </c>
      <c r="Q470" t="str">
        <f t="shared" si="43"/>
        <v>film</v>
      </c>
      <c r="R470" t="str">
        <f t="shared" si="44"/>
        <v>video/animation</v>
      </c>
      <c r="S470" s="9">
        <f t="shared" si="45"/>
        <v>41041.167627314811</v>
      </c>
      <c r="T470" s="9">
        <f t="shared" si="46"/>
        <v>41101.160474537035</v>
      </c>
    </row>
    <row r="471" spans="1:20" ht="30" x14ac:dyDescent="0.25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8270</v>
      </c>
      <c r="O471" s="5">
        <f t="shared" si="42"/>
        <v>0</v>
      </c>
      <c r="P471" s="5">
        <f t="shared" si="47"/>
        <v>0</v>
      </c>
      <c r="Q471" t="str">
        <f t="shared" si="43"/>
        <v>film</v>
      </c>
      <c r="R471" t="str">
        <f t="shared" si="44"/>
        <v>video/animation</v>
      </c>
      <c r="S471" s="9">
        <f t="shared" si="45"/>
        <v>41827.989861111113</v>
      </c>
      <c r="T471" s="9">
        <f t="shared" si="46"/>
        <v>41887.989861111113</v>
      </c>
    </row>
    <row r="472" spans="1:20" ht="60" x14ac:dyDescent="0.25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8270</v>
      </c>
      <c r="O472" s="5">
        <f t="shared" si="42"/>
        <v>1.02</v>
      </c>
      <c r="P472" s="5">
        <f t="shared" si="47"/>
        <v>25.5</v>
      </c>
      <c r="Q472" t="str">
        <f t="shared" si="43"/>
        <v>film</v>
      </c>
      <c r="R472" t="str">
        <f t="shared" si="44"/>
        <v>video/animation</v>
      </c>
      <c r="S472" s="9">
        <f t="shared" si="45"/>
        <v>41605.167696759258</v>
      </c>
      <c r="T472" s="9">
        <f t="shared" si="46"/>
        <v>41655.166666666664</v>
      </c>
    </row>
    <row r="473" spans="1:20" ht="60" x14ac:dyDescent="0.25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8270</v>
      </c>
      <c r="O473" s="5">
        <f t="shared" si="42"/>
        <v>11.892727272727273</v>
      </c>
      <c r="P473" s="5">
        <f t="shared" si="47"/>
        <v>38.476470588235294</v>
      </c>
      <c r="Q473" t="str">
        <f t="shared" si="43"/>
        <v>film</v>
      </c>
      <c r="R473" t="str">
        <f t="shared" si="44"/>
        <v>video/animation</v>
      </c>
      <c r="S473" s="9">
        <f t="shared" si="45"/>
        <v>41703.721979166665</v>
      </c>
      <c r="T473" s="9">
        <f t="shared" si="46"/>
        <v>41748.680312500001</v>
      </c>
    </row>
    <row r="474" spans="1:20" ht="60" x14ac:dyDescent="0.25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8270</v>
      </c>
      <c r="O474" s="5">
        <f t="shared" si="42"/>
        <v>17.625</v>
      </c>
      <c r="P474" s="5">
        <f t="shared" si="47"/>
        <v>28.2</v>
      </c>
      <c r="Q474" t="str">
        <f t="shared" si="43"/>
        <v>film</v>
      </c>
      <c r="R474" t="str">
        <f t="shared" si="44"/>
        <v>video/animation</v>
      </c>
      <c r="S474" s="9">
        <f t="shared" si="45"/>
        <v>41844.922662037039</v>
      </c>
      <c r="T474" s="9">
        <f t="shared" si="46"/>
        <v>41874.922662037039</v>
      </c>
    </row>
    <row r="475" spans="1:20" ht="45" x14ac:dyDescent="0.25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8270</v>
      </c>
      <c r="O475" s="5">
        <f t="shared" si="42"/>
        <v>2.87</v>
      </c>
      <c r="P475" s="5">
        <f t="shared" si="47"/>
        <v>61.5</v>
      </c>
      <c r="Q475" t="str">
        <f t="shared" si="43"/>
        <v>film</v>
      </c>
      <c r="R475" t="str">
        <f t="shared" si="44"/>
        <v>video/animation</v>
      </c>
      <c r="S475" s="9">
        <f t="shared" si="45"/>
        <v>41869.698136574072</v>
      </c>
      <c r="T475" s="9">
        <f t="shared" si="46"/>
        <v>41899.698136574072</v>
      </c>
    </row>
    <row r="476" spans="1:20" ht="45" x14ac:dyDescent="0.25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8270</v>
      </c>
      <c r="O476" s="5">
        <f t="shared" si="42"/>
        <v>3.0303030303030304E-2</v>
      </c>
      <c r="P476" s="5">
        <f t="shared" si="47"/>
        <v>1</v>
      </c>
      <c r="Q476" t="str">
        <f t="shared" si="43"/>
        <v>film</v>
      </c>
      <c r="R476" t="str">
        <f t="shared" si="44"/>
        <v>video/animation</v>
      </c>
      <c r="S476" s="9">
        <f t="shared" si="45"/>
        <v>42753.329039351855</v>
      </c>
      <c r="T476" s="9">
        <f t="shared" si="46"/>
        <v>42783.329039351855</v>
      </c>
    </row>
    <row r="477" spans="1:20" ht="60" x14ac:dyDescent="0.25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8270</v>
      </c>
      <c r="O477" s="5">
        <f t="shared" si="42"/>
        <v>0</v>
      </c>
      <c r="P477" s="5">
        <f t="shared" si="47"/>
        <v>0</v>
      </c>
      <c r="Q477" t="str">
        <f t="shared" si="43"/>
        <v>film</v>
      </c>
      <c r="R477" t="str">
        <f t="shared" si="44"/>
        <v>video/animation</v>
      </c>
      <c r="S477" s="9">
        <f t="shared" si="45"/>
        <v>42100.086145833338</v>
      </c>
      <c r="T477" s="9">
        <f t="shared" si="46"/>
        <v>42130.086145833338</v>
      </c>
    </row>
    <row r="478" spans="1:20" ht="30" x14ac:dyDescent="0.25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8270</v>
      </c>
      <c r="O478" s="5">
        <f t="shared" si="42"/>
        <v>2.230268181818182</v>
      </c>
      <c r="P478" s="5">
        <f t="shared" si="47"/>
        <v>39.569274193548388</v>
      </c>
      <c r="Q478" t="str">
        <f t="shared" si="43"/>
        <v>film</v>
      </c>
      <c r="R478" t="str">
        <f t="shared" si="44"/>
        <v>video/animation</v>
      </c>
      <c r="S478" s="9">
        <f t="shared" si="45"/>
        <v>41757.975011574075</v>
      </c>
      <c r="T478" s="9">
        <f t="shared" si="46"/>
        <v>41793.165972222225</v>
      </c>
    </row>
    <row r="479" spans="1:20" ht="60" x14ac:dyDescent="0.25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8270</v>
      </c>
      <c r="O479" s="5">
        <f t="shared" si="42"/>
        <v>0</v>
      </c>
      <c r="P479" s="5">
        <f t="shared" si="47"/>
        <v>0</v>
      </c>
      <c r="Q479" t="str">
        <f t="shared" si="43"/>
        <v>film</v>
      </c>
      <c r="R479" t="str">
        <f t="shared" si="44"/>
        <v>video/animation</v>
      </c>
      <c r="S479" s="9">
        <f t="shared" si="45"/>
        <v>40987.83488425926</v>
      </c>
      <c r="T479" s="9">
        <f t="shared" si="46"/>
        <v>41047.83488425926</v>
      </c>
    </row>
    <row r="480" spans="1:20" ht="45" x14ac:dyDescent="0.25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8270</v>
      </c>
      <c r="O480" s="5">
        <f t="shared" si="42"/>
        <v>0</v>
      </c>
      <c r="P480" s="5">
        <f t="shared" si="47"/>
        <v>0</v>
      </c>
      <c r="Q480" t="str">
        <f t="shared" si="43"/>
        <v>film</v>
      </c>
      <c r="R480" t="str">
        <f t="shared" si="44"/>
        <v>video/animation</v>
      </c>
      <c r="S480" s="9">
        <f t="shared" si="45"/>
        <v>42065.910983796297</v>
      </c>
      <c r="T480" s="9">
        <f t="shared" si="46"/>
        <v>42095.869317129633</v>
      </c>
    </row>
    <row r="481" spans="1:20" ht="45" x14ac:dyDescent="0.25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8270</v>
      </c>
      <c r="O481" s="5">
        <f t="shared" si="42"/>
        <v>32.56</v>
      </c>
      <c r="P481" s="5">
        <f t="shared" si="47"/>
        <v>88.8</v>
      </c>
      <c r="Q481" t="str">
        <f t="shared" si="43"/>
        <v>film</v>
      </c>
      <c r="R481" t="str">
        <f t="shared" si="44"/>
        <v>video/animation</v>
      </c>
      <c r="S481" s="9">
        <f t="shared" si="45"/>
        <v>41904.407812500001</v>
      </c>
      <c r="T481" s="9">
        <f t="shared" si="46"/>
        <v>41964.449479166666</v>
      </c>
    </row>
    <row r="482" spans="1:20" ht="60" x14ac:dyDescent="0.25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8270</v>
      </c>
      <c r="O482" s="5">
        <f t="shared" si="42"/>
        <v>19.41</v>
      </c>
      <c r="P482" s="5">
        <f t="shared" si="47"/>
        <v>55.457142857142856</v>
      </c>
      <c r="Q482" t="str">
        <f t="shared" si="43"/>
        <v>film</v>
      </c>
      <c r="R482" t="str">
        <f t="shared" si="44"/>
        <v>video/animation</v>
      </c>
      <c r="S482" s="9">
        <f t="shared" si="45"/>
        <v>41465.500173611108</v>
      </c>
      <c r="T482" s="9">
        <f t="shared" si="46"/>
        <v>41495.500173611108</v>
      </c>
    </row>
    <row r="483" spans="1:20" ht="60" x14ac:dyDescent="0.25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8270</v>
      </c>
      <c r="O483" s="5">
        <f t="shared" si="42"/>
        <v>6.1</v>
      </c>
      <c r="P483" s="5">
        <f t="shared" si="47"/>
        <v>87.142857142857139</v>
      </c>
      <c r="Q483" t="str">
        <f t="shared" si="43"/>
        <v>film</v>
      </c>
      <c r="R483" t="str">
        <f t="shared" si="44"/>
        <v>video/animation</v>
      </c>
      <c r="S483" s="9">
        <f t="shared" si="45"/>
        <v>41162.672326388885</v>
      </c>
      <c r="T483" s="9">
        <f t="shared" si="46"/>
        <v>41192.672326388885</v>
      </c>
    </row>
    <row r="484" spans="1:20" ht="45" x14ac:dyDescent="0.25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8270</v>
      </c>
      <c r="O484" s="5">
        <f t="shared" si="42"/>
        <v>0.1</v>
      </c>
      <c r="P484" s="5">
        <f t="shared" si="47"/>
        <v>10</v>
      </c>
      <c r="Q484" t="str">
        <f t="shared" si="43"/>
        <v>film</v>
      </c>
      <c r="R484" t="str">
        <f t="shared" si="44"/>
        <v>video/animation</v>
      </c>
      <c r="S484" s="9">
        <f t="shared" si="45"/>
        <v>42447.896875000006</v>
      </c>
      <c r="T484" s="9">
        <f t="shared" si="46"/>
        <v>42474.606944444444</v>
      </c>
    </row>
    <row r="485" spans="1:20" ht="60" x14ac:dyDescent="0.25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8270</v>
      </c>
      <c r="O485" s="5">
        <f t="shared" si="42"/>
        <v>50.2</v>
      </c>
      <c r="P485" s="5">
        <f t="shared" si="47"/>
        <v>51.224489795918366</v>
      </c>
      <c r="Q485" t="str">
        <f t="shared" si="43"/>
        <v>film</v>
      </c>
      <c r="R485" t="str">
        <f t="shared" si="44"/>
        <v>video/animation</v>
      </c>
      <c r="S485" s="9">
        <f t="shared" si="45"/>
        <v>41243.197592592594</v>
      </c>
      <c r="T485" s="9">
        <f t="shared" si="46"/>
        <v>41303.197592592594</v>
      </c>
    </row>
    <row r="486" spans="1:20" ht="60" x14ac:dyDescent="0.25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8270</v>
      </c>
      <c r="O486" s="5">
        <f t="shared" si="42"/>
        <v>0.18625</v>
      </c>
      <c r="P486" s="5">
        <f t="shared" si="47"/>
        <v>13.545454545454545</v>
      </c>
      <c r="Q486" t="str">
        <f t="shared" si="43"/>
        <v>film</v>
      </c>
      <c r="R486" t="str">
        <f t="shared" si="44"/>
        <v>video/animation</v>
      </c>
      <c r="S486" s="9">
        <f t="shared" si="45"/>
        <v>42272.93949074074</v>
      </c>
      <c r="T486" s="9">
        <f t="shared" si="46"/>
        <v>42313.981157407412</v>
      </c>
    </row>
    <row r="487" spans="1:20" ht="45" x14ac:dyDescent="0.25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8270</v>
      </c>
      <c r="O487" s="5">
        <f t="shared" si="42"/>
        <v>21.906971229845084</v>
      </c>
      <c r="P487" s="5">
        <f t="shared" si="47"/>
        <v>66.520080000000007</v>
      </c>
      <c r="Q487" t="str">
        <f t="shared" si="43"/>
        <v>film</v>
      </c>
      <c r="R487" t="str">
        <f t="shared" si="44"/>
        <v>video/animation</v>
      </c>
      <c r="S487" s="9">
        <f t="shared" si="45"/>
        <v>41381.50577546296</v>
      </c>
      <c r="T487" s="9">
        <f t="shared" si="46"/>
        <v>41411.50577546296</v>
      </c>
    </row>
    <row r="488" spans="1:20" ht="60" x14ac:dyDescent="0.25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8270</v>
      </c>
      <c r="O488" s="5">
        <f t="shared" si="42"/>
        <v>9.0909090909090905E-3</v>
      </c>
      <c r="P488" s="5">
        <f t="shared" si="47"/>
        <v>50</v>
      </c>
      <c r="Q488" t="str">
        <f t="shared" si="43"/>
        <v>film</v>
      </c>
      <c r="R488" t="str">
        <f t="shared" si="44"/>
        <v>video/animation</v>
      </c>
      <c r="S488" s="9">
        <f t="shared" si="45"/>
        <v>41761.94258101852</v>
      </c>
      <c r="T488" s="9">
        <f t="shared" si="46"/>
        <v>41791.94258101852</v>
      </c>
    </row>
    <row r="489" spans="1:20" ht="60" x14ac:dyDescent="0.25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8270</v>
      </c>
      <c r="O489" s="5">
        <f t="shared" si="42"/>
        <v>0</v>
      </c>
      <c r="P489" s="5">
        <f t="shared" si="47"/>
        <v>0</v>
      </c>
      <c r="Q489" t="str">
        <f t="shared" si="43"/>
        <v>film</v>
      </c>
      <c r="R489" t="str">
        <f t="shared" si="44"/>
        <v>video/animation</v>
      </c>
      <c r="S489" s="9">
        <f t="shared" si="45"/>
        <v>42669.594837962963</v>
      </c>
      <c r="T489" s="9">
        <f t="shared" si="46"/>
        <v>42729.636504629627</v>
      </c>
    </row>
    <row r="490" spans="1:20" ht="45" x14ac:dyDescent="0.25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8270</v>
      </c>
      <c r="O490" s="5">
        <f t="shared" si="42"/>
        <v>0</v>
      </c>
      <c r="P490" s="5">
        <f t="shared" si="47"/>
        <v>0</v>
      </c>
      <c r="Q490" t="str">
        <f t="shared" si="43"/>
        <v>film</v>
      </c>
      <c r="R490" t="str">
        <f t="shared" si="44"/>
        <v>video/animation</v>
      </c>
      <c r="S490" s="9">
        <f t="shared" si="45"/>
        <v>42714.054398148146</v>
      </c>
      <c r="T490" s="9">
        <f t="shared" si="46"/>
        <v>42744.054398148146</v>
      </c>
    </row>
    <row r="491" spans="1:20" ht="45" x14ac:dyDescent="0.25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8270</v>
      </c>
      <c r="O491" s="5">
        <f t="shared" si="42"/>
        <v>0.28667813379201834</v>
      </c>
      <c r="P491" s="5">
        <f t="shared" si="47"/>
        <v>71.666666666666671</v>
      </c>
      <c r="Q491" t="str">
        <f t="shared" si="43"/>
        <v>film</v>
      </c>
      <c r="R491" t="str">
        <f t="shared" si="44"/>
        <v>video/animation</v>
      </c>
      <c r="S491" s="9">
        <f t="shared" si="45"/>
        <v>40882.481666666667</v>
      </c>
      <c r="T491" s="9">
        <f t="shared" si="46"/>
        <v>40913.481249999997</v>
      </c>
    </row>
    <row r="492" spans="1:20" x14ac:dyDescent="0.25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8270</v>
      </c>
      <c r="O492" s="5">
        <f t="shared" si="42"/>
        <v>0</v>
      </c>
      <c r="P492" s="5">
        <f t="shared" si="47"/>
        <v>0</v>
      </c>
      <c r="Q492" t="str">
        <f t="shared" si="43"/>
        <v>film</v>
      </c>
      <c r="R492" t="str">
        <f t="shared" si="44"/>
        <v>video/animation</v>
      </c>
      <c r="S492" s="9">
        <f t="shared" si="45"/>
        <v>41113.968576388892</v>
      </c>
      <c r="T492" s="9">
        <f t="shared" si="46"/>
        <v>41143.968576388892</v>
      </c>
    </row>
    <row r="493" spans="1:20" ht="45" x14ac:dyDescent="0.25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8270</v>
      </c>
      <c r="O493" s="5">
        <f t="shared" si="42"/>
        <v>0</v>
      </c>
      <c r="P493" s="5">
        <f t="shared" si="47"/>
        <v>0</v>
      </c>
      <c r="Q493" t="str">
        <f t="shared" si="43"/>
        <v>film</v>
      </c>
      <c r="R493" t="str">
        <f t="shared" si="44"/>
        <v>video/animation</v>
      </c>
      <c r="S493" s="9">
        <f t="shared" si="45"/>
        <v>42366.982627314821</v>
      </c>
      <c r="T493" s="9">
        <f t="shared" si="46"/>
        <v>42396.982627314821</v>
      </c>
    </row>
    <row r="494" spans="1:20" ht="60" x14ac:dyDescent="0.25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8270</v>
      </c>
      <c r="O494" s="5">
        <f t="shared" si="42"/>
        <v>0</v>
      </c>
      <c r="P494" s="5">
        <f t="shared" si="47"/>
        <v>0</v>
      </c>
      <c r="Q494" t="str">
        <f t="shared" si="43"/>
        <v>film</v>
      </c>
      <c r="R494" t="str">
        <f t="shared" si="44"/>
        <v>video/animation</v>
      </c>
      <c r="S494" s="9">
        <f t="shared" si="45"/>
        <v>42596.03506944445</v>
      </c>
      <c r="T494" s="9">
        <f t="shared" si="46"/>
        <v>42656.03506944445</v>
      </c>
    </row>
    <row r="495" spans="1:20" ht="45" x14ac:dyDescent="0.25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8270</v>
      </c>
      <c r="O495" s="5">
        <f t="shared" si="42"/>
        <v>0</v>
      </c>
      <c r="P495" s="5">
        <f t="shared" si="47"/>
        <v>0</v>
      </c>
      <c r="Q495" t="str">
        <f t="shared" si="43"/>
        <v>film</v>
      </c>
      <c r="R495" t="str">
        <f t="shared" si="44"/>
        <v>video/animation</v>
      </c>
      <c r="S495" s="9">
        <f t="shared" si="45"/>
        <v>42114.726134259254</v>
      </c>
      <c r="T495" s="9">
        <f t="shared" si="46"/>
        <v>42144.726134259254</v>
      </c>
    </row>
    <row r="496" spans="1:20" ht="60" x14ac:dyDescent="0.25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8270</v>
      </c>
      <c r="O496" s="5">
        <f t="shared" si="42"/>
        <v>0.155</v>
      </c>
      <c r="P496" s="5">
        <f t="shared" si="47"/>
        <v>10.333333333333334</v>
      </c>
      <c r="Q496" t="str">
        <f t="shared" si="43"/>
        <v>film</v>
      </c>
      <c r="R496" t="str">
        <f t="shared" si="44"/>
        <v>video/animation</v>
      </c>
      <c r="S496" s="9">
        <f t="shared" si="45"/>
        <v>41799.830613425926</v>
      </c>
      <c r="T496" s="9">
        <f t="shared" si="46"/>
        <v>41823.125</v>
      </c>
    </row>
    <row r="497" spans="1:20" ht="45" x14ac:dyDescent="0.25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8270</v>
      </c>
      <c r="O497" s="5">
        <f t="shared" si="42"/>
        <v>0</v>
      </c>
      <c r="P497" s="5">
        <f t="shared" si="47"/>
        <v>0</v>
      </c>
      <c r="Q497" t="str">
        <f t="shared" si="43"/>
        <v>film</v>
      </c>
      <c r="R497" t="str">
        <f t="shared" si="44"/>
        <v>video/animation</v>
      </c>
      <c r="S497" s="9">
        <f t="shared" si="45"/>
        <v>42171.827604166669</v>
      </c>
      <c r="T497" s="9">
        <f t="shared" si="46"/>
        <v>42201.827604166669</v>
      </c>
    </row>
    <row r="498" spans="1:20" ht="45" x14ac:dyDescent="0.25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8270</v>
      </c>
      <c r="O498" s="5">
        <f t="shared" si="42"/>
        <v>1.6666666666666668E-3</v>
      </c>
      <c r="P498" s="5">
        <f t="shared" si="47"/>
        <v>1</v>
      </c>
      <c r="Q498" t="str">
        <f t="shared" si="43"/>
        <v>film</v>
      </c>
      <c r="R498" t="str">
        <f t="shared" si="44"/>
        <v>video/animation</v>
      </c>
      <c r="S498" s="9">
        <f t="shared" si="45"/>
        <v>41620.93141203704</v>
      </c>
      <c r="T498" s="9">
        <f t="shared" si="46"/>
        <v>41680.93141203704</v>
      </c>
    </row>
    <row r="499" spans="1:20" x14ac:dyDescent="0.25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8270</v>
      </c>
      <c r="O499" s="5">
        <f t="shared" si="42"/>
        <v>0.6696428571428571</v>
      </c>
      <c r="P499" s="5">
        <f t="shared" si="47"/>
        <v>10</v>
      </c>
      <c r="Q499" t="str">
        <f t="shared" si="43"/>
        <v>film</v>
      </c>
      <c r="R499" t="str">
        <f t="shared" si="44"/>
        <v>video/animation</v>
      </c>
      <c r="S499" s="9">
        <f t="shared" si="45"/>
        <v>41945.037789351853</v>
      </c>
      <c r="T499" s="9">
        <f t="shared" si="46"/>
        <v>41998.208333333328</v>
      </c>
    </row>
    <row r="500" spans="1:20" ht="45" x14ac:dyDescent="0.25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8270</v>
      </c>
      <c r="O500" s="5">
        <f t="shared" si="42"/>
        <v>4.5985132395404555</v>
      </c>
      <c r="P500" s="5">
        <f t="shared" si="47"/>
        <v>136.09090909090909</v>
      </c>
      <c r="Q500" t="str">
        <f t="shared" si="43"/>
        <v>film</v>
      </c>
      <c r="R500" t="str">
        <f t="shared" si="44"/>
        <v>video/animation</v>
      </c>
      <c r="S500" s="9">
        <f t="shared" si="45"/>
        <v>40858.762141203704</v>
      </c>
      <c r="T500" s="9">
        <f t="shared" si="46"/>
        <v>40900.762141203704</v>
      </c>
    </row>
    <row r="501" spans="1:20" ht="60" x14ac:dyDescent="0.25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8270</v>
      </c>
      <c r="O501" s="5">
        <f t="shared" si="42"/>
        <v>9.5500000000000007</v>
      </c>
      <c r="P501" s="5">
        <f t="shared" si="47"/>
        <v>73.461538461538467</v>
      </c>
      <c r="Q501" t="str">
        <f t="shared" si="43"/>
        <v>film</v>
      </c>
      <c r="R501" t="str">
        <f t="shared" si="44"/>
        <v>video/animation</v>
      </c>
      <c r="S501" s="9">
        <f t="shared" si="45"/>
        <v>40043.895462962959</v>
      </c>
      <c r="T501" s="9">
        <f t="shared" si="46"/>
        <v>40098.874305555553</v>
      </c>
    </row>
    <row r="502" spans="1:20" ht="60" x14ac:dyDescent="0.25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8270</v>
      </c>
      <c r="O502" s="5">
        <f t="shared" si="42"/>
        <v>3.3076923076923075</v>
      </c>
      <c r="P502" s="5">
        <f t="shared" si="47"/>
        <v>53.75</v>
      </c>
      <c r="Q502" t="str">
        <f t="shared" si="43"/>
        <v>film</v>
      </c>
      <c r="R502" t="str">
        <f t="shared" si="44"/>
        <v>video/animation</v>
      </c>
      <c r="S502" s="9">
        <f t="shared" si="45"/>
        <v>40247.886006944449</v>
      </c>
      <c r="T502" s="9">
        <f t="shared" si="46"/>
        <v>40306.927777777775</v>
      </c>
    </row>
    <row r="503" spans="1:20" ht="60" x14ac:dyDescent="0.25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8270</v>
      </c>
      <c r="O503" s="5">
        <f t="shared" si="42"/>
        <v>0</v>
      </c>
      <c r="P503" s="5">
        <f t="shared" si="47"/>
        <v>0</v>
      </c>
      <c r="Q503" t="str">
        <f t="shared" si="43"/>
        <v>film</v>
      </c>
      <c r="R503" t="str">
        <f t="shared" si="44"/>
        <v>video/animation</v>
      </c>
      <c r="S503" s="9">
        <f t="shared" si="45"/>
        <v>40703.234386574077</v>
      </c>
      <c r="T503" s="9">
        <f t="shared" si="46"/>
        <v>40733.234386574077</v>
      </c>
    </row>
    <row r="504" spans="1:20" ht="60" x14ac:dyDescent="0.25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8270</v>
      </c>
      <c r="O504" s="5">
        <f t="shared" si="42"/>
        <v>1.1499999999999999</v>
      </c>
      <c r="P504" s="5">
        <f t="shared" si="47"/>
        <v>57.5</v>
      </c>
      <c r="Q504" t="str">
        <f t="shared" si="43"/>
        <v>film</v>
      </c>
      <c r="R504" t="str">
        <f t="shared" si="44"/>
        <v>video/animation</v>
      </c>
      <c r="S504" s="9">
        <f t="shared" si="45"/>
        <v>40956.553530092591</v>
      </c>
      <c r="T504" s="9">
        <f t="shared" si="46"/>
        <v>40986.511863425927</v>
      </c>
    </row>
    <row r="505" spans="1:20" ht="60" x14ac:dyDescent="0.25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8270</v>
      </c>
      <c r="O505" s="5">
        <f t="shared" si="42"/>
        <v>1.7538461538461538</v>
      </c>
      <c r="P505" s="5">
        <f t="shared" si="47"/>
        <v>12.666666666666666</v>
      </c>
      <c r="Q505" t="str">
        <f t="shared" si="43"/>
        <v>film</v>
      </c>
      <c r="R505" t="str">
        <f t="shared" si="44"/>
        <v>video/animation</v>
      </c>
      <c r="S505" s="9">
        <f t="shared" si="45"/>
        <v>41991.526655092588</v>
      </c>
      <c r="T505" s="9">
        <f t="shared" si="46"/>
        <v>42021.526655092588</v>
      </c>
    </row>
    <row r="506" spans="1:20" ht="60" x14ac:dyDescent="0.25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8270</v>
      </c>
      <c r="O506" s="5">
        <f t="shared" si="42"/>
        <v>1.3673469387755102</v>
      </c>
      <c r="P506" s="5">
        <f t="shared" si="47"/>
        <v>67</v>
      </c>
      <c r="Q506" t="str">
        <f t="shared" si="43"/>
        <v>film</v>
      </c>
      <c r="R506" t="str">
        <f t="shared" si="44"/>
        <v>video/animation</v>
      </c>
      <c r="S506" s="9">
        <f t="shared" si="45"/>
        <v>40949.98364583333</v>
      </c>
      <c r="T506" s="9">
        <f t="shared" si="46"/>
        <v>41009.941979166666</v>
      </c>
    </row>
    <row r="507" spans="1:20" ht="45" x14ac:dyDescent="0.25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8270</v>
      </c>
      <c r="O507" s="5">
        <f t="shared" si="42"/>
        <v>0.43333333333333335</v>
      </c>
      <c r="P507" s="5">
        <f t="shared" si="47"/>
        <v>3.7142857142857144</v>
      </c>
      <c r="Q507" t="str">
        <f t="shared" si="43"/>
        <v>film</v>
      </c>
      <c r="R507" t="str">
        <f t="shared" si="44"/>
        <v>video/animation</v>
      </c>
      <c r="S507" s="9">
        <f t="shared" si="45"/>
        <v>42318.098217592589</v>
      </c>
      <c r="T507" s="9">
        <f t="shared" si="46"/>
        <v>42363.098217592589</v>
      </c>
    </row>
    <row r="508" spans="1:20" ht="45" x14ac:dyDescent="0.25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8270</v>
      </c>
      <c r="O508" s="5">
        <f t="shared" si="42"/>
        <v>0.125</v>
      </c>
      <c r="P508" s="5">
        <f t="shared" si="47"/>
        <v>250</v>
      </c>
      <c r="Q508" t="str">
        <f t="shared" si="43"/>
        <v>film</v>
      </c>
      <c r="R508" t="str">
        <f t="shared" si="44"/>
        <v>video/animation</v>
      </c>
      <c r="S508" s="9">
        <f t="shared" si="45"/>
        <v>41466.552314814813</v>
      </c>
      <c r="T508" s="9">
        <f t="shared" si="46"/>
        <v>41496.552314814813</v>
      </c>
    </row>
    <row r="509" spans="1:20" ht="60" x14ac:dyDescent="0.25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8270</v>
      </c>
      <c r="O509" s="5">
        <f t="shared" si="42"/>
        <v>3.2</v>
      </c>
      <c r="P509" s="5">
        <f t="shared" si="47"/>
        <v>64</v>
      </c>
      <c r="Q509" t="str">
        <f t="shared" si="43"/>
        <v>film</v>
      </c>
      <c r="R509" t="str">
        <f t="shared" si="44"/>
        <v>video/animation</v>
      </c>
      <c r="S509" s="9">
        <f t="shared" si="45"/>
        <v>41156.958993055552</v>
      </c>
      <c r="T509" s="9">
        <f t="shared" si="46"/>
        <v>41201.958993055552</v>
      </c>
    </row>
    <row r="510" spans="1:20" ht="60" x14ac:dyDescent="0.25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8270</v>
      </c>
      <c r="O510" s="5">
        <f t="shared" si="42"/>
        <v>0.8</v>
      </c>
      <c r="P510" s="5">
        <f t="shared" si="47"/>
        <v>133.33333333333334</v>
      </c>
      <c r="Q510" t="str">
        <f t="shared" si="43"/>
        <v>film</v>
      </c>
      <c r="R510" t="str">
        <f t="shared" si="44"/>
        <v>video/animation</v>
      </c>
      <c r="S510" s="9">
        <f t="shared" si="45"/>
        <v>40995.024317129632</v>
      </c>
      <c r="T510" s="9">
        <f t="shared" si="46"/>
        <v>41054.593055555553</v>
      </c>
    </row>
    <row r="511" spans="1:20" ht="45" x14ac:dyDescent="0.25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8270</v>
      </c>
      <c r="O511" s="5">
        <f t="shared" si="42"/>
        <v>0.2</v>
      </c>
      <c r="P511" s="5">
        <f t="shared" si="47"/>
        <v>10</v>
      </c>
      <c r="Q511" t="str">
        <f t="shared" si="43"/>
        <v>film</v>
      </c>
      <c r="R511" t="str">
        <f t="shared" si="44"/>
        <v>video/animation</v>
      </c>
      <c r="S511" s="9">
        <f t="shared" si="45"/>
        <v>42153.631597222222</v>
      </c>
      <c r="T511" s="9">
        <f t="shared" si="46"/>
        <v>42183.631597222222</v>
      </c>
    </row>
    <row r="512" spans="1:20" ht="45" x14ac:dyDescent="0.25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8270</v>
      </c>
      <c r="O512" s="5">
        <f t="shared" si="42"/>
        <v>0</v>
      </c>
      <c r="P512" s="5">
        <f t="shared" si="47"/>
        <v>0</v>
      </c>
      <c r="Q512" t="str">
        <f t="shared" si="43"/>
        <v>film</v>
      </c>
      <c r="R512" t="str">
        <f t="shared" si="44"/>
        <v>video/animation</v>
      </c>
      <c r="S512" s="9">
        <f t="shared" si="45"/>
        <v>42400.176377314812</v>
      </c>
      <c r="T512" s="9">
        <f t="shared" si="46"/>
        <v>42430.176377314812</v>
      </c>
    </row>
    <row r="513" spans="1:20" ht="45" x14ac:dyDescent="0.25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8270</v>
      </c>
      <c r="O513" s="5">
        <f t="shared" si="42"/>
        <v>3</v>
      </c>
      <c r="P513" s="5">
        <f t="shared" si="47"/>
        <v>30</v>
      </c>
      <c r="Q513" t="str">
        <f t="shared" si="43"/>
        <v>film</v>
      </c>
      <c r="R513" t="str">
        <f t="shared" si="44"/>
        <v>video/animation</v>
      </c>
      <c r="S513" s="9">
        <f t="shared" si="45"/>
        <v>41340.303032407406</v>
      </c>
      <c r="T513" s="9">
        <f t="shared" si="46"/>
        <v>41370.261365740742</v>
      </c>
    </row>
    <row r="514" spans="1:20" ht="60" x14ac:dyDescent="0.25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8270</v>
      </c>
      <c r="O514" s="5">
        <f t="shared" si="42"/>
        <v>0.13750000000000001</v>
      </c>
      <c r="P514" s="5">
        <f t="shared" si="47"/>
        <v>5.5</v>
      </c>
      <c r="Q514" t="str">
        <f t="shared" si="43"/>
        <v>film</v>
      </c>
      <c r="R514" t="str">
        <f t="shared" si="44"/>
        <v>video/animation</v>
      </c>
      <c r="S514" s="9">
        <f t="shared" si="45"/>
        <v>42649.742210648154</v>
      </c>
      <c r="T514" s="9">
        <f t="shared" si="46"/>
        <v>42694.783877314811</v>
      </c>
    </row>
    <row r="515" spans="1:20" ht="45" x14ac:dyDescent="0.25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8270</v>
      </c>
      <c r="O515" s="5">
        <f t="shared" ref="O515:O578" si="48">E515*100/D515</f>
        <v>13.923999999999999</v>
      </c>
      <c r="P515" s="5">
        <f t="shared" si="47"/>
        <v>102.38235294117646</v>
      </c>
      <c r="Q515" t="str">
        <f t="shared" ref="Q515:Q578" si="49">IF(ISERR(FIND(" ",N515)),"",LEFT(N515,FIND(" ",N515)-1))</f>
        <v>film</v>
      </c>
      <c r="R515" t="str">
        <f t="shared" ref="R515:R578" si="50">IF(ISERR(FIND(" ",N515)),"",RIGHT(N515,LEN(N515)-FIND("*",SUBSTITUTE(N515," ","*",LEN(N515)-LEN(SUBSTITUTE(N515," ",""))))))</f>
        <v>video/animation</v>
      </c>
      <c r="S515" s="9">
        <f t="shared" ref="S515:S578" si="51">(((J515/60)/60)/24)+DATE(1970,1,1)</f>
        <v>42552.653993055559</v>
      </c>
      <c r="T515" s="9">
        <f t="shared" ref="T515:T578" si="52">(((I515/60)/60)/24)+DATE(1970,1,1)</f>
        <v>42597.291666666672</v>
      </c>
    </row>
    <row r="516" spans="1:20" ht="45" x14ac:dyDescent="0.25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8270</v>
      </c>
      <c r="O516" s="5">
        <f t="shared" si="48"/>
        <v>3.3333333333333335</v>
      </c>
      <c r="P516" s="5">
        <f t="shared" ref="P516:P579" si="53">IF(L516=0,0,E516/L516)</f>
        <v>16.666666666666668</v>
      </c>
      <c r="Q516" t="str">
        <f t="shared" si="49"/>
        <v>film</v>
      </c>
      <c r="R516" t="str">
        <f t="shared" si="50"/>
        <v>video/animation</v>
      </c>
      <c r="S516" s="9">
        <f t="shared" si="51"/>
        <v>41830.613969907405</v>
      </c>
      <c r="T516" s="9">
        <f t="shared" si="52"/>
        <v>41860.613969907405</v>
      </c>
    </row>
    <row r="517" spans="1:20" ht="45" x14ac:dyDescent="0.25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8270</v>
      </c>
      <c r="O517" s="5">
        <f t="shared" si="48"/>
        <v>25.41340206185567</v>
      </c>
      <c r="P517" s="5">
        <f t="shared" si="53"/>
        <v>725.02941176470586</v>
      </c>
      <c r="Q517" t="str">
        <f t="shared" si="49"/>
        <v>film</v>
      </c>
      <c r="R517" t="str">
        <f t="shared" si="50"/>
        <v>video/animation</v>
      </c>
      <c r="S517" s="9">
        <f t="shared" si="51"/>
        <v>42327.490752314814</v>
      </c>
      <c r="T517" s="9">
        <f t="shared" si="52"/>
        <v>42367.490752314814</v>
      </c>
    </row>
    <row r="518" spans="1:20" ht="30" x14ac:dyDescent="0.25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8270</v>
      </c>
      <c r="O518" s="5">
        <f t="shared" si="48"/>
        <v>0</v>
      </c>
      <c r="P518" s="5">
        <f t="shared" si="53"/>
        <v>0</v>
      </c>
      <c r="Q518" t="str">
        <f t="shared" si="49"/>
        <v>film</v>
      </c>
      <c r="R518" t="str">
        <f t="shared" si="50"/>
        <v>video/animation</v>
      </c>
      <c r="S518" s="9">
        <f t="shared" si="51"/>
        <v>42091.778703703705</v>
      </c>
      <c r="T518" s="9">
        <f t="shared" si="52"/>
        <v>42151.778703703705</v>
      </c>
    </row>
    <row r="519" spans="1:20" ht="60" x14ac:dyDescent="0.25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8270</v>
      </c>
      <c r="O519" s="5">
        <f t="shared" si="48"/>
        <v>1.3666666666666667</v>
      </c>
      <c r="P519" s="5">
        <f t="shared" si="53"/>
        <v>68.333333333333329</v>
      </c>
      <c r="Q519" t="str">
        <f t="shared" si="49"/>
        <v>film</v>
      </c>
      <c r="R519" t="str">
        <f t="shared" si="50"/>
        <v>video/animation</v>
      </c>
      <c r="S519" s="9">
        <f t="shared" si="51"/>
        <v>42738.615289351852</v>
      </c>
      <c r="T519" s="9">
        <f t="shared" si="52"/>
        <v>42768.615289351852</v>
      </c>
    </row>
    <row r="520" spans="1:20" ht="60" x14ac:dyDescent="0.25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8270</v>
      </c>
      <c r="O520" s="5">
        <f t="shared" si="48"/>
        <v>0</v>
      </c>
      <c r="P520" s="5">
        <f t="shared" si="53"/>
        <v>0</v>
      </c>
      <c r="Q520" t="str">
        <f t="shared" si="49"/>
        <v>film</v>
      </c>
      <c r="R520" t="str">
        <f t="shared" si="50"/>
        <v>video/animation</v>
      </c>
      <c r="S520" s="9">
        <f t="shared" si="51"/>
        <v>42223.616018518514</v>
      </c>
      <c r="T520" s="9">
        <f t="shared" si="52"/>
        <v>42253.615277777775</v>
      </c>
    </row>
    <row r="521" spans="1:20" ht="45" x14ac:dyDescent="0.25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8270</v>
      </c>
      <c r="O521" s="5">
        <f t="shared" si="48"/>
        <v>22.881426547787683</v>
      </c>
      <c r="P521" s="5">
        <f t="shared" si="53"/>
        <v>39.228571428571428</v>
      </c>
      <c r="Q521" t="str">
        <f t="shared" si="49"/>
        <v>film</v>
      </c>
      <c r="R521" t="str">
        <f t="shared" si="50"/>
        <v>video/animation</v>
      </c>
      <c r="S521" s="9">
        <f t="shared" si="51"/>
        <v>41218.391446759262</v>
      </c>
      <c r="T521" s="9">
        <f t="shared" si="52"/>
        <v>41248.391446759262</v>
      </c>
    </row>
    <row r="522" spans="1:20" ht="60" x14ac:dyDescent="0.25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8276</v>
      </c>
      <c r="O522" s="5">
        <f t="shared" si="48"/>
        <v>102.1</v>
      </c>
      <c r="P522" s="5">
        <f t="shared" si="53"/>
        <v>150.14705882352942</v>
      </c>
      <c r="Q522" t="str">
        <f t="shared" si="49"/>
        <v>theater</v>
      </c>
      <c r="R522" t="str">
        <f t="shared" si="50"/>
        <v>plays</v>
      </c>
      <c r="S522" s="9">
        <f t="shared" si="51"/>
        <v>42318.702094907407</v>
      </c>
      <c r="T522" s="9">
        <f t="shared" si="52"/>
        <v>42348.702094907407</v>
      </c>
    </row>
    <row r="523" spans="1:20" ht="60" x14ac:dyDescent="0.25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8276</v>
      </c>
      <c r="O523" s="5">
        <f t="shared" si="48"/>
        <v>104.64</v>
      </c>
      <c r="P523" s="5">
        <f t="shared" si="53"/>
        <v>93.428571428571431</v>
      </c>
      <c r="Q523" t="str">
        <f t="shared" si="49"/>
        <v>theater</v>
      </c>
      <c r="R523" t="str">
        <f t="shared" si="50"/>
        <v>plays</v>
      </c>
      <c r="S523" s="9">
        <f t="shared" si="51"/>
        <v>42646.092812499999</v>
      </c>
      <c r="T523" s="9">
        <f t="shared" si="52"/>
        <v>42675.207638888889</v>
      </c>
    </row>
    <row r="524" spans="1:20" ht="45" x14ac:dyDescent="0.25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8276</v>
      </c>
      <c r="O524" s="5">
        <f t="shared" si="48"/>
        <v>114.66666666666667</v>
      </c>
      <c r="P524" s="5">
        <f t="shared" si="53"/>
        <v>110.96774193548387</v>
      </c>
      <c r="Q524" t="str">
        <f t="shared" si="49"/>
        <v>theater</v>
      </c>
      <c r="R524" t="str">
        <f t="shared" si="50"/>
        <v>plays</v>
      </c>
      <c r="S524" s="9">
        <f t="shared" si="51"/>
        <v>42430.040798611109</v>
      </c>
      <c r="T524" s="9">
        <f t="shared" si="52"/>
        <v>42449.999131944445</v>
      </c>
    </row>
    <row r="525" spans="1:20" ht="60" x14ac:dyDescent="0.25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8276</v>
      </c>
      <c r="O525" s="5">
        <f t="shared" si="48"/>
        <v>120.6</v>
      </c>
      <c r="P525" s="5">
        <f t="shared" si="53"/>
        <v>71.785714285714292</v>
      </c>
      <c r="Q525" t="str">
        <f t="shared" si="49"/>
        <v>theater</v>
      </c>
      <c r="R525" t="str">
        <f t="shared" si="50"/>
        <v>plays</v>
      </c>
      <c r="S525" s="9">
        <f t="shared" si="51"/>
        <v>42238.13282407407</v>
      </c>
      <c r="T525" s="9">
        <f t="shared" si="52"/>
        <v>42268.13282407407</v>
      </c>
    </row>
    <row r="526" spans="1:20" ht="60" x14ac:dyDescent="0.25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8276</v>
      </c>
      <c r="O526" s="5">
        <f t="shared" si="48"/>
        <v>108.67285714285714</v>
      </c>
      <c r="P526" s="5">
        <f t="shared" si="53"/>
        <v>29.258076923076924</v>
      </c>
      <c r="Q526" t="str">
        <f t="shared" si="49"/>
        <v>theater</v>
      </c>
      <c r="R526" t="str">
        <f t="shared" si="50"/>
        <v>plays</v>
      </c>
      <c r="S526" s="9">
        <f t="shared" si="51"/>
        <v>42492.717233796298</v>
      </c>
      <c r="T526" s="9">
        <f t="shared" si="52"/>
        <v>42522.717233796298</v>
      </c>
    </row>
    <row r="527" spans="1:20" ht="60" x14ac:dyDescent="0.25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8276</v>
      </c>
      <c r="O527" s="5">
        <f t="shared" si="48"/>
        <v>100</v>
      </c>
      <c r="P527" s="5">
        <f t="shared" si="53"/>
        <v>1000</v>
      </c>
      <c r="Q527" t="str">
        <f t="shared" si="49"/>
        <v>theater</v>
      </c>
      <c r="R527" t="str">
        <f t="shared" si="50"/>
        <v>plays</v>
      </c>
      <c r="S527" s="9">
        <f t="shared" si="51"/>
        <v>41850.400937500002</v>
      </c>
      <c r="T527" s="9">
        <f t="shared" si="52"/>
        <v>41895.400937500002</v>
      </c>
    </row>
    <row r="528" spans="1:20" ht="45" x14ac:dyDescent="0.25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8276</v>
      </c>
      <c r="O528" s="5">
        <f t="shared" si="48"/>
        <v>114</v>
      </c>
      <c r="P528" s="5">
        <f t="shared" si="53"/>
        <v>74.347826086956516</v>
      </c>
      <c r="Q528" t="str">
        <f t="shared" si="49"/>
        <v>theater</v>
      </c>
      <c r="R528" t="str">
        <f t="shared" si="50"/>
        <v>plays</v>
      </c>
      <c r="S528" s="9">
        <f t="shared" si="51"/>
        <v>42192.591944444444</v>
      </c>
      <c r="T528" s="9">
        <f t="shared" si="52"/>
        <v>42223.708333333328</v>
      </c>
    </row>
    <row r="529" spans="1:20" ht="60" x14ac:dyDescent="0.25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8276</v>
      </c>
      <c r="O529" s="5">
        <f t="shared" si="48"/>
        <v>100.85</v>
      </c>
      <c r="P529" s="5">
        <f t="shared" si="53"/>
        <v>63.829113924050631</v>
      </c>
      <c r="Q529" t="str">
        <f t="shared" si="49"/>
        <v>theater</v>
      </c>
      <c r="R529" t="str">
        <f t="shared" si="50"/>
        <v>plays</v>
      </c>
      <c r="S529" s="9">
        <f t="shared" si="51"/>
        <v>42753.205625000002</v>
      </c>
      <c r="T529" s="9">
        <f t="shared" si="52"/>
        <v>42783.670138888891</v>
      </c>
    </row>
    <row r="530" spans="1:20" ht="30" x14ac:dyDescent="0.25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8276</v>
      </c>
      <c r="O530" s="5">
        <f t="shared" si="48"/>
        <v>115.65217391304348</v>
      </c>
      <c r="P530" s="5">
        <f t="shared" si="53"/>
        <v>44.333333333333336</v>
      </c>
      <c r="Q530" t="str">
        <f t="shared" si="49"/>
        <v>theater</v>
      </c>
      <c r="R530" t="str">
        <f t="shared" si="50"/>
        <v>plays</v>
      </c>
      <c r="S530" s="9">
        <f t="shared" si="51"/>
        <v>42155.920219907406</v>
      </c>
      <c r="T530" s="9">
        <f t="shared" si="52"/>
        <v>42176.888888888891</v>
      </c>
    </row>
    <row r="531" spans="1:20" ht="60" x14ac:dyDescent="0.25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8276</v>
      </c>
      <c r="O531" s="5">
        <f t="shared" si="48"/>
        <v>130.41666666666666</v>
      </c>
      <c r="P531" s="5">
        <f t="shared" si="53"/>
        <v>86.944444444444443</v>
      </c>
      <c r="Q531" t="str">
        <f t="shared" si="49"/>
        <v>theater</v>
      </c>
      <c r="R531" t="str">
        <f t="shared" si="50"/>
        <v>plays</v>
      </c>
      <c r="S531" s="9">
        <f t="shared" si="51"/>
        <v>42725.031180555554</v>
      </c>
      <c r="T531" s="9">
        <f t="shared" si="52"/>
        <v>42746.208333333328</v>
      </c>
    </row>
    <row r="532" spans="1:20" ht="60" x14ac:dyDescent="0.25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8276</v>
      </c>
      <c r="O532" s="5">
        <f t="shared" si="48"/>
        <v>107.7826725403818</v>
      </c>
      <c r="P532" s="5">
        <f t="shared" si="53"/>
        <v>126.55172413793103</v>
      </c>
      <c r="Q532" t="str">
        <f t="shared" si="49"/>
        <v>theater</v>
      </c>
      <c r="R532" t="str">
        <f t="shared" si="50"/>
        <v>plays</v>
      </c>
      <c r="S532" s="9">
        <f t="shared" si="51"/>
        <v>42157.591064814813</v>
      </c>
      <c r="T532" s="9">
        <f t="shared" si="52"/>
        <v>42179.083333333328</v>
      </c>
    </row>
    <row r="533" spans="1:20" ht="60" x14ac:dyDescent="0.25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8276</v>
      </c>
      <c r="O533" s="5">
        <f t="shared" si="48"/>
        <v>100</v>
      </c>
      <c r="P533" s="5">
        <f t="shared" si="53"/>
        <v>129.03225806451613</v>
      </c>
      <c r="Q533" t="str">
        <f t="shared" si="49"/>
        <v>theater</v>
      </c>
      <c r="R533" t="str">
        <f t="shared" si="50"/>
        <v>plays</v>
      </c>
      <c r="S533" s="9">
        <f t="shared" si="51"/>
        <v>42676.065150462964</v>
      </c>
      <c r="T533" s="9">
        <f t="shared" si="52"/>
        <v>42721.290972222225</v>
      </c>
    </row>
    <row r="534" spans="1:20" ht="60" x14ac:dyDescent="0.25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8276</v>
      </c>
      <c r="O534" s="5">
        <f t="shared" si="48"/>
        <v>123.25</v>
      </c>
      <c r="P534" s="5">
        <f t="shared" si="53"/>
        <v>71.242774566473983</v>
      </c>
      <c r="Q534" t="str">
        <f t="shared" si="49"/>
        <v>theater</v>
      </c>
      <c r="R534" t="str">
        <f t="shared" si="50"/>
        <v>plays</v>
      </c>
      <c r="S534" s="9">
        <f t="shared" si="51"/>
        <v>42473.007037037038</v>
      </c>
      <c r="T534" s="9">
        <f t="shared" si="52"/>
        <v>42503.007037037038</v>
      </c>
    </row>
    <row r="535" spans="1:20" ht="60" x14ac:dyDescent="0.25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8276</v>
      </c>
      <c r="O535" s="5">
        <f t="shared" si="48"/>
        <v>100.2</v>
      </c>
      <c r="P535" s="5">
        <f t="shared" si="53"/>
        <v>117.88235294117646</v>
      </c>
      <c r="Q535" t="str">
        <f t="shared" si="49"/>
        <v>theater</v>
      </c>
      <c r="R535" t="str">
        <f t="shared" si="50"/>
        <v>plays</v>
      </c>
      <c r="S535" s="9">
        <f t="shared" si="51"/>
        <v>42482.43478009259</v>
      </c>
      <c r="T535" s="9">
        <f t="shared" si="52"/>
        <v>42506.43478009259</v>
      </c>
    </row>
    <row r="536" spans="1:20" ht="60" x14ac:dyDescent="0.25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8276</v>
      </c>
      <c r="O536" s="5">
        <f t="shared" si="48"/>
        <v>104.66666666666667</v>
      </c>
      <c r="P536" s="5">
        <f t="shared" si="53"/>
        <v>327.08333333333331</v>
      </c>
      <c r="Q536" t="str">
        <f t="shared" si="49"/>
        <v>theater</v>
      </c>
      <c r="R536" t="str">
        <f t="shared" si="50"/>
        <v>plays</v>
      </c>
      <c r="S536" s="9">
        <f t="shared" si="51"/>
        <v>42270.810995370368</v>
      </c>
      <c r="T536" s="9">
        <f t="shared" si="52"/>
        <v>42309.958333333328</v>
      </c>
    </row>
    <row r="537" spans="1:20" ht="45" x14ac:dyDescent="0.25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8276</v>
      </c>
      <c r="O537" s="5">
        <f t="shared" si="48"/>
        <v>102.5</v>
      </c>
      <c r="P537" s="5">
        <f t="shared" si="53"/>
        <v>34.745762711864408</v>
      </c>
      <c r="Q537" t="str">
        <f t="shared" si="49"/>
        <v>theater</v>
      </c>
      <c r="R537" t="str">
        <f t="shared" si="50"/>
        <v>plays</v>
      </c>
      <c r="S537" s="9">
        <f t="shared" si="51"/>
        <v>42711.545196759253</v>
      </c>
      <c r="T537" s="9">
        <f t="shared" si="52"/>
        <v>42741.545196759253</v>
      </c>
    </row>
    <row r="538" spans="1:20" ht="60" x14ac:dyDescent="0.25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8276</v>
      </c>
      <c r="O538" s="5">
        <f t="shared" si="48"/>
        <v>118.25757575757575</v>
      </c>
      <c r="P538" s="5">
        <f t="shared" si="53"/>
        <v>100.06410256410257</v>
      </c>
      <c r="Q538" t="str">
        <f t="shared" si="49"/>
        <v>theater</v>
      </c>
      <c r="R538" t="str">
        <f t="shared" si="50"/>
        <v>plays</v>
      </c>
      <c r="S538" s="9">
        <f t="shared" si="51"/>
        <v>42179.344988425932</v>
      </c>
      <c r="T538" s="9">
        <f t="shared" si="52"/>
        <v>42219.75</v>
      </c>
    </row>
    <row r="539" spans="1:20" ht="60" x14ac:dyDescent="0.25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8276</v>
      </c>
      <c r="O539" s="5">
        <f t="shared" si="48"/>
        <v>120.5</v>
      </c>
      <c r="P539" s="5">
        <f t="shared" si="53"/>
        <v>40.847457627118644</v>
      </c>
      <c r="Q539" t="str">
        <f t="shared" si="49"/>
        <v>theater</v>
      </c>
      <c r="R539" t="str">
        <f t="shared" si="50"/>
        <v>plays</v>
      </c>
      <c r="S539" s="9">
        <f t="shared" si="51"/>
        <v>42282.768414351856</v>
      </c>
      <c r="T539" s="9">
        <f t="shared" si="52"/>
        <v>42312.810081018513</v>
      </c>
    </row>
    <row r="540" spans="1:20" ht="60" x14ac:dyDescent="0.25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8276</v>
      </c>
      <c r="O540" s="5">
        <f t="shared" si="48"/>
        <v>302.42</v>
      </c>
      <c r="P540" s="5">
        <f t="shared" si="53"/>
        <v>252.01666666666668</v>
      </c>
      <c r="Q540" t="str">
        <f t="shared" si="49"/>
        <v>theater</v>
      </c>
      <c r="R540" t="str">
        <f t="shared" si="50"/>
        <v>plays</v>
      </c>
      <c r="S540" s="9">
        <f t="shared" si="51"/>
        <v>42473.794710648144</v>
      </c>
      <c r="T540" s="9">
        <f t="shared" si="52"/>
        <v>42503.794710648144</v>
      </c>
    </row>
    <row r="541" spans="1:20" ht="45" x14ac:dyDescent="0.25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8276</v>
      </c>
      <c r="O541" s="5">
        <f t="shared" si="48"/>
        <v>100.64400000000001</v>
      </c>
      <c r="P541" s="5">
        <f t="shared" si="53"/>
        <v>25.161000000000001</v>
      </c>
      <c r="Q541" t="str">
        <f t="shared" si="49"/>
        <v>theater</v>
      </c>
      <c r="R541" t="str">
        <f t="shared" si="50"/>
        <v>plays</v>
      </c>
      <c r="S541" s="9">
        <f t="shared" si="51"/>
        <v>42535.049849537041</v>
      </c>
      <c r="T541" s="9">
        <f t="shared" si="52"/>
        <v>42556.049849537041</v>
      </c>
    </row>
    <row r="542" spans="1:20" ht="60" x14ac:dyDescent="0.25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8277</v>
      </c>
      <c r="O542" s="5">
        <f t="shared" si="48"/>
        <v>6.6666666666666671E-3</v>
      </c>
      <c r="P542" s="5">
        <f t="shared" si="53"/>
        <v>1</v>
      </c>
      <c r="Q542" t="str">
        <f t="shared" si="49"/>
        <v>technology</v>
      </c>
      <c r="R542" t="str">
        <f t="shared" si="50"/>
        <v>web</v>
      </c>
      <c r="S542" s="9">
        <f t="shared" si="51"/>
        <v>42009.817199074074</v>
      </c>
      <c r="T542" s="9">
        <f t="shared" si="52"/>
        <v>42039.817199074074</v>
      </c>
    </row>
    <row r="543" spans="1:20" ht="45" x14ac:dyDescent="0.25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8277</v>
      </c>
      <c r="O543" s="5">
        <f t="shared" si="48"/>
        <v>0.55555555555555558</v>
      </c>
      <c r="P543" s="5">
        <f t="shared" si="53"/>
        <v>25</v>
      </c>
      <c r="Q543" t="str">
        <f t="shared" si="49"/>
        <v>technology</v>
      </c>
      <c r="R543" t="str">
        <f t="shared" si="50"/>
        <v>web</v>
      </c>
      <c r="S543" s="9">
        <f t="shared" si="51"/>
        <v>42276.046689814815</v>
      </c>
      <c r="T543" s="9">
        <f t="shared" si="52"/>
        <v>42306.046689814815</v>
      </c>
    </row>
    <row r="544" spans="1:20" ht="45" x14ac:dyDescent="0.25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8277</v>
      </c>
      <c r="O544" s="5">
        <f t="shared" si="48"/>
        <v>4.0000000000000002E-4</v>
      </c>
      <c r="P544" s="5">
        <f t="shared" si="53"/>
        <v>1</v>
      </c>
      <c r="Q544" t="str">
        <f t="shared" si="49"/>
        <v>technology</v>
      </c>
      <c r="R544" t="str">
        <f t="shared" si="50"/>
        <v>web</v>
      </c>
      <c r="S544" s="9">
        <f t="shared" si="51"/>
        <v>42433.737453703703</v>
      </c>
      <c r="T544" s="9">
        <f t="shared" si="52"/>
        <v>42493.695787037039</v>
      </c>
    </row>
    <row r="545" spans="1:20" ht="60" x14ac:dyDescent="0.25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8277</v>
      </c>
      <c r="O545" s="5">
        <f t="shared" si="48"/>
        <v>0.31818181818181818</v>
      </c>
      <c r="P545" s="5">
        <f t="shared" si="53"/>
        <v>35</v>
      </c>
      <c r="Q545" t="str">
        <f t="shared" si="49"/>
        <v>technology</v>
      </c>
      <c r="R545" t="str">
        <f t="shared" si="50"/>
        <v>web</v>
      </c>
      <c r="S545" s="9">
        <f t="shared" si="51"/>
        <v>41914.092152777775</v>
      </c>
      <c r="T545" s="9">
        <f t="shared" si="52"/>
        <v>41944.092152777775</v>
      </c>
    </row>
    <row r="546" spans="1:20" ht="60" x14ac:dyDescent="0.25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8277</v>
      </c>
      <c r="O546" s="5">
        <f t="shared" si="48"/>
        <v>1.2</v>
      </c>
      <c r="P546" s="5">
        <f t="shared" si="53"/>
        <v>3</v>
      </c>
      <c r="Q546" t="str">
        <f t="shared" si="49"/>
        <v>technology</v>
      </c>
      <c r="R546" t="str">
        <f t="shared" si="50"/>
        <v>web</v>
      </c>
      <c r="S546" s="9">
        <f t="shared" si="51"/>
        <v>42525.656944444447</v>
      </c>
      <c r="T546" s="9">
        <f t="shared" si="52"/>
        <v>42555.656944444447</v>
      </c>
    </row>
    <row r="547" spans="1:20" ht="60" x14ac:dyDescent="0.25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8277</v>
      </c>
      <c r="O547" s="5">
        <f t="shared" si="48"/>
        <v>27.384</v>
      </c>
      <c r="P547" s="5">
        <f t="shared" si="53"/>
        <v>402.70588235294116</v>
      </c>
      <c r="Q547" t="str">
        <f t="shared" si="49"/>
        <v>technology</v>
      </c>
      <c r="R547" t="str">
        <f t="shared" si="50"/>
        <v>web</v>
      </c>
      <c r="S547" s="9">
        <f t="shared" si="51"/>
        <v>42283.592465277776</v>
      </c>
      <c r="T547" s="9">
        <f t="shared" si="52"/>
        <v>42323.634131944447</v>
      </c>
    </row>
    <row r="548" spans="1:20" ht="60" x14ac:dyDescent="0.25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8277</v>
      </c>
      <c r="O548" s="5">
        <f t="shared" si="48"/>
        <v>8.666666666666667E-2</v>
      </c>
      <c r="P548" s="5">
        <f t="shared" si="53"/>
        <v>26</v>
      </c>
      <c r="Q548" t="str">
        <f t="shared" si="49"/>
        <v>technology</v>
      </c>
      <c r="R548" t="str">
        <f t="shared" si="50"/>
        <v>web</v>
      </c>
      <c r="S548" s="9">
        <f t="shared" si="51"/>
        <v>42249.667997685188</v>
      </c>
      <c r="T548" s="9">
        <f t="shared" si="52"/>
        <v>42294.667997685188</v>
      </c>
    </row>
    <row r="549" spans="1:20" ht="60" x14ac:dyDescent="0.25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8277</v>
      </c>
      <c r="O549" s="5">
        <f t="shared" si="48"/>
        <v>0</v>
      </c>
      <c r="P549" s="5">
        <f t="shared" si="53"/>
        <v>0</v>
      </c>
      <c r="Q549" t="str">
        <f t="shared" si="49"/>
        <v>technology</v>
      </c>
      <c r="R549" t="str">
        <f t="shared" si="50"/>
        <v>web</v>
      </c>
      <c r="S549" s="9">
        <f t="shared" si="51"/>
        <v>42380.696342592593</v>
      </c>
      <c r="T549" s="9">
        <f t="shared" si="52"/>
        <v>42410.696342592593</v>
      </c>
    </row>
    <row r="550" spans="1:20" ht="45" x14ac:dyDescent="0.25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8277</v>
      </c>
      <c r="O550" s="5">
        <f t="shared" si="48"/>
        <v>0.09</v>
      </c>
      <c r="P550" s="5">
        <f t="shared" si="53"/>
        <v>9</v>
      </c>
      <c r="Q550" t="str">
        <f t="shared" si="49"/>
        <v>technology</v>
      </c>
      <c r="R550" t="str">
        <f t="shared" si="50"/>
        <v>web</v>
      </c>
      <c r="S550" s="9">
        <f t="shared" si="51"/>
        <v>42276.903333333335</v>
      </c>
      <c r="T550" s="9">
        <f t="shared" si="52"/>
        <v>42306.903333333335</v>
      </c>
    </row>
    <row r="551" spans="1:20" ht="60" x14ac:dyDescent="0.25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8277</v>
      </c>
      <c r="O551" s="5">
        <f t="shared" si="48"/>
        <v>2.72</v>
      </c>
      <c r="P551" s="5">
        <f t="shared" si="53"/>
        <v>8.5</v>
      </c>
      <c r="Q551" t="str">
        <f t="shared" si="49"/>
        <v>technology</v>
      </c>
      <c r="R551" t="str">
        <f t="shared" si="50"/>
        <v>web</v>
      </c>
      <c r="S551" s="9">
        <f t="shared" si="51"/>
        <v>42163.636828703704</v>
      </c>
      <c r="T551" s="9">
        <f t="shared" si="52"/>
        <v>42193.636828703704</v>
      </c>
    </row>
    <row r="552" spans="1:20" ht="60" x14ac:dyDescent="0.25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8277</v>
      </c>
      <c r="O552" s="5">
        <f t="shared" si="48"/>
        <v>0.7</v>
      </c>
      <c r="P552" s="5">
        <f t="shared" si="53"/>
        <v>8.75</v>
      </c>
      <c r="Q552" t="str">
        <f t="shared" si="49"/>
        <v>technology</v>
      </c>
      <c r="R552" t="str">
        <f t="shared" si="50"/>
        <v>web</v>
      </c>
      <c r="S552" s="9">
        <f t="shared" si="51"/>
        <v>42753.678761574076</v>
      </c>
      <c r="T552" s="9">
        <f t="shared" si="52"/>
        <v>42766.208333333328</v>
      </c>
    </row>
    <row r="553" spans="1:20" ht="60" x14ac:dyDescent="0.25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8277</v>
      </c>
      <c r="O553" s="5">
        <f t="shared" si="48"/>
        <v>5.0413333333333332</v>
      </c>
      <c r="P553" s="5">
        <f t="shared" si="53"/>
        <v>135.03571428571428</v>
      </c>
      <c r="Q553" t="str">
        <f t="shared" si="49"/>
        <v>technology</v>
      </c>
      <c r="R553" t="str">
        <f t="shared" si="50"/>
        <v>web</v>
      </c>
      <c r="S553" s="9">
        <f t="shared" si="51"/>
        <v>42173.275740740741</v>
      </c>
      <c r="T553" s="9">
        <f t="shared" si="52"/>
        <v>42217.745138888888</v>
      </c>
    </row>
    <row r="554" spans="1:20" ht="45" x14ac:dyDescent="0.25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8277</v>
      </c>
      <c r="O554" s="5">
        <f t="shared" si="48"/>
        <v>0</v>
      </c>
      <c r="P554" s="5">
        <f t="shared" si="53"/>
        <v>0</v>
      </c>
      <c r="Q554" t="str">
        <f t="shared" si="49"/>
        <v>technology</v>
      </c>
      <c r="R554" t="str">
        <f t="shared" si="50"/>
        <v>web</v>
      </c>
      <c r="S554" s="9">
        <f t="shared" si="51"/>
        <v>42318.616851851853</v>
      </c>
      <c r="T554" s="9">
        <f t="shared" si="52"/>
        <v>42378.616851851853</v>
      </c>
    </row>
    <row r="555" spans="1:20" ht="45" x14ac:dyDescent="0.25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8277</v>
      </c>
      <c r="O555" s="5">
        <f t="shared" si="48"/>
        <v>0.49199999999999999</v>
      </c>
      <c r="P555" s="5">
        <f t="shared" si="53"/>
        <v>20.5</v>
      </c>
      <c r="Q555" t="str">
        <f t="shared" si="49"/>
        <v>technology</v>
      </c>
      <c r="R555" t="str">
        <f t="shared" si="50"/>
        <v>web</v>
      </c>
      <c r="S555" s="9">
        <f t="shared" si="51"/>
        <v>41927.71980324074</v>
      </c>
      <c r="T555" s="9">
        <f t="shared" si="52"/>
        <v>41957.761469907404</v>
      </c>
    </row>
    <row r="556" spans="1:20" ht="60" x14ac:dyDescent="0.25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8277</v>
      </c>
      <c r="O556" s="5">
        <f t="shared" si="48"/>
        <v>36.589147286821706</v>
      </c>
      <c r="P556" s="5">
        <f t="shared" si="53"/>
        <v>64.36363636363636</v>
      </c>
      <c r="Q556" t="str">
        <f t="shared" si="49"/>
        <v>technology</v>
      </c>
      <c r="R556" t="str">
        <f t="shared" si="50"/>
        <v>web</v>
      </c>
      <c r="S556" s="9">
        <f t="shared" si="51"/>
        <v>41901.684861111113</v>
      </c>
      <c r="T556" s="9">
        <f t="shared" si="52"/>
        <v>41931.684861111113</v>
      </c>
    </row>
    <row r="557" spans="1:20" ht="60" x14ac:dyDescent="0.25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8277</v>
      </c>
      <c r="O557" s="5">
        <f t="shared" si="48"/>
        <v>0</v>
      </c>
      <c r="P557" s="5">
        <f t="shared" si="53"/>
        <v>0</v>
      </c>
      <c r="Q557" t="str">
        <f t="shared" si="49"/>
        <v>technology</v>
      </c>
      <c r="R557" t="str">
        <f t="shared" si="50"/>
        <v>web</v>
      </c>
      <c r="S557" s="9">
        <f t="shared" si="51"/>
        <v>42503.353506944448</v>
      </c>
      <c r="T557" s="9">
        <f t="shared" si="52"/>
        <v>42533.353506944448</v>
      </c>
    </row>
    <row r="558" spans="1:20" ht="30" x14ac:dyDescent="0.25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8277</v>
      </c>
      <c r="O558" s="5">
        <f t="shared" si="48"/>
        <v>2.5</v>
      </c>
      <c r="P558" s="5">
        <f t="shared" si="53"/>
        <v>200</v>
      </c>
      <c r="Q558" t="str">
        <f t="shared" si="49"/>
        <v>technology</v>
      </c>
      <c r="R558" t="str">
        <f t="shared" si="50"/>
        <v>web</v>
      </c>
      <c r="S558" s="9">
        <f t="shared" si="51"/>
        <v>42345.860150462962</v>
      </c>
      <c r="T558" s="9">
        <f t="shared" si="52"/>
        <v>42375.860150462962</v>
      </c>
    </row>
    <row r="559" spans="1:20" ht="60" x14ac:dyDescent="0.25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8277</v>
      </c>
      <c r="O559" s="5">
        <f t="shared" si="48"/>
        <v>0.91066666666666662</v>
      </c>
      <c r="P559" s="5">
        <f t="shared" si="53"/>
        <v>68.3</v>
      </c>
      <c r="Q559" t="str">
        <f t="shared" si="49"/>
        <v>technology</v>
      </c>
      <c r="R559" t="str">
        <f t="shared" si="50"/>
        <v>web</v>
      </c>
      <c r="S559" s="9">
        <f t="shared" si="51"/>
        <v>42676.942164351851</v>
      </c>
      <c r="T559" s="9">
        <f t="shared" si="52"/>
        <v>42706.983831018515</v>
      </c>
    </row>
    <row r="560" spans="1:20" ht="60" x14ac:dyDescent="0.25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8277</v>
      </c>
      <c r="O560" s="5">
        <f t="shared" si="48"/>
        <v>0</v>
      </c>
      <c r="P560" s="5">
        <f t="shared" si="53"/>
        <v>0</v>
      </c>
      <c r="Q560" t="str">
        <f t="shared" si="49"/>
        <v>technology</v>
      </c>
      <c r="R560" t="str">
        <f t="shared" si="50"/>
        <v>web</v>
      </c>
      <c r="S560" s="9">
        <f t="shared" si="51"/>
        <v>42057.883159722223</v>
      </c>
      <c r="T560" s="9">
        <f t="shared" si="52"/>
        <v>42087.841493055559</v>
      </c>
    </row>
    <row r="561" spans="1:20" ht="60" x14ac:dyDescent="0.25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8277</v>
      </c>
      <c r="O561" s="5">
        <f t="shared" si="48"/>
        <v>2.0833333333333332E-2</v>
      </c>
      <c r="P561" s="5">
        <f t="shared" si="53"/>
        <v>50</v>
      </c>
      <c r="Q561" t="str">
        <f t="shared" si="49"/>
        <v>technology</v>
      </c>
      <c r="R561" t="str">
        <f t="shared" si="50"/>
        <v>web</v>
      </c>
      <c r="S561" s="9">
        <f t="shared" si="51"/>
        <v>42321.283101851848</v>
      </c>
      <c r="T561" s="9">
        <f t="shared" si="52"/>
        <v>42351.283101851848</v>
      </c>
    </row>
    <row r="562" spans="1:20" ht="45" x14ac:dyDescent="0.25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8277</v>
      </c>
      <c r="O562" s="5">
        <f t="shared" si="48"/>
        <v>1.2E-2</v>
      </c>
      <c r="P562" s="5">
        <f t="shared" si="53"/>
        <v>4</v>
      </c>
      <c r="Q562" t="str">
        <f t="shared" si="49"/>
        <v>technology</v>
      </c>
      <c r="R562" t="str">
        <f t="shared" si="50"/>
        <v>web</v>
      </c>
      <c r="S562" s="9">
        <f t="shared" si="51"/>
        <v>41960.771354166667</v>
      </c>
      <c r="T562" s="9">
        <f t="shared" si="52"/>
        <v>41990.771354166667</v>
      </c>
    </row>
    <row r="563" spans="1:20" ht="60" x14ac:dyDescent="0.25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8277</v>
      </c>
      <c r="O563" s="5">
        <f t="shared" si="48"/>
        <v>0.36666666666666664</v>
      </c>
      <c r="P563" s="5">
        <f t="shared" si="53"/>
        <v>27.5</v>
      </c>
      <c r="Q563" t="str">
        <f t="shared" si="49"/>
        <v>technology</v>
      </c>
      <c r="R563" t="str">
        <f t="shared" si="50"/>
        <v>web</v>
      </c>
      <c r="S563" s="9">
        <f t="shared" si="51"/>
        <v>42268.658715277779</v>
      </c>
      <c r="T563" s="9">
        <f t="shared" si="52"/>
        <v>42303.658715277779</v>
      </c>
    </row>
    <row r="564" spans="1:20" ht="60" x14ac:dyDescent="0.25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8277</v>
      </c>
      <c r="O564" s="5">
        <f t="shared" si="48"/>
        <v>0</v>
      </c>
      <c r="P564" s="5">
        <f t="shared" si="53"/>
        <v>0</v>
      </c>
      <c r="Q564" t="str">
        <f t="shared" si="49"/>
        <v>technology</v>
      </c>
      <c r="R564" t="str">
        <f t="shared" si="50"/>
        <v>web</v>
      </c>
      <c r="S564" s="9">
        <f t="shared" si="51"/>
        <v>42692.389062500006</v>
      </c>
      <c r="T564" s="9">
        <f t="shared" si="52"/>
        <v>42722.389062500006</v>
      </c>
    </row>
    <row r="565" spans="1:20" ht="60" x14ac:dyDescent="0.25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8277</v>
      </c>
      <c r="O565" s="5">
        <f t="shared" si="48"/>
        <v>9.0666666666666673E-2</v>
      </c>
      <c r="P565" s="5">
        <f t="shared" si="53"/>
        <v>34</v>
      </c>
      <c r="Q565" t="str">
        <f t="shared" si="49"/>
        <v>technology</v>
      </c>
      <c r="R565" t="str">
        <f t="shared" si="50"/>
        <v>web</v>
      </c>
      <c r="S565" s="9">
        <f t="shared" si="51"/>
        <v>42022.069988425923</v>
      </c>
      <c r="T565" s="9">
        <f t="shared" si="52"/>
        <v>42052.069988425923</v>
      </c>
    </row>
    <row r="566" spans="1:20" ht="60" x14ac:dyDescent="0.25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8277</v>
      </c>
      <c r="O566" s="5">
        <f t="shared" si="48"/>
        <v>5.5555555555555558E-3</v>
      </c>
      <c r="P566" s="5">
        <f t="shared" si="53"/>
        <v>1</v>
      </c>
      <c r="Q566" t="str">
        <f t="shared" si="49"/>
        <v>technology</v>
      </c>
      <c r="R566" t="str">
        <f t="shared" si="50"/>
        <v>web</v>
      </c>
      <c r="S566" s="9">
        <f t="shared" si="51"/>
        <v>42411.942997685182</v>
      </c>
      <c r="T566" s="9">
        <f t="shared" si="52"/>
        <v>42441.942997685182</v>
      </c>
    </row>
    <row r="567" spans="1:20" ht="60" x14ac:dyDescent="0.25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8277</v>
      </c>
      <c r="O567" s="5">
        <f t="shared" si="48"/>
        <v>0</v>
      </c>
      <c r="P567" s="5">
        <f t="shared" si="53"/>
        <v>0</v>
      </c>
      <c r="Q567" t="str">
        <f t="shared" si="49"/>
        <v>technology</v>
      </c>
      <c r="R567" t="str">
        <f t="shared" si="50"/>
        <v>web</v>
      </c>
      <c r="S567" s="9">
        <f t="shared" si="51"/>
        <v>42165.785289351858</v>
      </c>
      <c r="T567" s="9">
        <f t="shared" si="52"/>
        <v>42195.785289351858</v>
      </c>
    </row>
    <row r="568" spans="1:20" ht="60" x14ac:dyDescent="0.25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8277</v>
      </c>
      <c r="O568" s="5">
        <f t="shared" si="48"/>
        <v>0.02</v>
      </c>
      <c r="P568" s="5">
        <f t="shared" si="53"/>
        <v>1</v>
      </c>
      <c r="Q568" t="str">
        <f t="shared" si="49"/>
        <v>technology</v>
      </c>
      <c r="R568" t="str">
        <f t="shared" si="50"/>
        <v>web</v>
      </c>
      <c r="S568" s="9">
        <f t="shared" si="51"/>
        <v>42535.68440972222</v>
      </c>
      <c r="T568" s="9">
        <f t="shared" si="52"/>
        <v>42565.68440972222</v>
      </c>
    </row>
    <row r="569" spans="1:20" ht="60" x14ac:dyDescent="0.25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8277</v>
      </c>
      <c r="O569" s="5">
        <f t="shared" si="48"/>
        <v>0</v>
      </c>
      <c r="P569" s="5">
        <f t="shared" si="53"/>
        <v>0</v>
      </c>
      <c r="Q569" t="str">
        <f t="shared" si="49"/>
        <v>technology</v>
      </c>
      <c r="R569" t="str">
        <f t="shared" si="50"/>
        <v>web</v>
      </c>
      <c r="S569" s="9">
        <f t="shared" si="51"/>
        <v>41975.842523148152</v>
      </c>
      <c r="T569" s="9">
        <f t="shared" si="52"/>
        <v>42005.842523148152</v>
      </c>
    </row>
    <row r="570" spans="1:20" ht="75" x14ac:dyDescent="0.25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8277</v>
      </c>
      <c r="O570" s="5">
        <f t="shared" si="48"/>
        <v>1</v>
      </c>
      <c r="P570" s="5">
        <f t="shared" si="53"/>
        <v>49</v>
      </c>
      <c r="Q570" t="str">
        <f t="shared" si="49"/>
        <v>technology</v>
      </c>
      <c r="R570" t="str">
        <f t="shared" si="50"/>
        <v>web</v>
      </c>
      <c r="S570" s="9">
        <f t="shared" si="51"/>
        <v>42348.9215625</v>
      </c>
      <c r="T570" s="9">
        <f t="shared" si="52"/>
        <v>42385.458333333328</v>
      </c>
    </row>
    <row r="571" spans="1:20" ht="45" x14ac:dyDescent="0.25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8277</v>
      </c>
      <c r="O571" s="5">
        <f t="shared" si="48"/>
        <v>0.8</v>
      </c>
      <c r="P571" s="5">
        <f t="shared" si="53"/>
        <v>20</v>
      </c>
      <c r="Q571" t="str">
        <f t="shared" si="49"/>
        <v>technology</v>
      </c>
      <c r="R571" t="str">
        <f t="shared" si="50"/>
        <v>web</v>
      </c>
      <c r="S571" s="9">
        <f t="shared" si="51"/>
        <v>42340.847361111111</v>
      </c>
      <c r="T571" s="9">
        <f t="shared" si="52"/>
        <v>42370.847361111111</v>
      </c>
    </row>
    <row r="572" spans="1:20" ht="30" x14ac:dyDescent="0.25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8277</v>
      </c>
      <c r="O572" s="5">
        <f t="shared" si="48"/>
        <v>0.16705882352941176</v>
      </c>
      <c r="P572" s="5">
        <f t="shared" si="53"/>
        <v>142</v>
      </c>
      <c r="Q572" t="str">
        <f t="shared" si="49"/>
        <v>technology</v>
      </c>
      <c r="R572" t="str">
        <f t="shared" si="50"/>
        <v>web</v>
      </c>
      <c r="S572" s="9">
        <f t="shared" si="51"/>
        <v>42388.798252314817</v>
      </c>
      <c r="T572" s="9">
        <f t="shared" si="52"/>
        <v>42418.798252314817</v>
      </c>
    </row>
    <row r="573" spans="1:20" ht="60" x14ac:dyDescent="0.25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8277</v>
      </c>
      <c r="O573" s="5">
        <f t="shared" si="48"/>
        <v>0.42399999999999999</v>
      </c>
      <c r="P573" s="5">
        <f t="shared" si="53"/>
        <v>53</v>
      </c>
      <c r="Q573" t="str">
        <f t="shared" si="49"/>
        <v>technology</v>
      </c>
      <c r="R573" t="str">
        <f t="shared" si="50"/>
        <v>web</v>
      </c>
      <c r="S573" s="9">
        <f t="shared" si="51"/>
        <v>42192.816238425927</v>
      </c>
      <c r="T573" s="9">
        <f t="shared" si="52"/>
        <v>42212.165972222225</v>
      </c>
    </row>
    <row r="574" spans="1:20" ht="60" x14ac:dyDescent="0.25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8277</v>
      </c>
      <c r="O574" s="5">
        <f t="shared" si="48"/>
        <v>0</v>
      </c>
      <c r="P574" s="5">
        <f t="shared" si="53"/>
        <v>0</v>
      </c>
      <c r="Q574" t="str">
        <f t="shared" si="49"/>
        <v>technology</v>
      </c>
      <c r="R574" t="str">
        <f t="shared" si="50"/>
        <v>web</v>
      </c>
      <c r="S574" s="9">
        <f t="shared" si="51"/>
        <v>42282.71629629629</v>
      </c>
      <c r="T574" s="9">
        <f t="shared" si="52"/>
        <v>42312.757962962962</v>
      </c>
    </row>
    <row r="575" spans="1:20" ht="60" x14ac:dyDescent="0.25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8277</v>
      </c>
      <c r="O575" s="5">
        <f t="shared" si="48"/>
        <v>0.38925389253892539</v>
      </c>
      <c r="P575" s="5">
        <f t="shared" si="53"/>
        <v>38.444444444444443</v>
      </c>
      <c r="Q575" t="str">
        <f t="shared" si="49"/>
        <v>technology</v>
      </c>
      <c r="R575" t="str">
        <f t="shared" si="50"/>
        <v>web</v>
      </c>
      <c r="S575" s="9">
        <f t="shared" si="51"/>
        <v>41963.050127314811</v>
      </c>
      <c r="T575" s="9">
        <f t="shared" si="52"/>
        <v>42022.05</v>
      </c>
    </row>
    <row r="576" spans="1:20" ht="60" x14ac:dyDescent="0.25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8277</v>
      </c>
      <c r="O576" s="5">
        <f t="shared" si="48"/>
        <v>0.7155635062611807</v>
      </c>
      <c r="P576" s="5">
        <f t="shared" si="53"/>
        <v>20</v>
      </c>
      <c r="Q576" t="str">
        <f t="shared" si="49"/>
        <v>technology</v>
      </c>
      <c r="R576" t="str">
        <f t="shared" si="50"/>
        <v>web</v>
      </c>
      <c r="S576" s="9">
        <f t="shared" si="51"/>
        <v>42632.443368055552</v>
      </c>
      <c r="T576" s="9">
        <f t="shared" si="52"/>
        <v>42662.443368055552</v>
      </c>
    </row>
    <row r="577" spans="1:20" ht="60" x14ac:dyDescent="0.25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8277</v>
      </c>
      <c r="O577" s="5">
        <f t="shared" si="48"/>
        <v>0.43166666666666664</v>
      </c>
      <c r="P577" s="5">
        <f t="shared" si="53"/>
        <v>64.75</v>
      </c>
      <c r="Q577" t="str">
        <f t="shared" si="49"/>
        <v>technology</v>
      </c>
      <c r="R577" t="str">
        <f t="shared" si="50"/>
        <v>web</v>
      </c>
      <c r="S577" s="9">
        <f t="shared" si="51"/>
        <v>42138.692627314813</v>
      </c>
      <c r="T577" s="9">
        <f t="shared" si="52"/>
        <v>42168.692627314813</v>
      </c>
    </row>
    <row r="578" spans="1:20" ht="45" x14ac:dyDescent="0.25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8277</v>
      </c>
      <c r="O578" s="5">
        <f t="shared" si="48"/>
        <v>1.25E-3</v>
      </c>
      <c r="P578" s="5">
        <f t="shared" si="53"/>
        <v>1</v>
      </c>
      <c r="Q578" t="str">
        <f t="shared" si="49"/>
        <v>technology</v>
      </c>
      <c r="R578" t="str">
        <f t="shared" si="50"/>
        <v>web</v>
      </c>
      <c r="S578" s="9">
        <f t="shared" si="51"/>
        <v>42031.471666666665</v>
      </c>
      <c r="T578" s="9">
        <f t="shared" si="52"/>
        <v>42091.43</v>
      </c>
    </row>
    <row r="579" spans="1:20" ht="60" x14ac:dyDescent="0.25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8277</v>
      </c>
      <c r="O579" s="5">
        <f t="shared" ref="O579:O642" si="54">E579*100/D579</f>
        <v>0.2</v>
      </c>
      <c r="P579" s="5">
        <f t="shared" si="53"/>
        <v>10</v>
      </c>
      <c r="Q579" t="str">
        <f t="shared" ref="Q579:Q642" si="55">IF(ISERR(FIND(" ",N579)),"",LEFT(N579,FIND(" ",N579)-1))</f>
        <v>technology</v>
      </c>
      <c r="R579" t="str">
        <f t="shared" ref="R579:R642" si="56">IF(ISERR(FIND(" ",N579)),"",RIGHT(N579,LEN(N579)-FIND("*",SUBSTITUTE(N579," ","*",LEN(N579)-LEN(SUBSTITUTE(N579," ",""))))))</f>
        <v>web</v>
      </c>
      <c r="S579" s="9">
        <f t="shared" ref="S579:S642" si="57">(((J579/60)/60)/24)+DATE(1970,1,1)</f>
        <v>42450.589143518519</v>
      </c>
      <c r="T579" s="9">
        <f t="shared" ref="T579:T642" si="58">(((I579/60)/60)/24)+DATE(1970,1,1)</f>
        <v>42510.589143518519</v>
      </c>
    </row>
    <row r="580" spans="1:20" ht="30" x14ac:dyDescent="0.25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8277</v>
      </c>
      <c r="O580" s="5">
        <f t="shared" si="54"/>
        <v>1.12E-2</v>
      </c>
      <c r="P580" s="5">
        <f t="shared" ref="P580:P643" si="59">IF(L580=0,0,E580/L580)</f>
        <v>2</v>
      </c>
      <c r="Q580" t="str">
        <f t="shared" si="55"/>
        <v>technology</v>
      </c>
      <c r="R580" t="str">
        <f t="shared" si="56"/>
        <v>web</v>
      </c>
      <c r="S580" s="9">
        <f t="shared" si="57"/>
        <v>42230.578622685185</v>
      </c>
      <c r="T580" s="9">
        <f t="shared" si="58"/>
        <v>42254.578622685185</v>
      </c>
    </row>
    <row r="581" spans="1:20" ht="45" x14ac:dyDescent="0.25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8277</v>
      </c>
      <c r="O581" s="5">
        <f t="shared" si="54"/>
        <v>1.4583333333333333</v>
      </c>
      <c r="P581" s="5">
        <f t="shared" si="59"/>
        <v>35</v>
      </c>
      <c r="Q581" t="str">
        <f t="shared" si="55"/>
        <v>technology</v>
      </c>
      <c r="R581" t="str">
        <f t="shared" si="56"/>
        <v>web</v>
      </c>
      <c r="S581" s="9">
        <f t="shared" si="57"/>
        <v>41968.852118055554</v>
      </c>
      <c r="T581" s="9">
        <f t="shared" si="58"/>
        <v>41998.852118055554</v>
      </c>
    </row>
    <row r="582" spans="1:20" ht="60" x14ac:dyDescent="0.25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8277</v>
      </c>
      <c r="O582" s="5">
        <f t="shared" si="54"/>
        <v>3.3333333333333333E-2</v>
      </c>
      <c r="P582" s="5">
        <f t="shared" si="59"/>
        <v>1</v>
      </c>
      <c r="Q582" t="str">
        <f t="shared" si="55"/>
        <v>technology</v>
      </c>
      <c r="R582" t="str">
        <f t="shared" si="56"/>
        <v>web</v>
      </c>
      <c r="S582" s="9">
        <f t="shared" si="57"/>
        <v>42605.908182870371</v>
      </c>
      <c r="T582" s="9">
        <f t="shared" si="58"/>
        <v>42635.908182870371</v>
      </c>
    </row>
    <row r="583" spans="1:20" ht="60" x14ac:dyDescent="0.25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8277</v>
      </c>
      <c r="O583" s="5">
        <f t="shared" si="54"/>
        <v>0</v>
      </c>
      <c r="P583" s="5">
        <f t="shared" si="59"/>
        <v>0</v>
      </c>
      <c r="Q583" t="str">
        <f t="shared" si="55"/>
        <v>technology</v>
      </c>
      <c r="R583" t="str">
        <f t="shared" si="56"/>
        <v>web</v>
      </c>
      <c r="S583" s="9">
        <f t="shared" si="57"/>
        <v>42188.012777777782</v>
      </c>
      <c r="T583" s="9">
        <f t="shared" si="58"/>
        <v>42218.012777777782</v>
      </c>
    </row>
    <row r="584" spans="1:20" ht="60" x14ac:dyDescent="0.25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8277</v>
      </c>
      <c r="O584" s="5">
        <f t="shared" si="54"/>
        <v>0</v>
      </c>
      <c r="P584" s="5">
        <f t="shared" si="59"/>
        <v>0</v>
      </c>
      <c r="Q584" t="str">
        <f t="shared" si="55"/>
        <v>technology</v>
      </c>
      <c r="R584" t="str">
        <f t="shared" si="56"/>
        <v>web</v>
      </c>
      <c r="S584" s="9">
        <f t="shared" si="57"/>
        <v>42055.739803240736</v>
      </c>
      <c r="T584" s="9">
        <f t="shared" si="58"/>
        <v>42078.75</v>
      </c>
    </row>
    <row r="585" spans="1:20" ht="45" x14ac:dyDescent="0.25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8277</v>
      </c>
      <c r="O585" s="5">
        <f t="shared" si="54"/>
        <v>1.1111111111111112E-2</v>
      </c>
      <c r="P585" s="5">
        <f t="shared" si="59"/>
        <v>1</v>
      </c>
      <c r="Q585" t="str">
        <f t="shared" si="55"/>
        <v>technology</v>
      </c>
      <c r="R585" t="str">
        <f t="shared" si="56"/>
        <v>web</v>
      </c>
      <c r="S585" s="9">
        <f t="shared" si="57"/>
        <v>42052.93850694444</v>
      </c>
      <c r="T585" s="9">
        <f t="shared" si="58"/>
        <v>42082.896840277783</v>
      </c>
    </row>
    <row r="586" spans="1:20" ht="45" x14ac:dyDescent="0.25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8277</v>
      </c>
      <c r="O586" s="5">
        <f t="shared" si="54"/>
        <v>1</v>
      </c>
      <c r="P586" s="5">
        <f t="shared" si="59"/>
        <v>5</v>
      </c>
      <c r="Q586" t="str">
        <f t="shared" si="55"/>
        <v>technology</v>
      </c>
      <c r="R586" t="str">
        <f t="shared" si="56"/>
        <v>web</v>
      </c>
      <c r="S586" s="9">
        <f t="shared" si="57"/>
        <v>42049.716620370367</v>
      </c>
      <c r="T586" s="9">
        <f t="shared" si="58"/>
        <v>42079.674953703703</v>
      </c>
    </row>
    <row r="587" spans="1:20" ht="45" x14ac:dyDescent="0.25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8277</v>
      </c>
      <c r="O587" s="5">
        <f t="shared" si="54"/>
        <v>0</v>
      </c>
      <c r="P587" s="5">
        <f t="shared" si="59"/>
        <v>0</v>
      </c>
      <c r="Q587" t="str">
        <f t="shared" si="55"/>
        <v>technology</v>
      </c>
      <c r="R587" t="str">
        <f t="shared" si="56"/>
        <v>web</v>
      </c>
      <c r="S587" s="9">
        <f t="shared" si="57"/>
        <v>42283.3909375</v>
      </c>
      <c r="T587" s="9">
        <f t="shared" si="58"/>
        <v>42339</v>
      </c>
    </row>
    <row r="588" spans="1:20" ht="45" x14ac:dyDescent="0.25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8277</v>
      </c>
      <c r="O588" s="5">
        <f t="shared" si="54"/>
        <v>0.56000000000000005</v>
      </c>
      <c r="P588" s="5">
        <f t="shared" si="59"/>
        <v>14</v>
      </c>
      <c r="Q588" t="str">
        <f t="shared" si="55"/>
        <v>technology</v>
      </c>
      <c r="R588" t="str">
        <f t="shared" si="56"/>
        <v>web</v>
      </c>
      <c r="S588" s="9">
        <f t="shared" si="57"/>
        <v>42020.854247685187</v>
      </c>
      <c r="T588" s="9">
        <f t="shared" si="58"/>
        <v>42050.854247685187</v>
      </c>
    </row>
    <row r="589" spans="1:20" ht="75" x14ac:dyDescent="0.25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8277</v>
      </c>
      <c r="O589" s="5">
        <f t="shared" si="54"/>
        <v>9.0833333333333339</v>
      </c>
      <c r="P589" s="5">
        <f t="shared" si="59"/>
        <v>389.28571428571428</v>
      </c>
      <c r="Q589" t="str">
        <f t="shared" si="55"/>
        <v>technology</v>
      </c>
      <c r="R589" t="str">
        <f t="shared" si="56"/>
        <v>web</v>
      </c>
      <c r="S589" s="9">
        <f t="shared" si="57"/>
        <v>42080.757326388892</v>
      </c>
      <c r="T589" s="9">
        <f t="shared" si="58"/>
        <v>42110.757326388892</v>
      </c>
    </row>
    <row r="590" spans="1:20" ht="60" x14ac:dyDescent="0.25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8277</v>
      </c>
      <c r="O590" s="5">
        <f t="shared" si="54"/>
        <v>3.3444444444444446</v>
      </c>
      <c r="P590" s="5">
        <f t="shared" si="59"/>
        <v>150.5</v>
      </c>
      <c r="Q590" t="str">
        <f t="shared" si="55"/>
        <v>technology</v>
      </c>
      <c r="R590" t="str">
        <f t="shared" si="56"/>
        <v>web</v>
      </c>
      <c r="S590" s="9">
        <f t="shared" si="57"/>
        <v>42631.769513888896</v>
      </c>
      <c r="T590" s="9">
        <f t="shared" si="58"/>
        <v>42691.811180555553</v>
      </c>
    </row>
    <row r="591" spans="1:20" x14ac:dyDescent="0.25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8277</v>
      </c>
      <c r="O591" s="5">
        <f t="shared" si="54"/>
        <v>1.3333333333333334E-2</v>
      </c>
      <c r="P591" s="5">
        <f t="shared" si="59"/>
        <v>1</v>
      </c>
      <c r="Q591" t="str">
        <f t="shared" si="55"/>
        <v>technology</v>
      </c>
      <c r="R591" t="str">
        <f t="shared" si="56"/>
        <v>web</v>
      </c>
      <c r="S591" s="9">
        <f t="shared" si="57"/>
        <v>42178.614571759259</v>
      </c>
      <c r="T591" s="9">
        <f t="shared" si="58"/>
        <v>42193.614571759259</v>
      </c>
    </row>
    <row r="592" spans="1:20" ht="60" x14ac:dyDescent="0.25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8277</v>
      </c>
      <c r="O592" s="5">
        <f t="shared" si="54"/>
        <v>4.46</v>
      </c>
      <c r="P592" s="5">
        <f t="shared" si="59"/>
        <v>24.777777777777779</v>
      </c>
      <c r="Q592" t="str">
        <f t="shared" si="55"/>
        <v>technology</v>
      </c>
      <c r="R592" t="str">
        <f t="shared" si="56"/>
        <v>web</v>
      </c>
      <c r="S592" s="9">
        <f t="shared" si="57"/>
        <v>42377.554756944446</v>
      </c>
      <c r="T592" s="9">
        <f t="shared" si="58"/>
        <v>42408.542361111111</v>
      </c>
    </row>
    <row r="593" spans="1:20" ht="45" x14ac:dyDescent="0.25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8277</v>
      </c>
      <c r="O593" s="5">
        <f t="shared" si="54"/>
        <v>6.0999999999999999E-2</v>
      </c>
      <c r="P593" s="5">
        <f t="shared" si="59"/>
        <v>30.5</v>
      </c>
      <c r="Q593" t="str">
        <f t="shared" si="55"/>
        <v>technology</v>
      </c>
      <c r="R593" t="str">
        <f t="shared" si="56"/>
        <v>web</v>
      </c>
      <c r="S593" s="9">
        <f t="shared" si="57"/>
        <v>42177.543171296296</v>
      </c>
      <c r="T593" s="9">
        <f t="shared" si="58"/>
        <v>42207.543171296296</v>
      </c>
    </row>
    <row r="594" spans="1:20" ht="60" x14ac:dyDescent="0.25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8277</v>
      </c>
      <c r="O594" s="5">
        <f t="shared" si="54"/>
        <v>3.3333333333333335</v>
      </c>
      <c r="P594" s="5">
        <f t="shared" si="59"/>
        <v>250</v>
      </c>
      <c r="Q594" t="str">
        <f t="shared" si="55"/>
        <v>technology</v>
      </c>
      <c r="R594" t="str">
        <f t="shared" si="56"/>
        <v>web</v>
      </c>
      <c r="S594" s="9">
        <f t="shared" si="57"/>
        <v>41946.232175925928</v>
      </c>
      <c r="T594" s="9">
        <f t="shared" si="58"/>
        <v>41976.232175925921</v>
      </c>
    </row>
    <row r="595" spans="1:20" ht="60" x14ac:dyDescent="0.25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8277</v>
      </c>
      <c r="O595" s="5">
        <f t="shared" si="54"/>
        <v>23</v>
      </c>
      <c r="P595" s="5">
        <f t="shared" si="59"/>
        <v>16.428571428571427</v>
      </c>
      <c r="Q595" t="str">
        <f t="shared" si="55"/>
        <v>technology</v>
      </c>
      <c r="R595" t="str">
        <f t="shared" si="56"/>
        <v>web</v>
      </c>
      <c r="S595" s="9">
        <f t="shared" si="57"/>
        <v>42070.677604166667</v>
      </c>
      <c r="T595" s="9">
        <f t="shared" si="58"/>
        <v>42100.635937500003</v>
      </c>
    </row>
    <row r="596" spans="1:20" ht="30" x14ac:dyDescent="0.25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8277</v>
      </c>
      <c r="O596" s="5">
        <f t="shared" si="54"/>
        <v>0.104</v>
      </c>
      <c r="P596" s="5">
        <f t="shared" si="59"/>
        <v>13</v>
      </c>
      <c r="Q596" t="str">
        <f t="shared" si="55"/>
        <v>technology</v>
      </c>
      <c r="R596" t="str">
        <f t="shared" si="56"/>
        <v>web</v>
      </c>
      <c r="S596" s="9">
        <f t="shared" si="57"/>
        <v>42446.780162037037</v>
      </c>
      <c r="T596" s="9">
        <f t="shared" si="58"/>
        <v>42476.780162037037</v>
      </c>
    </row>
    <row r="597" spans="1:20" ht="60" x14ac:dyDescent="0.25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8277</v>
      </c>
      <c r="O597" s="5">
        <f t="shared" si="54"/>
        <v>0.42599999999999999</v>
      </c>
      <c r="P597" s="5">
        <f t="shared" si="59"/>
        <v>53.25</v>
      </c>
      <c r="Q597" t="str">
        <f t="shared" si="55"/>
        <v>technology</v>
      </c>
      <c r="R597" t="str">
        <f t="shared" si="56"/>
        <v>web</v>
      </c>
      <c r="S597" s="9">
        <f t="shared" si="57"/>
        <v>42083.069884259254</v>
      </c>
      <c r="T597" s="9">
        <f t="shared" si="58"/>
        <v>42128.069884259254</v>
      </c>
    </row>
    <row r="598" spans="1:20" ht="45" x14ac:dyDescent="0.25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8277</v>
      </c>
      <c r="O598" s="5">
        <f t="shared" si="54"/>
        <v>0.03</v>
      </c>
      <c r="P598" s="5">
        <f t="shared" si="59"/>
        <v>3</v>
      </c>
      <c r="Q598" t="str">
        <f t="shared" si="55"/>
        <v>technology</v>
      </c>
      <c r="R598" t="str">
        <f t="shared" si="56"/>
        <v>web</v>
      </c>
      <c r="S598" s="9">
        <f t="shared" si="57"/>
        <v>42646.896898148145</v>
      </c>
      <c r="T598" s="9">
        <f t="shared" si="58"/>
        <v>42676.896898148145</v>
      </c>
    </row>
    <row r="599" spans="1:20" ht="45" x14ac:dyDescent="0.25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8277</v>
      </c>
      <c r="O599" s="5">
        <f t="shared" si="54"/>
        <v>0.26666666666666666</v>
      </c>
      <c r="P599" s="5">
        <f t="shared" si="59"/>
        <v>10</v>
      </c>
      <c r="Q599" t="str">
        <f t="shared" si="55"/>
        <v>technology</v>
      </c>
      <c r="R599" t="str">
        <f t="shared" si="56"/>
        <v>web</v>
      </c>
      <c r="S599" s="9">
        <f t="shared" si="57"/>
        <v>42545.705266203702</v>
      </c>
      <c r="T599" s="9">
        <f t="shared" si="58"/>
        <v>42582.666666666672</v>
      </c>
    </row>
    <row r="600" spans="1:20" ht="30" x14ac:dyDescent="0.25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8277</v>
      </c>
      <c r="O600" s="5">
        <f t="shared" si="54"/>
        <v>34</v>
      </c>
      <c r="P600" s="5">
        <f t="shared" si="59"/>
        <v>121.42857142857143</v>
      </c>
      <c r="Q600" t="str">
        <f t="shared" si="55"/>
        <v>technology</v>
      </c>
      <c r="R600" t="str">
        <f t="shared" si="56"/>
        <v>web</v>
      </c>
      <c r="S600" s="9">
        <f t="shared" si="57"/>
        <v>41948.00209490741</v>
      </c>
      <c r="T600" s="9">
        <f t="shared" si="58"/>
        <v>41978.00209490741</v>
      </c>
    </row>
    <row r="601" spans="1:20" ht="60" x14ac:dyDescent="0.25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8277</v>
      </c>
      <c r="O601" s="5">
        <f t="shared" si="54"/>
        <v>6.2E-2</v>
      </c>
      <c r="P601" s="5">
        <f t="shared" si="59"/>
        <v>15.5</v>
      </c>
      <c r="Q601" t="str">
        <f t="shared" si="55"/>
        <v>technology</v>
      </c>
      <c r="R601" t="str">
        <f t="shared" si="56"/>
        <v>web</v>
      </c>
      <c r="S601" s="9">
        <f t="shared" si="57"/>
        <v>42047.812523148154</v>
      </c>
      <c r="T601" s="9">
        <f t="shared" si="58"/>
        <v>42071.636111111111</v>
      </c>
    </row>
    <row r="602" spans="1:20" ht="30" x14ac:dyDescent="0.25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8277</v>
      </c>
      <c r="O602" s="5">
        <f t="shared" si="54"/>
        <v>2</v>
      </c>
      <c r="P602" s="5">
        <f t="shared" si="59"/>
        <v>100</v>
      </c>
      <c r="Q602" t="str">
        <f t="shared" si="55"/>
        <v>technology</v>
      </c>
      <c r="R602" t="str">
        <f t="shared" si="56"/>
        <v>web</v>
      </c>
      <c r="S602" s="9">
        <f t="shared" si="57"/>
        <v>42073.798171296294</v>
      </c>
      <c r="T602" s="9">
        <f t="shared" si="58"/>
        <v>42133.798171296294</v>
      </c>
    </row>
    <row r="603" spans="1:20" ht="60" x14ac:dyDescent="0.25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8277</v>
      </c>
      <c r="O603" s="5">
        <f t="shared" si="54"/>
        <v>1.4</v>
      </c>
      <c r="P603" s="5">
        <f t="shared" si="59"/>
        <v>23.333333333333332</v>
      </c>
      <c r="Q603" t="str">
        <f t="shared" si="55"/>
        <v>technology</v>
      </c>
      <c r="R603" t="str">
        <f t="shared" si="56"/>
        <v>web</v>
      </c>
      <c r="S603" s="9">
        <f t="shared" si="57"/>
        <v>41969.858090277776</v>
      </c>
      <c r="T603" s="9">
        <f t="shared" si="58"/>
        <v>41999.858090277776</v>
      </c>
    </row>
    <row r="604" spans="1:20" ht="45" x14ac:dyDescent="0.25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8277</v>
      </c>
      <c r="O604" s="5">
        <f t="shared" si="54"/>
        <v>0</v>
      </c>
      <c r="P604" s="5">
        <f t="shared" si="59"/>
        <v>0</v>
      </c>
      <c r="Q604" t="str">
        <f t="shared" si="55"/>
        <v>technology</v>
      </c>
      <c r="R604" t="str">
        <f t="shared" si="56"/>
        <v>web</v>
      </c>
      <c r="S604" s="9">
        <f t="shared" si="57"/>
        <v>42143.79415509259</v>
      </c>
      <c r="T604" s="9">
        <f t="shared" si="58"/>
        <v>42173.79415509259</v>
      </c>
    </row>
    <row r="605" spans="1:20" ht="45" x14ac:dyDescent="0.25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8277</v>
      </c>
      <c r="O605" s="5">
        <f t="shared" si="54"/>
        <v>3.9334666666666664</v>
      </c>
      <c r="P605" s="5">
        <f t="shared" si="59"/>
        <v>45.386153846153846</v>
      </c>
      <c r="Q605" t="str">
        <f t="shared" si="55"/>
        <v>technology</v>
      </c>
      <c r="R605" t="str">
        <f t="shared" si="56"/>
        <v>web</v>
      </c>
      <c r="S605" s="9">
        <f t="shared" si="57"/>
        <v>41835.639155092591</v>
      </c>
      <c r="T605" s="9">
        <f t="shared" si="58"/>
        <v>41865.639155092591</v>
      </c>
    </row>
    <row r="606" spans="1:20" ht="60" x14ac:dyDescent="0.25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8277</v>
      </c>
      <c r="O606" s="5">
        <f t="shared" si="54"/>
        <v>0</v>
      </c>
      <c r="P606" s="5">
        <f t="shared" si="59"/>
        <v>0</v>
      </c>
      <c r="Q606" t="str">
        <f t="shared" si="55"/>
        <v>technology</v>
      </c>
      <c r="R606" t="str">
        <f t="shared" si="56"/>
        <v>web</v>
      </c>
      <c r="S606" s="9">
        <f t="shared" si="57"/>
        <v>41849.035370370373</v>
      </c>
      <c r="T606" s="9">
        <f t="shared" si="58"/>
        <v>41879.035370370373</v>
      </c>
    </row>
    <row r="607" spans="1:20" ht="30" x14ac:dyDescent="0.25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8277</v>
      </c>
      <c r="O607" s="5">
        <f t="shared" si="54"/>
        <v>2.62</v>
      </c>
      <c r="P607" s="5">
        <f t="shared" si="59"/>
        <v>16.375</v>
      </c>
      <c r="Q607" t="str">
        <f t="shared" si="55"/>
        <v>technology</v>
      </c>
      <c r="R607" t="str">
        <f t="shared" si="56"/>
        <v>web</v>
      </c>
      <c r="S607" s="9">
        <f t="shared" si="57"/>
        <v>42194.357731481476</v>
      </c>
      <c r="T607" s="9">
        <f t="shared" si="58"/>
        <v>42239.357731481476</v>
      </c>
    </row>
    <row r="608" spans="1:20" ht="60" x14ac:dyDescent="0.25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8277</v>
      </c>
      <c r="O608" s="5">
        <f t="shared" si="54"/>
        <v>0.2</v>
      </c>
      <c r="P608" s="5">
        <f t="shared" si="59"/>
        <v>10</v>
      </c>
      <c r="Q608" t="str">
        <f t="shared" si="55"/>
        <v>technology</v>
      </c>
      <c r="R608" t="str">
        <f t="shared" si="56"/>
        <v>web</v>
      </c>
      <c r="S608" s="9">
        <f t="shared" si="57"/>
        <v>42102.650567129633</v>
      </c>
      <c r="T608" s="9">
        <f t="shared" si="58"/>
        <v>42148.625</v>
      </c>
    </row>
    <row r="609" spans="1:20" ht="60" x14ac:dyDescent="0.25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8277</v>
      </c>
      <c r="O609" s="5">
        <f t="shared" si="54"/>
        <v>0</v>
      </c>
      <c r="P609" s="5">
        <f t="shared" si="59"/>
        <v>0</v>
      </c>
      <c r="Q609" t="str">
        <f t="shared" si="55"/>
        <v>technology</v>
      </c>
      <c r="R609" t="str">
        <f t="shared" si="56"/>
        <v>web</v>
      </c>
      <c r="S609" s="9">
        <f t="shared" si="57"/>
        <v>42300.825648148151</v>
      </c>
      <c r="T609" s="9">
        <f t="shared" si="58"/>
        <v>42330.867314814815</v>
      </c>
    </row>
    <row r="610" spans="1:20" ht="60" x14ac:dyDescent="0.25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8277</v>
      </c>
      <c r="O610" s="5">
        <f t="shared" si="54"/>
        <v>0.97399999999999998</v>
      </c>
      <c r="P610" s="5">
        <f t="shared" si="59"/>
        <v>292.2</v>
      </c>
      <c r="Q610" t="str">
        <f t="shared" si="55"/>
        <v>technology</v>
      </c>
      <c r="R610" t="str">
        <f t="shared" si="56"/>
        <v>web</v>
      </c>
      <c r="S610" s="9">
        <f t="shared" si="57"/>
        <v>42140.921064814815</v>
      </c>
      <c r="T610" s="9">
        <f t="shared" si="58"/>
        <v>42170.921064814815</v>
      </c>
    </row>
    <row r="611" spans="1:20" ht="60" x14ac:dyDescent="0.25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8277</v>
      </c>
      <c r="O611" s="5">
        <f t="shared" si="54"/>
        <v>0.64102564102564108</v>
      </c>
      <c r="P611" s="5">
        <f t="shared" si="59"/>
        <v>5</v>
      </c>
      <c r="Q611" t="str">
        <f t="shared" si="55"/>
        <v>technology</v>
      </c>
      <c r="R611" t="str">
        <f t="shared" si="56"/>
        <v>web</v>
      </c>
      <c r="S611" s="9">
        <f t="shared" si="57"/>
        <v>42307.034074074079</v>
      </c>
      <c r="T611" s="9">
        <f t="shared" si="58"/>
        <v>42337.075740740736</v>
      </c>
    </row>
    <row r="612" spans="1:20" ht="45" x14ac:dyDescent="0.25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8277</v>
      </c>
      <c r="O612" s="5">
        <f t="shared" si="54"/>
        <v>0</v>
      </c>
      <c r="P612" s="5">
        <f t="shared" si="59"/>
        <v>0</v>
      </c>
      <c r="Q612" t="str">
        <f t="shared" si="55"/>
        <v>technology</v>
      </c>
      <c r="R612" t="str">
        <f t="shared" si="56"/>
        <v>web</v>
      </c>
      <c r="S612" s="9">
        <f t="shared" si="57"/>
        <v>42086.83085648148</v>
      </c>
      <c r="T612" s="9">
        <f t="shared" si="58"/>
        <v>42116.83085648148</v>
      </c>
    </row>
    <row r="613" spans="1:20" ht="60" x14ac:dyDescent="0.25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8277</v>
      </c>
      <c r="O613" s="5">
        <f t="shared" si="54"/>
        <v>0</v>
      </c>
      <c r="P613" s="5">
        <f t="shared" si="59"/>
        <v>0</v>
      </c>
      <c r="Q613" t="str">
        <f t="shared" si="55"/>
        <v>technology</v>
      </c>
      <c r="R613" t="str">
        <f t="shared" si="56"/>
        <v>web</v>
      </c>
      <c r="S613" s="9">
        <f t="shared" si="57"/>
        <v>42328.560613425929</v>
      </c>
      <c r="T613" s="9">
        <f t="shared" si="58"/>
        <v>42388.560613425929</v>
      </c>
    </row>
    <row r="614" spans="1:20" ht="30" x14ac:dyDescent="0.25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8277</v>
      </c>
      <c r="O614" s="5">
        <f t="shared" si="54"/>
        <v>0</v>
      </c>
      <c r="P614" s="5">
        <f t="shared" si="59"/>
        <v>0</v>
      </c>
      <c r="Q614" t="str">
        <f t="shared" si="55"/>
        <v>technology</v>
      </c>
      <c r="R614" t="str">
        <f t="shared" si="56"/>
        <v>web</v>
      </c>
      <c r="S614" s="9">
        <f t="shared" si="57"/>
        <v>42585.031782407401</v>
      </c>
      <c r="T614" s="9">
        <f t="shared" si="58"/>
        <v>42615.031782407401</v>
      </c>
    </row>
    <row r="615" spans="1:20" ht="60" x14ac:dyDescent="0.25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8277</v>
      </c>
      <c r="O615" s="5">
        <f t="shared" si="54"/>
        <v>21.363333333333333</v>
      </c>
      <c r="P615" s="5">
        <f t="shared" si="59"/>
        <v>105.93388429752066</v>
      </c>
      <c r="Q615" t="str">
        <f t="shared" si="55"/>
        <v>technology</v>
      </c>
      <c r="R615" t="str">
        <f t="shared" si="56"/>
        <v>web</v>
      </c>
      <c r="S615" s="9">
        <f t="shared" si="57"/>
        <v>42247.496759259258</v>
      </c>
      <c r="T615" s="9">
        <f t="shared" si="58"/>
        <v>42278.207638888889</v>
      </c>
    </row>
    <row r="616" spans="1:20" ht="45" x14ac:dyDescent="0.25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8277</v>
      </c>
      <c r="O616" s="5">
        <f t="shared" si="54"/>
        <v>0</v>
      </c>
      <c r="P616" s="5">
        <f t="shared" si="59"/>
        <v>0</v>
      </c>
      <c r="Q616" t="str">
        <f t="shared" si="55"/>
        <v>technology</v>
      </c>
      <c r="R616" t="str">
        <f t="shared" si="56"/>
        <v>web</v>
      </c>
      <c r="S616" s="9">
        <f t="shared" si="57"/>
        <v>42515.061805555553</v>
      </c>
      <c r="T616" s="9">
        <f t="shared" si="58"/>
        <v>42545.061805555553</v>
      </c>
    </row>
    <row r="617" spans="1:20" ht="45" x14ac:dyDescent="0.25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8277</v>
      </c>
      <c r="O617" s="5">
        <f t="shared" si="54"/>
        <v>0</v>
      </c>
      <c r="P617" s="5">
        <f t="shared" si="59"/>
        <v>0</v>
      </c>
      <c r="Q617" t="str">
        <f t="shared" si="55"/>
        <v>technology</v>
      </c>
      <c r="R617" t="str">
        <f t="shared" si="56"/>
        <v>web</v>
      </c>
      <c r="S617" s="9">
        <f t="shared" si="57"/>
        <v>42242.122210648144</v>
      </c>
      <c r="T617" s="9">
        <f t="shared" si="58"/>
        <v>42272.122210648144</v>
      </c>
    </row>
    <row r="618" spans="1:20" ht="60" x14ac:dyDescent="0.25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8277</v>
      </c>
      <c r="O618" s="5">
        <f t="shared" si="54"/>
        <v>0</v>
      </c>
      <c r="P618" s="5">
        <f t="shared" si="59"/>
        <v>0</v>
      </c>
      <c r="Q618" t="str">
        <f t="shared" si="55"/>
        <v>technology</v>
      </c>
      <c r="R618" t="str">
        <f t="shared" si="56"/>
        <v>web</v>
      </c>
      <c r="S618" s="9">
        <f t="shared" si="57"/>
        <v>42761.376238425932</v>
      </c>
      <c r="T618" s="9">
        <f t="shared" si="58"/>
        <v>42791.376238425932</v>
      </c>
    </row>
    <row r="619" spans="1:20" ht="60" x14ac:dyDescent="0.25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8277</v>
      </c>
      <c r="O619" s="5">
        <f t="shared" si="54"/>
        <v>3</v>
      </c>
      <c r="P619" s="5">
        <f t="shared" si="59"/>
        <v>20</v>
      </c>
      <c r="Q619" t="str">
        <f t="shared" si="55"/>
        <v>technology</v>
      </c>
      <c r="R619" t="str">
        <f t="shared" si="56"/>
        <v>web</v>
      </c>
      <c r="S619" s="9">
        <f t="shared" si="57"/>
        <v>42087.343090277776</v>
      </c>
      <c r="T619" s="9">
        <f t="shared" si="58"/>
        <v>42132.343090277776</v>
      </c>
    </row>
    <row r="620" spans="1:20" ht="60" x14ac:dyDescent="0.25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8277</v>
      </c>
      <c r="O620" s="5">
        <f t="shared" si="54"/>
        <v>0</v>
      </c>
      <c r="P620" s="5">
        <f t="shared" si="59"/>
        <v>0</v>
      </c>
      <c r="Q620" t="str">
        <f t="shared" si="55"/>
        <v>technology</v>
      </c>
      <c r="R620" t="str">
        <f t="shared" si="56"/>
        <v>web</v>
      </c>
      <c r="S620" s="9">
        <f t="shared" si="57"/>
        <v>42317.810219907406</v>
      </c>
      <c r="T620" s="9">
        <f t="shared" si="58"/>
        <v>42347.810219907406</v>
      </c>
    </row>
    <row r="621" spans="1:20" ht="30" x14ac:dyDescent="0.25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8277</v>
      </c>
      <c r="O621" s="5">
        <f t="shared" si="54"/>
        <v>4.0000000000000003E-5</v>
      </c>
      <c r="P621" s="5">
        <f t="shared" si="59"/>
        <v>1</v>
      </c>
      <c r="Q621" t="str">
        <f t="shared" si="55"/>
        <v>technology</v>
      </c>
      <c r="R621" t="str">
        <f t="shared" si="56"/>
        <v>web</v>
      </c>
      <c r="S621" s="9">
        <f t="shared" si="57"/>
        <v>41908.650347222225</v>
      </c>
      <c r="T621" s="9">
        <f t="shared" si="58"/>
        <v>41968.692013888889</v>
      </c>
    </row>
    <row r="622" spans="1:20" ht="45" x14ac:dyDescent="0.25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8277</v>
      </c>
      <c r="O622" s="5">
        <f t="shared" si="54"/>
        <v>1</v>
      </c>
      <c r="P622" s="5">
        <f t="shared" si="59"/>
        <v>300</v>
      </c>
      <c r="Q622" t="str">
        <f t="shared" si="55"/>
        <v>technology</v>
      </c>
      <c r="R622" t="str">
        <f t="shared" si="56"/>
        <v>web</v>
      </c>
      <c r="S622" s="9">
        <f t="shared" si="57"/>
        <v>41831.716874999998</v>
      </c>
      <c r="T622" s="9">
        <f t="shared" si="58"/>
        <v>41876.716874999998</v>
      </c>
    </row>
    <row r="623" spans="1:20" ht="60" x14ac:dyDescent="0.25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8277</v>
      </c>
      <c r="O623" s="5">
        <f t="shared" si="54"/>
        <v>1.044</v>
      </c>
      <c r="P623" s="5">
        <f t="shared" si="59"/>
        <v>87</v>
      </c>
      <c r="Q623" t="str">
        <f t="shared" si="55"/>
        <v>technology</v>
      </c>
      <c r="R623" t="str">
        <f t="shared" si="56"/>
        <v>web</v>
      </c>
      <c r="S623" s="9">
        <f t="shared" si="57"/>
        <v>42528.987696759257</v>
      </c>
      <c r="T623" s="9">
        <f t="shared" si="58"/>
        <v>42558.987696759257</v>
      </c>
    </row>
    <row r="624" spans="1:20" ht="60" x14ac:dyDescent="0.25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8277</v>
      </c>
      <c r="O624" s="5">
        <f t="shared" si="54"/>
        <v>5.6833333333333336</v>
      </c>
      <c r="P624" s="5">
        <f t="shared" si="59"/>
        <v>37.888888888888886</v>
      </c>
      <c r="Q624" t="str">
        <f t="shared" si="55"/>
        <v>technology</v>
      </c>
      <c r="R624" t="str">
        <f t="shared" si="56"/>
        <v>web</v>
      </c>
      <c r="S624" s="9">
        <f t="shared" si="57"/>
        <v>42532.774745370371</v>
      </c>
      <c r="T624" s="9">
        <f t="shared" si="58"/>
        <v>42552.774745370371</v>
      </c>
    </row>
    <row r="625" spans="1:20" ht="60" x14ac:dyDescent="0.25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8277</v>
      </c>
      <c r="O625" s="5">
        <f t="shared" si="54"/>
        <v>0</v>
      </c>
      <c r="P625" s="5">
        <f t="shared" si="59"/>
        <v>0</v>
      </c>
      <c r="Q625" t="str">
        <f t="shared" si="55"/>
        <v>technology</v>
      </c>
      <c r="R625" t="str">
        <f t="shared" si="56"/>
        <v>web</v>
      </c>
      <c r="S625" s="9">
        <f t="shared" si="57"/>
        <v>42122.009224537032</v>
      </c>
      <c r="T625" s="9">
        <f t="shared" si="58"/>
        <v>42152.009224537032</v>
      </c>
    </row>
    <row r="626" spans="1:20" ht="45" x14ac:dyDescent="0.25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8277</v>
      </c>
      <c r="O626" s="5">
        <f t="shared" si="54"/>
        <v>0</v>
      </c>
      <c r="P626" s="5">
        <f t="shared" si="59"/>
        <v>0</v>
      </c>
      <c r="Q626" t="str">
        <f t="shared" si="55"/>
        <v>technology</v>
      </c>
      <c r="R626" t="str">
        <f t="shared" si="56"/>
        <v>web</v>
      </c>
      <c r="S626" s="9">
        <f t="shared" si="57"/>
        <v>42108.988900462966</v>
      </c>
      <c r="T626" s="9">
        <f t="shared" si="58"/>
        <v>42138.988900462966</v>
      </c>
    </row>
    <row r="627" spans="1:20" ht="60" x14ac:dyDescent="0.25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8277</v>
      </c>
      <c r="O627" s="5">
        <f t="shared" si="54"/>
        <v>0</v>
      </c>
      <c r="P627" s="5">
        <f t="shared" si="59"/>
        <v>0</v>
      </c>
      <c r="Q627" t="str">
        <f t="shared" si="55"/>
        <v>technology</v>
      </c>
      <c r="R627" t="str">
        <f t="shared" si="56"/>
        <v>web</v>
      </c>
      <c r="S627" s="9">
        <f t="shared" si="57"/>
        <v>42790.895567129628</v>
      </c>
      <c r="T627" s="9">
        <f t="shared" si="58"/>
        <v>42820.853900462964</v>
      </c>
    </row>
    <row r="628" spans="1:20" ht="60" x14ac:dyDescent="0.25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8277</v>
      </c>
      <c r="O628" s="5">
        <f t="shared" si="54"/>
        <v>17.38</v>
      </c>
      <c r="P628" s="5">
        <f t="shared" si="59"/>
        <v>111.41025641025641</v>
      </c>
      <c r="Q628" t="str">
        <f t="shared" si="55"/>
        <v>technology</v>
      </c>
      <c r="R628" t="str">
        <f t="shared" si="56"/>
        <v>web</v>
      </c>
      <c r="S628" s="9">
        <f t="shared" si="57"/>
        <v>42198.559479166666</v>
      </c>
      <c r="T628" s="9">
        <f t="shared" si="58"/>
        <v>42231.556944444441</v>
      </c>
    </row>
    <row r="629" spans="1:20" ht="60" x14ac:dyDescent="0.25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8277</v>
      </c>
      <c r="O629" s="5">
        <f t="shared" si="54"/>
        <v>0.02</v>
      </c>
      <c r="P629" s="5">
        <f t="shared" si="59"/>
        <v>90</v>
      </c>
      <c r="Q629" t="str">
        <f t="shared" si="55"/>
        <v>technology</v>
      </c>
      <c r="R629" t="str">
        <f t="shared" si="56"/>
        <v>web</v>
      </c>
      <c r="S629" s="9">
        <f t="shared" si="57"/>
        <v>42384.306840277779</v>
      </c>
      <c r="T629" s="9">
        <f t="shared" si="58"/>
        <v>42443.958333333328</v>
      </c>
    </row>
    <row r="630" spans="1:20" ht="45" x14ac:dyDescent="0.25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8277</v>
      </c>
      <c r="O630" s="5">
        <f t="shared" si="54"/>
        <v>0</v>
      </c>
      <c r="P630" s="5">
        <f t="shared" si="59"/>
        <v>0</v>
      </c>
      <c r="Q630" t="str">
        <f t="shared" si="55"/>
        <v>technology</v>
      </c>
      <c r="R630" t="str">
        <f t="shared" si="56"/>
        <v>web</v>
      </c>
      <c r="S630" s="9">
        <f t="shared" si="57"/>
        <v>41803.692789351851</v>
      </c>
      <c r="T630" s="9">
        <f t="shared" si="58"/>
        <v>41833.692789351851</v>
      </c>
    </row>
    <row r="631" spans="1:20" ht="60" x14ac:dyDescent="0.25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8277</v>
      </c>
      <c r="O631" s="5">
        <f t="shared" si="54"/>
        <v>0.17499999999999999</v>
      </c>
      <c r="P631" s="5">
        <f t="shared" si="59"/>
        <v>116.66666666666667</v>
      </c>
      <c r="Q631" t="str">
        <f t="shared" si="55"/>
        <v>technology</v>
      </c>
      <c r="R631" t="str">
        <f t="shared" si="56"/>
        <v>web</v>
      </c>
      <c r="S631" s="9">
        <f t="shared" si="57"/>
        <v>42474.637824074074</v>
      </c>
      <c r="T631" s="9">
        <f t="shared" si="58"/>
        <v>42504.637824074074</v>
      </c>
    </row>
    <row r="632" spans="1:20" ht="60" x14ac:dyDescent="0.25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8277</v>
      </c>
      <c r="O632" s="5">
        <f t="shared" si="54"/>
        <v>8.3340278356529712E-2</v>
      </c>
      <c r="P632" s="5">
        <f t="shared" si="59"/>
        <v>10</v>
      </c>
      <c r="Q632" t="str">
        <f t="shared" si="55"/>
        <v>technology</v>
      </c>
      <c r="R632" t="str">
        <f t="shared" si="56"/>
        <v>web</v>
      </c>
      <c r="S632" s="9">
        <f t="shared" si="57"/>
        <v>42223.619456018518</v>
      </c>
      <c r="T632" s="9">
        <f t="shared" si="58"/>
        <v>42253.215277777781</v>
      </c>
    </row>
    <row r="633" spans="1:20" ht="45" x14ac:dyDescent="0.25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8277</v>
      </c>
      <c r="O633" s="5">
        <f t="shared" si="54"/>
        <v>1.38</v>
      </c>
      <c r="P633" s="5">
        <f t="shared" si="59"/>
        <v>76.666666666666671</v>
      </c>
      <c r="Q633" t="str">
        <f t="shared" si="55"/>
        <v>technology</v>
      </c>
      <c r="R633" t="str">
        <f t="shared" si="56"/>
        <v>web</v>
      </c>
      <c r="S633" s="9">
        <f t="shared" si="57"/>
        <v>42489.772326388891</v>
      </c>
      <c r="T633" s="9">
        <f t="shared" si="58"/>
        <v>42518.772326388891</v>
      </c>
    </row>
    <row r="634" spans="1:20" ht="45" x14ac:dyDescent="0.25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8277</v>
      </c>
      <c r="O634" s="5">
        <f t="shared" si="54"/>
        <v>0</v>
      </c>
      <c r="P634" s="5">
        <f t="shared" si="59"/>
        <v>0</v>
      </c>
      <c r="Q634" t="str">
        <f t="shared" si="55"/>
        <v>technology</v>
      </c>
      <c r="R634" t="str">
        <f t="shared" si="56"/>
        <v>web</v>
      </c>
      <c r="S634" s="9">
        <f t="shared" si="57"/>
        <v>42303.659317129626</v>
      </c>
      <c r="T634" s="9">
        <f t="shared" si="58"/>
        <v>42333.700983796298</v>
      </c>
    </row>
    <row r="635" spans="1:20" ht="45" x14ac:dyDescent="0.25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8277</v>
      </c>
      <c r="O635" s="5">
        <f t="shared" si="54"/>
        <v>12.45</v>
      </c>
      <c r="P635" s="5">
        <f t="shared" si="59"/>
        <v>49.8</v>
      </c>
      <c r="Q635" t="str">
        <f t="shared" si="55"/>
        <v>technology</v>
      </c>
      <c r="R635" t="str">
        <f t="shared" si="56"/>
        <v>web</v>
      </c>
      <c r="S635" s="9">
        <f t="shared" si="57"/>
        <v>42507.29932870371</v>
      </c>
      <c r="T635" s="9">
        <f t="shared" si="58"/>
        <v>42538.958333333328</v>
      </c>
    </row>
    <row r="636" spans="1:20" ht="45" x14ac:dyDescent="0.25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8277</v>
      </c>
      <c r="O636" s="5">
        <f t="shared" si="54"/>
        <v>0.02</v>
      </c>
      <c r="P636" s="5">
        <f t="shared" si="59"/>
        <v>1</v>
      </c>
      <c r="Q636" t="str">
        <f t="shared" si="55"/>
        <v>technology</v>
      </c>
      <c r="R636" t="str">
        <f t="shared" si="56"/>
        <v>web</v>
      </c>
      <c r="S636" s="9">
        <f t="shared" si="57"/>
        <v>42031.928576388891</v>
      </c>
      <c r="T636" s="9">
        <f t="shared" si="58"/>
        <v>42061.928576388891</v>
      </c>
    </row>
    <row r="637" spans="1:20" ht="30" x14ac:dyDescent="0.25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8277</v>
      </c>
      <c r="O637" s="5">
        <f t="shared" si="54"/>
        <v>8.0000000000000002E-3</v>
      </c>
      <c r="P637" s="5">
        <f t="shared" si="59"/>
        <v>2</v>
      </c>
      <c r="Q637" t="str">
        <f t="shared" si="55"/>
        <v>technology</v>
      </c>
      <c r="R637" t="str">
        <f t="shared" si="56"/>
        <v>web</v>
      </c>
      <c r="S637" s="9">
        <f t="shared" si="57"/>
        <v>42076.092152777783</v>
      </c>
      <c r="T637" s="9">
        <f t="shared" si="58"/>
        <v>42106.092152777783</v>
      </c>
    </row>
    <row r="638" spans="1:20" ht="45" x14ac:dyDescent="0.25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8277</v>
      </c>
      <c r="O638" s="5">
        <f t="shared" si="54"/>
        <v>0.2</v>
      </c>
      <c r="P638" s="5">
        <f t="shared" si="59"/>
        <v>4</v>
      </c>
      <c r="Q638" t="str">
        <f t="shared" si="55"/>
        <v>technology</v>
      </c>
      <c r="R638" t="str">
        <f t="shared" si="56"/>
        <v>web</v>
      </c>
      <c r="S638" s="9">
        <f t="shared" si="57"/>
        <v>42131.455439814818</v>
      </c>
      <c r="T638" s="9">
        <f t="shared" si="58"/>
        <v>42161.44930555555</v>
      </c>
    </row>
    <row r="639" spans="1:20" ht="60" x14ac:dyDescent="0.25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8277</v>
      </c>
      <c r="O639" s="5">
        <f t="shared" si="54"/>
        <v>0</v>
      </c>
      <c r="P639" s="5">
        <f t="shared" si="59"/>
        <v>0</v>
      </c>
      <c r="Q639" t="str">
        <f t="shared" si="55"/>
        <v>technology</v>
      </c>
      <c r="R639" t="str">
        <f t="shared" si="56"/>
        <v>web</v>
      </c>
      <c r="S639" s="9">
        <f t="shared" si="57"/>
        <v>42762.962013888886</v>
      </c>
      <c r="T639" s="9">
        <f t="shared" si="58"/>
        <v>42791.961111111115</v>
      </c>
    </row>
    <row r="640" spans="1:20" x14ac:dyDescent="0.25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8277</v>
      </c>
      <c r="O640" s="5">
        <f t="shared" si="54"/>
        <v>8.9999999999999993E-3</v>
      </c>
      <c r="P640" s="5">
        <f t="shared" si="59"/>
        <v>3</v>
      </c>
      <c r="Q640" t="str">
        <f t="shared" si="55"/>
        <v>technology</v>
      </c>
      <c r="R640" t="str">
        <f t="shared" si="56"/>
        <v>web</v>
      </c>
      <c r="S640" s="9">
        <f t="shared" si="57"/>
        <v>42759.593310185184</v>
      </c>
      <c r="T640" s="9">
        <f t="shared" si="58"/>
        <v>42819.55164351852</v>
      </c>
    </row>
    <row r="641" spans="1:20" ht="30" x14ac:dyDescent="0.25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8277</v>
      </c>
      <c r="O641" s="5">
        <f t="shared" si="54"/>
        <v>1E-4</v>
      </c>
      <c r="P641" s="5">
        <f t="shared" si="59"/>
        <v>1</v>
      </c>
      <c r="Q641" t="str">
        <f t="shared" si="55"/>
        <v>technology</v>
      </c>
      <c r="R641" t="str">
        <f t="shared" si="56"/>
        <v>web</v>
      </c>
      <c r="S641" s="9">
        <f t="shared" si="57"/>
        <v>41865.583275462966</v>
      </c>
      <c r="T641" s="9">
        <f t="shared" si="58"/>
        <v>41925.583275462966</v>
      </c>
    </row>
    <row r="642" spans="1:20" ht="60" x14ac:dyDescent="0.25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8278</v>
      </c>
      <c r="O642" s="5">
        <f t="shared" si="54"/>
        <v>144.28571428571428</v>
      </c>
      <c r="P642" s="5">
        <f t="shared" si="59"/>
        <v>50.5</v>
      </c>
      <c r="Q642" t="str">
        <f t="shared" si="55"/>
        <v>technology</v>
      </c>
      <c r="R642" t="str">
        <f t="shared" si="56"/>
        <v>wearables</v>
      </c>
      <c r="S642" s="9">
        <f t="shared" si="57"/>
        <v>42683.420312500006</v>
      </c>
      <c r="T642" s="9">
        <f t="shared" si="58"/>
        <v>42698.958333333328</v>
      </c>
    </row>
    <row r="643" spans="1:20" ht="60" x14ac:dyDescent="0.25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8278</v>
      </c>
      <c r="O643" s="5">
        <f t="shared" ref="O643:O706" si="60">E643*100/D643</f>
        <v>119.16249999999999</v>
      </c>
      <c r="P643" s="5">
        <f t="shared" si="59"/>
        <v>151.31746031746033</v>
      </c>
      <c r="Q643" t="str">
        <f t="shared" ref="Q643:Q706" si="61">IF(ISERR(FIND(" ",N643)),"",LEFT(N643,FIND(" ",N643)-1))</f>
        <v>technology</v>
      </c>
      <c r="R643" t="str">
        <f t="shared" ref="R643:R706" si="62">IF(ISERR(FIND(" ",N643)),"",RIGHT(N643,LEN(N643)-FIND("*",SUBSTITUTE(N643," ","*",LEN(N643)-LEN(SUBSTITUTE(N643," ",""))))))</f>
        <v>wearables</v>
      </c>
      <c r="S643" s="9">
        <f t="shared" ref="S643:S706" si="63">(((J643/60)/60)/24)+DATE(1970,1,1)</f>
        <v>42199.57</v>
      </c>
      <c r="T643" s="9">
        <f t="shared" ref="T643:T706" si="64">(((I643/60)/60)/24)+DATE(1970,1,1)</f>
        <v>42229.57</v>
      </c>
    </row>
    <row r="644" spans="1:20" ht="60" x14ac:dyDescent="0.25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8278</v>
      </c>
      <c r="O644" s="5">
        <f t="shared" si="60"/>
        <v>1460.4849999999999</v>
      </c>
      <c r="P644" s="5">
        <f t="shared" ref="P644:P707" si="65">IF(L644=0,0,E644/L644)</f>
        <v>134.3592456301748</v>
      </c>
      <c r="Q644" t="str">
        <f t="shared" si="61"/>
        <v>technology</v>
      </c>
      <c r="R644" t="str">
        <f t="shared" si="62"/>
        <v>wearables</v>
      </c>
      <c r="S644" s="9">
        <f t="shared" si="63"/>
        <v>42199.651319444441</v>
      </c>
      <c r="T644" s="9">
        <f t="shared" si="64"/>
        <v>42235.651319444441</v>
      </c>
    </row>
    <row r="645" spans="1:20" ht="45" x14ac:dyDescent="0.25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8278</v>
      </c>
      <c r="O645" s="5">
        <f t="shared" si="60"/>
        <v>105.80800000000001</v>
      </c>
      <c r="P645" s="5">
        <f t="shared" si="65"/>
        <v>174.02631578947367</v>
      </c>
      <c r="Q645" t="str">
        <f t="shared" si="61"/>
        <v>technology</v>
      </c>
      <c r="R645" t="str">
        <f t="shared" si="62"/>
        <v>wearables</v>
      </c>
      <c r="S645" s="9">
        <f t="shared" si="63"/>
        <v>42100.642071759255</v>
      </c>
      <c r="T645" s="9">
        <f t="shared" si="64"/>
        <v>42155.642071759255</v>
      </c>
    </row>
    <row r="646" spans="1:20" ht="60" x14ac:dyDescent="0.25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8278</v>
      </c>
      <c r="O646" s="5">
        <f t="shared" si="60"/>
        <v>300.11792000000003</v>
      </c>
      <c r="P646" s="5">
        <f t="shared" si="65"/>
        <v>73.486268364348675</v>
      </c>
      <c r="Q646" t="str">
        <f t="shared" si="61"/>
        <v>technology</v>
      </c>
      <c r="R646" t="str">
        <f t="shared" si="62"/>
        <v>wearables</v>
      </c>
      <c r="S646" s="9">
        <f t="shared" si="63"/>
        <v>41898.665960648148</v>
      </c>
      <c r="T646" s="9">
        <f t="shared" si="64"/>
        <v>41941.041666666664</v>
      </c>
    </row>
    <row r="647" spans="1:20" ht="30" x14ac:dyDescent="0.25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8278</v>
      </c>
      <c r="O647" s="5">
        <f t="shared" si="60"/>
        <v>278.7</v>
      </c>
      <c r="P647" s="5">
        <f t="shared" si="65"/>
        <v>23.518987341772153</v>
      </c>
      <c r="Q647" t="str">
        <f t="shared" si="61"/>
        <v>technology</v>
      </c>
      <c r="R647" t="str">
        <f t="shared" si="62"/>
        <v>wearables</v>
      </c>
      <c r="S647" s="9">
        <f t="shared" si="63"/>
        <v>42564.026319444441</v>
      </c>
      <c r="T647" s="9">
        <f t="shared" si="64"/>
        <v>42594.026319444441</v>
      </c>
    </row>
    <row r="648" spans="1:20" ht="60" x14ac:dyDescent="0.25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8278</v>
      </c>
      <c r="O648" s="5">
        <f t="shared" si="60"/>
        <v>131.87625</v>
      </c>
      <c r="P648" s="5">
        <f t="shared" si="65"/>
        <v>39.074444444444445</v>
      </c>
      <c r="Q648" t="str">
        <f t="shared" si="61"/>
        <v>technology</v>
      </c>
      <c r="R648" t="str">
        <f t="shared" si="62"/>
        <v>wearables</v>
      </c>
      <c r="S648" s="9">
        <f t="shared" si="63"/>
        <v>41832.852627314816</v>
      </c>
      <c r="T648" s="9">
        <f t="shared" si="64"/>
        <v>41862.852627314816</v>
      </c>
    </row>
    <row r="649" spans="1:20" ht="60" x14ac:dyDescent="0.25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8278</v>
      </c>
      <c r="O649" s="5">
        <f t="shared" si="60"/>
        <v>107.05</v>
      </c>
      <c r="P649" s="5">
        <f t="shared" si="65"/>
        <v>125.94117647058823</v>
      </c>
      <c r="Q649" t="str">
        <f t="shared" si="61"/>
        <v>technology</v>
      </c>
      <c r="R649" t="str">
        <f t="shared" si="62"/>
        <v>wearables</v>
      </c>
      <c r="S649" s="9">
        <f t="shared" si="63"/>
        <v>42416.767928240741</v>
      </c>
      <c r="T649" s="9">
        <f t="shared" si="64"/>
        <v>42446.726261574076</v>
      </c>
    </row>
    <row r="650" spans="1:20" ht="30" x14ac:dyDescent="0.25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8278</v>
      </c>
      <c r="O650" s="5">
        <f t="shared" si="60"/>
        <v>126.82285714285715</v>
      </c>
      <c r="P650" s="5">
        <f t="shared" si="65"/>
        <v>1644</v>
      </c>
      <c r="Q650" t="str">
        <f t="shared" si="61"/>
        <v>technology</v>
      </c>
      <c r="R650" t="str">
        <f t="shared" si="62"/>
        <v>wearables</v>
      </c>
      <c r="S650" s="9">
        <f t="shared" si="63"/>
        <v>41891.693379629629</v>
      </c>
      <c r="T650" s="9">
        <f t="shared" si="64"/>
        <v>41926.693379629629</v>
      </c>
    </row>
    <row r="651" spans="1:20" ht="60" x14ac:dyDescent="0.25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8278</v>
      </c>
      <c r="O651" s="5">
        <f t="shared" si="60"/>
        <v>139.96</v>
      </c>
      <c r="P651" s="5">
        <f t="shared" si="65"/>
        <v>42.670731707317074</v>
      </c>
      <c r="Q651" t="str">
        <f t="shared" si="61"/>
        <v>technology</v>
      </c>
      <c r="R651" t="str">
        <f t="shared" si="62"/>
        <v>wearables</v>
      </c>
      <c r="S651" s="9">
        <f t="shared" si="63"/>
        <v>41877.912187499998</v>
      </c>
      <c r="T651" s="9">
        <f t="shared" si="64"/>
        <v>41898.912187499998</v>
      </c>
    </row>
    <row r="652" spans="1:20" ht="60" x14ac:dyDescent="0.25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8278</v>
      </c>
      <c r="O652" s="5">
        <f t="shared" si="60"/>
        <v>112.4</v>
      </c>
      <c r="P652" s="5">
        <f t="shared" si="65"/>
        <v>35.125</v>
      </c>
      <c r="Q652" t="str">
        <f t="shared" si="61"/>
        <v>technology</v>
      </c>
      <c r="R652" t="str">
        <f t="shared" si="62"/>
        <v>wearables</v>
      </c>
      <c r="S652" s="9">
        <f t="shared" si="63"/>
        <v>41932.036851851852</v>
      </c>
      <c r="T652" s="9">
        <f t="shared" si="64"/>
        <v>41992.078518518523</v>
      </c>
    </row>
    <row r="653" spans="1:20" ht="60" x14ac:dyDescent="0.25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8278</v>
      </c>
      <c r="O653" s="5">
        <f t="shared" si="60"/>
        <v>100.52800000000001</v>
      </c>
      <c r="P653" s="5">
        <f t="shared" si="65"/>
        <v>239.35238095238094</v>
      </c>
      <c r="Q653" t="str">
        <f t="shared" si="61"/>
        <v>technology</v>
      </c>
      <c r="R653" t="str">
        <f t="shared" si="62"/>
        <v>wearables</v>
      </c>
      <c r="S653" s="9">
        <f t="shared" si="63"/>
        <v>41956.017488425925</v>
      </c>
      <c r="T653" s="9">
        <f t="shared" si="64"/>
        <v>41986.017488425925</v>
      </c>
    </row>
    <row r="654" spans="1:20" ht="60" x14ac:dyDescent="0.25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8278</v>
      </c>
      <c r="O654" s="5">
        <f t="shared" si="60"/>
        <v>100.46666666666667</v>
      </c>
      <c r="P654" s="5">
        <f t="shared" si="65"/>
        <v>107.64285714285714</v>
      </c>
      <c r="Q654" t="str">
        <f t="shared" si="61"/>
        <v>technology</v>
      </c>
      <c r="R654" t="str">
        <f t="shared" si="62"/>
        <v>wearables</v>
      </c>
      <c r="S654" s="9">
        <f t="shared" si="63"/>
        <v>42675.690393518518</v>
      </c>
      <c r="T654" s="9">
        <f t="shared" si="64"/>
        <v>42705.732060185182</v>
      </c>
    </row>
    <row r="655" spans="1:20" ht="60" x14ac:dyDescent="0.25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8278</v>
      </c>
      <c r="O655" s="5">
        <f t="shared" si="60"/>
        <v>141.446</v>
      </c>
      <c r="P655" s="5">
        <f t="shared" si="65"/>
        <v>95.830623306233065</v>
      </c>
      <c r="Q655" t="str">
        <f t="shared" si="61"/>
        <v>technology</v>
      </c>
      <c r="R655" t="str">
        <f t="shared" si="62"/>
        <v>wearables</v>
      </c>
      <c r="S655" s="9">
        <f t="shared" si="63"/>
        <v>42199.618518518517</v>
      </c>
      <c r="T655" s="9">
        <f t="shared" si="64"/>
        <v>42236.618518518517</v>
      </c>
    </row>
    <row r="656" spans="1:20" ht="60" x14ac:dyDescent="0.25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8278</v>
      </c>
      <c r="O656" s="5">
        <f t="shared" si="60"/>
        <v>267.29166666666669</v>
      </c>
      <c r="P656" s="5">
        <f t="shared" si="65"/>
        <v>31.663376110562684</v>
      </c>
      <c r="Q656" t="str">
        <f t="shared" si="61"/>
        <v>technology</v>
      </c>
      <c r="R656" t="str">
        <f t="shared" si="62"/>
        <v>wearables</v>
      </c>
      <c r="S656" s="9">
        <f t="shared" si="63"/>
        <v>42163.957326388889</v>
      </c>
      <c r="T656" s="9">
        <f t="shared" si="64"/>
        <v>42193.957326388889</v>
      </c>
    </row>
    <row r="657" spans="1:20" ht="45" x14ac:dyDescent="0.25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8278</v>
      </c>
      <c r="O657" s="5">
        <f t="shared" si="60"/>
        <v>146.88749999999999</v>
      </c>
      <c r="P657" s="5">
        <f t="shared" si="65"/>
        <v>42.886861313868614</v>
      </c>
      <c r="Q657" t="str">
        <f t="shared" si="61"/>
        <v>technology</v>
      </c>
      <c r="R657" t="str">
        <f t="shared" si="62"/>
        <v>wearables</v>
      </c>
      <c r="S657" s="9">
        <f t="shared" si="63"/>
        <v>42045.957314814819</v>
      </c>
      <c r="T657" s="9">
        <f t="shared" si="64"/>
        <v>42075.915648148148</v>
      </c>
    </row>
    <row r="658" spans="1:20" ht="60" x14ac:dyDescent="0.25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8278</v>
      </c>
      <c r="O658" s="5">
        <f t="shared" si="60"/>
        <v>213.56</v>
      </c>
      <c r="P658" s="5">
        <f t="shared" si="65"/>
        <v>122.73563218390805</v>
      </c>
      <c r="Q658" t="str">
        <f t="shared" si="61"/>
        <v>technology</v>
      </c>
      <c r="R658" t="str">
        <f t="shared" si="62"/>
        <v>wearables</v>
      </c>
      <c r="S658" s="9">
        <f t="shared" si="63"/>
        <v>42417.804618055554</v>
      </c>
      <c r="T658" s="9">
        <f t="shared" si="64"/>
        <v>42477.762951388882</v>
      </c>
    </row>
    <row r="659" spans="1:20" ht="60" x14ac:dyDescent="0.25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8278</v>
      </c>
      <c r="O659" s="5">
        <f t="shared" si="60"/>
        <v>125.7</v>
      </c>
      <c r="P659" s="5">
        <f t="shared" si="65"/>
        <v>190.45454545454547</v>
      </c>
      <c r="Q659" t="str">
        <f t="shared" si="61"/>
        <v>technology</v>
      </c>
      <c r="R659" t="str">
        <f t="shared" si="62"/>
        <v>wearables</v>
      </c>
      <c r="S659" s="9">
        <f t="shared" si="63"/>
        <v>42331.84574074074</v>
      </c>
      <c r="T659" s="9">
        <f t="shared" si="64"/>
        <v>42361.84574074074</v>
      </c>
    </row>
    <row r="660" spans="1:20" ht="60" x14ac:dyDescent="0.25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8278</v>
      </c>
      <c r="O660" s="5">
        <f t="shared" si="60"/>
        <v>104.46206037108834</v>
      </c>
      <c r="P660" s="5">
        <f t="shared" si="65"/>
        <v>109.33695652173913</v>
      </c>
      <c r="Q660" t="str">
        <f t="shared" si="61"/>
        <v>technology</v>
      </c>
      <c r="R660" t="str">
        <f t="shared" si="62"/>
        <v>wearables</v>
      </c>
      <c r="S660" s="9">
        <f t="shared" si="63"/>
        <v>42179.160752314812</v>
      </c>
      <c r="T660" s="9">
        <f t="shared" si="64"/>
        <v>42211.75</v>
      </c>
    </row>
    <row r="661" spans="1:20" x14ac:dyDescent="0.25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8278</v>
      </c>
      <c r="O661" s="5">
        <f t="shared" si="60"/>
        <v>100.56666666666666</v>
      </c>
      <c r="P661" s="5">
        <f t="shared" si="65"/>
        <v>143.66666666666666</v>
      </c>
      <c r="Q661" t="str">
        <f t="shared" si="61"/>
        <v>technology</v>
      </c>
      <c r="R661" t="str">
        <f t="shared" si="62"/>
        <v>wearables</v>
      </c>
      <c r="S661" s="9">
        <f t="shared" si="63"/>
        <v>42209.593692129631</v>
      </c>
      <c r="T661" s="9">
        <f t="shared" si="64"/>
        <v>42239.593692129631</v>
      </c>
    </row>
    <row r="662" spans="1:20" ht="60" x14ac:dyDescent="0.25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8278</v>
      </c>
      <c r="O662" s="5">
        <f t="shared" si="60"/>
        <v>3.0579999999999998</v>
      </c>
      <c r="P662" s="5">
        <f t="shared" si="65"/>
        <v>84.944444444444443</v>
      </c>
      <c r="Q662" t="str">
        <f t="shared" si="61"/>
        <v>technology</v>
      </c>
      <c r="R662" t="str">
        <f t="shared" si="62"/>
        <v>wearables</v>
      </c>
      <c r="S662" s="9">
        <f t="shared" si="63"/>
        <v>41922.741655092592</v>
      </c>
      <c r="T662" s="9">
        <f t="shared" si="64"/>
        <v>41952.783321759263</v>
      </c>
    </row>
    <row r="663" spans="1:20" ht="45" x14ac:dyDescent="0.25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8278</v>
      </c>
      <c r="O663" s="5">
        <f t="shared" si="60"/>
        <v>0.95</v>
      </c>
      <c r="P663" s="5">
        <f t="shared" si="65"/>
        <v>10.555555555555555</v>
      </c>
      <c r="Q663" t="str">
        <f t="shared" si="61"/>
        <v>technology</v>
      </c>
      <c r="R663" t="str">
        <f t="shared" si="62"/>
        <v>wearables</v>
      </c>
      <c r="S663" s="9">
        <f t="shared" si="63"/>
        <v>42636.645358796297</v>
      </c>
      <c r="T663" s="9">
        <f t="shared" si="64"/>
        <v>42666.645358796297</v>
      </c>
    </row>
    <row r="664" spans="1:20" ht="45" x14ac:dyDescent="0.25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8278</v>
      </c>
      <c r="O664" s="5">
        <f t="shared" si="60"/>
        <v>0.4</v>
      </c>
      <c r="P664" s="5">
        <f t="shared" si="65"/>
        <v>39</v>
      </c>
      <c r="Q664" t="str">
        <f t="shared" si="61"/>
        <v>technology</v>
      </c>
      <c r="R664" t="str">
        <f t="shared" si="62"/>
        <v>wearables</v>
      </c>
      <c r="S664" s="9">
        <f t="shared" si="63"/>
        <v>41990.438043981485</v>
      </c>
      <c r="T664" s="9">
        <f t="shared" si="64"/>
        <v>42020.438043981485</v>
      </c>
    </row>
    <row r="665" spans="1:20" ht="60" x14ac:dyDescent="0.25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8278</v>
      </c>
      <c r="O665" s="5">
        <f t="shared" si="60"/>
        <v>0.35</v>
      </c>
      <c r="P665" s="5">
        <f t="shared" si="65"/>
        <v>100</v>
      </c>
      <c r="Q665" t="str">
        <f t="shared" si="61"/>
        <v>technology</v>
      </c>
      <c r="R665" t="str">
        <f t="shared" si="62"/>
        <v>wearables</v>
      </c>
      <c r="S665" s="9">
        <f t="shared" si="63"/>
        <v>42173.843240740738</v>
      </c>
      <c r="T665" s="9">
        <f t="shared" si="64"/>
        <v>42203.843240740738</v>
      </c>
    </row>
    <row r="666" spans="1:20" ht="60" x14ac:dyDescent="0.25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8278</v>
      </c>
      <c r="O666" s="5">
        <f t="shared" si="60"/>
        <v>7.5333333333333332</v>
      </c>
      <c r="P666" s="5">
        <f t="shared" si="65"/>
        <v>31.172413793103448</v>
      </c>
      <c r="Q666" t="str">
        <f t="shared" si="61"/>
        <v>technology</v>
      </c>
      <c r="R666" t="str">
        <f t="shared" si="62"/>
        <v>wearables</v>
      </c>
      <c r="S666" s="9">
        <f t="shared" si="63"/>
        <v>42077.666377314818</v>
      </c>
      <c r="T666" s="9">
        <f t="shared" si="64"/>
        <v>42107.666377314818</v>
      </c>
    </row>
    <row r="667" spans="1:20" ht="60" x14ac:dyDescent="0.25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8278</v>
      </c>
      <c r="O667" s="5">
        <f t="shared" si="60"/>
        <v>18.64</v>
      </c>
      <c r="P667" s="5">
        <f t="shared" si="65"/>
        <v>155.33333333333334</v>
      </c>
      <c r="Q667" t="str">
        <f t="shared" si="61"/>
        <v>technology</v>
      </c>
      <c r="R667" t="str">
        <f t="shared" si="62"/>
        <v>wearables</v>
      </c>
      <c r="S667" s="9">
        <f t="shared" si="63"/>
        <v>42688.711354166662</v>
      </c>
      <c r="T667" s="9">
        <f t="shared" si="64"/>
        <v>42748.711354166662</v>
      </c>
    </row>
    <row r="668" spans="1:20" ht="60" x14ac:dyDescent="0.25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8278</v>
      </c>
      <c r="O668" s="5">
        <f t="shared" si="60"/>
        <v>4.0000000000000001E-3</v>
      </c>
      <c r="P668" s="5">
        <f t="shared" si="65"/>
        <v>2</v>
      </c>
      <c r="Q668" t="str">
        <f t="shared" si="61"/>
        <v>technology</v>
      </c>
      <c r="R668" t="str">
        <f t="shared" si="62"/>
        <v>wearables</v>
      </c>
      <c r="S668" s="9">
        <f t="shared" si="63"/>
        <v>41838.832152777781</v>
      </c>
      <c r="T668" s="9">
        <f t="shared" si="64"/>
        <v>41868.832152777781</v>
      </c>
    </row>
    <row r="669" spans="1:20" ht="60" x14ac:dyDescent="0.25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8278</v>
      </c>
      <c r="O669" s="5">
        <f t="shared" si="60"/>
        <v>10.02</v>
      </c>
      <c r="P669" s="5">
        <f t="shared" si="65"/>
        <v>178.92857142857142</v>
      </c>
      <c r="Q669" t="str">
        <f t="shared" si="61"/>
        <v>technology</v>
      </c>
      <c r="R669" t="str">
        <f t="shared" si="62"/>
        <v>wearables</v>
      </c>
      <c r="S669" s="9">
        <f t="shared" si="63"/>
        <v>42632.373414351852</v>
      </c>
      <c r="T669" s="9">
        <f t="shared" si="64"/>
        <v>42672.373414351852</v>
      </c>
    </row>
    <row r="670" spans="1:20" ht="45" x14ac:dyDescent="0.25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8278</v>
      </c>
      <c r="O670" s="5">
        <f t="shared" si="60"/>
        <v>4.5599999999999996</v>
      </c>
      <c r="P670" s="5">
        <f t="shared" si="65"/>
        <v>27.36</v>
      </c>
      <c r="Q670" t="str">
        <f t="shared" si="61"/>
        <v>technology</v>
      </c>
      <c r="R670" t="str">
        <f t="shared" si="62"/>
        <v>wearables</v>
      </c>
      <c r="S670" s="9">
        <f t="shared" si="63"/>
        <v>42090.831273148149</v>
      </c>
      <c r="T670" s="9">
        <f t="shared" si="64"/>
        <v>42135.831273148149</v>
      </c>
    </row>
    <row r="671" spans="1:20" ht="60" x14ac:dyDescent="0.25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8278</v>
      </c>
      <c r="O671" s="5">
        <f t="shared" si="60"/>
        <v>21.5075</v>
      </c>
      <c r="P671" s="5">
        <f t="shared" si="65"/>
        <v>1536.25</v>
      </c>
      <c r="Q671" t="str">
        <f t="shared" si="61"/>
        <v>technology</v>
      </c>
      <c r="R671" t="str">
        <f t="shared" si="62"/>
        <v>wearables</v>
      </c>
      <c r="S671" s="9">
        <f t="shared" si="63"/>
        <v>42527.625671296293</v>
      </c>
      <c r="T671" s="9">
        <f t="shared" si="64"/>
        <v>42557.625671296293</v>
      </c>
    </row>
    <row r="672" spans="1:20" ht="60" x14ac:dyDescent="0.25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8278</v>
      </c>
      <c r="O672" s="5">
        <f t="shared" si="60"/>
        <v>29.276666666666667</v>
      </c>
      <c r="P672" s="5">
        <f t="shared" si="65"/>
        <v>84.99677419354839</v>
      </c>
      <c r="Q672" t="str">
        <f t="shared" si="61"/>
        <v>technology</v>
      </c>
      <c r="R672" t="str">
        <f t="shared" si="62"/>
        <v>wearables</v>
      </c>
      <c r="S672" s="9">
        <f t="shared" si="63"/>
        <v>42506.709722222222</v>
      </c>
      <c r="T672" s="9">
        <f t="shared" si="64"/>
        <v>42540.340277777781</v>
      </c>
    </row>
    <row r="673" spans="1:20" ht="60" x14ac:dyDescent="0.25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8278</v>
      </c>
      <c r="O673" s="5">
        <f t="shared" si="60"/>
        <v>39.426666666666669</v>
      </c>
      <c r="P673" s="5">
        <f t="shared" si="65"/>
        <v>788.5333333333333</v>
      </c>
      <c r="Q673" t="str">
        <f t="shared" si="61"/>
        <v>technology</v>
      </c>
      <c r="R673" t="str">
        <f t="shared" si="62"/>
        <v>wearables</v>
      </c>
      <c r="S673" s="9">
        <f t="shared" si="63"/>
        <v>41984.692731481482</v>
      </c>
      <c r="T673" s="9">
        <f t="shared" si="64"/>
        <v>42018.166666666672</v>
      </c>
    </row>
    <row r="674" spans="1:20" ht="60" x14ac:dyDescent="0.25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8278</v>
      </c>
      <c r="O674" s="5">
        <f t="shared" si="60"/>
        <v>21.628</v>
      </c>
      <c r="P674" s="5">
        <f t="shared" si="65"/>
        <v>50.29767441860465</v>
      </c>
      <c r="Q674" t="str">
        <f t="shared" si="61"/>
        <v>technology</v>
      </c>
      <c r="R674" t="str">
        <f t="shared" si="62"/>
        <v>wearables</v>
      </c>
      <c r="S674" s="9">
        <f t="shared" si="63"/>
        <v>41974.219490740739</v>
      </c>
      <c r="T674" s="9">
        <f t="shared" si="64"/>
        <v>42005.207638888889</v>
      </c>
    </row>
    <row r="675" spans="1:20" ht="60" x14ac:dyDescent="0.25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8278</v>
      </c>
      <c r="O675" s="5">
        <f t="shared" si="60"/>
        <v>0.20499999999999999</v>
      </c>
      <c r="P675" s="5">
        <f t="shared" si="65"/>
        <v>68.333333333333329</v>
      </c>
      <c r="Q675" t="str">
        <f t="shared" si="61"/>
        <v>technology</v>
      </c>
      <c r="R675" t="str">
        <f t="shared" si="62"/>
        <v>wearables</v>
      </c>
      <c r="S675" s="9">
        <f t="shared" si="63"/>
        <v>41838.840474537035</v>
      </c>
      <c r="T675" s="9">
        <f t="shared" si="64"/>
        <v>41883.840474537035</v>
      </c>
    </row>
    <row r="676" spans="1:20" ht="30" x14ac:dyDescent="0.25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8278</v>
      </c>
      <c r="O676" s="5">
        <f t="shared" si="60"/>
        <v>0.03</v>
      </c>
      <c r="P676" s="5">
        <f t="shared" si="65"/>
        <v>7.5</v>
      </c>
      <c r="Q676" t="str">
        <f t="shared" si="61"/>
        <v>technology</v>
      </c>
      <c r="R676" t="str">
        <f t="shared" si="62"/>
        <v>wearables</v>
      </c>
      <c r="S676" s="9">
        <f t="shared" si="63"/>
        <v>41803.116053240738</v>
      </c>
      <c r="T676" s="9">
        <f t="shared" si="64"/>
        <v>41863.116053240738</v>
      </c>
    </row>
    <row r="677" spans="1:20" ht="60" x14ac:dyDescent="0.25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8278</v>
      </c>
      <c r="O677" s="5">
        <f t="shared" si="60"/>
        <v>14.85</v>
      </c>
      <c r="P677" s="5">
        <f t="shared" si="65"/>
        <v>34.269230769230766</v>
      </c>
      <c r="Q677" t="str">
        <f t="shared" si="61"/>
        <v>technology</v>
      </c>
      <c r="R677" t="str">
        <f t="shared" si="62"/>
        <v>wearables</v>
      </c>
      <c r="S677" s="9">
        <f t="shared" si="63"/>
        <v>41975.930601851855</v>
      </c>
      <c r="T677" s="9">
        <f t="shared" si="64"/>
        <v>42005.290972222225</v>
      </c>
    </row>
    <row r="678" spans="1:20" ht="60" x14ac:dyDescent="0.25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8278</v>
      </c>
      <c r="O678" s="5">
        <f t="shared" si="60"/>
        <v>1.4710000000000001</v>
      </c>
      <c r="P678" s="5">
        <f t="shared" si="65"/>
        <v>61.291666666666664</v>
      </c>
      <c r="Q678" t="str">
        <f t="shared" si="61"/>
        <v>technology</v>
      </c>
      <c r="R678" t="str">
        <f t="shared" si="62"/>
        <v>wearables</v>
      </c>
      <c r="S678" s="9">
        <f t="shared" si="63"/>
        <v>42012.768298611118</v>
      </c>
      <c r="T678" s="9">
        <f t="shared" si="64"/>
        <v>42042.768298611118</v>
      </c>
    </row>
    <row r="679" spans="1:20" ht="75" x14ac:dyDescent="0.25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8278</v>
      </c>
      <c r="O679" s="5">
        <f t="shared" si="60"/>
        <v>25.584</v>
      </c>
      <c r="P679" s="5">
        <f t="shared" si="65"/>
        <v>133.25</v>
      </c>
      <c r="Q679" t="str">
        <f t="shared" si="61"/>
        <v>technology</v>
      </c>
      <c r="R679" t="str">
        <f t="shared" si="62"/>
        <v>wearables</v>
      </c>
      <c r="S679" s="9">
        <f t="shared" si="63"/>
        <v>42504.403877314813</v>
      </c>
      <c r="T679" s="9">
        <f t="shared" si="64"/>
        <v>42549.403877314813</v>
      </c>
    </row>
    <row r="680" spans="1:20" ht="60" x14ac:dyDescent="0.25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8278</v>
      </c>
      <c r="O680" s="5">
        <f t="shared" si="60"/>
        <v>3.8206896551724139</v>
      </c>
      <c r="P680" s="5">
        <f t="shared" si="65"/>
        <v>65.17647058823529</v>
      </c>
      <c r="Q680" t="str">
        <f t="shared" si="61"/>
        <v>technology</v>
      </c>
      <c r="R680" t="str">
        <f t="shared" si="62"/>
        <v>wearables</v>
      </c>
      <c r="S680" s="9">
        <f t="shared" si="63"/>
        <v>42481.376597222217</v>
      </c>
      <c r="T680" s="9">
        <f t="shared" si="64"/>
        <v>42511.376597222217</v>
      </c>
    </row>
    <row r="681" spans="1:20" ht="60" x14ac:dyDescent="0.25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8278</v>
      </c>
      <c r="O681" s="5">
        <f t="shared" si="60"/>
        <v>15.485964912280702</v>
      </c>
      <c r="P681" s="5">
        <f t="shared" si="65"/>
        <v>93.90425531914893</v>
      </c>
      <c r="Q681" t="str">
        <f t="shared" si="61"/>
        <v>technology</v>
      </c>
      <c r="R681" t="str">
        <f t="shared" si="62"/>
        <v>wearables</v>
      </c>
      <c r="S681" s="9">
        <f t="shared" si="63"/>
        <v>42556.695706018523</v>
      </c>
      <c r="T681" s="9">
        <f t="shared" si="64"/>
        <v>42616.695706018523</v>
      </c>
    </row>
    <row r="682" spans="1:20" ht="60" x14ac:dyDescent="0.25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8278</v>
      </c>
      <c r="O682" s="5">
        <f t="shared" si="60"/>
        <v>25.911999999999999</v>
      </c>
      <c r="P682" s="5">
        <f t="shared" si="65"/>
        <v>150.65116279069767</v>
      </c>
      <c r="Q682" t="str">
        <f t="shared" si="61"/>
        <v>technology</v>
      </c>
      <c r="R682" t="str">
        <f t="shared" si="62"/>
        <v>wearables</v>
      </c>
      <c r="S682" s="9">
        <f t="shared" si="63"/>
        <v>41864.501516203702</v>
      </c>
      <c r="T682" s="9">
        <f t="shared" si="64"/>
        <v>41899.501516203702</v>
      </c>
    </row>
    <row r="683" spans="1:20" ht="60" x14ac:dyDescent="0.25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8278</v>
      </c>
      <c r="O683" s="5">
        <f t="shared" si="60"/>
        <v>0.04</v>
      </c>
      <c r="P683" s="5">
        <f t="shared" si="65"/>
        <v>1</v>
      </c>
      <c r="Q683" t="str">
        <f t="shared" si="61"/>
        <v>technology</v>
      </c>
      <c r="R683" t="str">
        <f t="shared" si="62"/>
        <v>wearables</v>
      </c>
      <c r="S683" s="9">
        <f t="shared" si="63"/>
        <v>42639.805601851855</v>
      </c>
      <c r="T683" s="9">
        <f t="shared" si="64"/>
        <v>42669.805601851855</v>
      </c>
    </row>
    <row r="684" spans="1:20" ht="45" x14ac:dyDescent="0.25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8278</v>
      </c>
      <c r="O684" s="5">
        <f t="shared" si="60"/>
        <v>0.106</v>
      </c>
      <c r="P684" s="5">
        <f t="shared" si="65"/>
        <v>13.25</v>
      </c>
      <c r="Q684" t="str">
        <f t="shared" si="61"/>
        <v>technology</v>
      </c>
      <c r="R684" t="str">
        <f t="shared" si="62"/>
        <v>wearables</v>
      </c>
      <c r="S684" s="9">
        <f t="shared" si="63"/>
        <v>42778.765300925923</v>
      </c>
      <c r="T684" s="9">
        <f t="shared" si="64"/>
        <v>42808.723634259266</v>
      </c>
    </row>
    <row r="685" spans="1:20" ht="60" x14ac:dyDescent="0.25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8278</v>
      </c>
      <c r="O685" s="5">
        <f t="shared" si="60"/>
        <v>0.85142857142857142</v>
      </c>
      <c r="P685" s="5">
        <f t="shared" si="65"/>
        <v>99.333333333333329</v>
      </c>
      <c r="Q685" t="str">
        <f t="shared" si="61"/>
        <v>technology</v>
      </c>
      <c r="R685" t="str">
        <f t="shared" si="62"/>
        <v>wearables</v>
      </c>
      <c r="S685" s="9">
        <f t="shared" si="63"/>
        <v>42634.900046296301</v>
      </c>
      <c r="T685" s="9">
        <f t="shared" si="64"/>
        <v>42674.900046296301</v>
      </c>
    </row>
    <row r="686" spans="1:20" ht="30" x14ac:dyDescent="0.25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8278</v>
      </c>
      <c r="O686" s="5">
        <f t="shared" si="60"/>
        <v>7.4837499999999997</v>
      </c>
      <c r="P686" s="5">
        <f t="shared" si="65"/>
        <v>177.39259259259259</v>
      </c>
      <c r="Q686" t="str">
        <f t="shared" si="61"/>
        <v>technology</v>
      </c>
      <c r="R686" t="str">
        <f t="shared" si="62"/>
        <v>wearables</v>
      </c>
      <c r="S686" s="9">
        <f t="shared" si="63"/>
        <v>41809.473275462966</v>
      </c>
      <c r="T686" s="9">
        <f t="shared" si="64"/>
        <v>41845.125</v>
      </c>
    </row>
    <row r="687" spans="1:20" ht="60" x14ac:dyDescent="0.25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8278</v>
      </c>
      <c r="O687" s="5">
        <f t="shared" si="60"/>
        <v>27.65</v>
      </c>
      <c r="P687" s="5">
        <f t="shared" si="65"/>
        <v>55.3</v>
      </c>
      <c r="Q687" t="str">
        <f t="shared" si="61"/>
        <v>technology</v>
      </c>
      <c r="R687" t="str">
        <f t="shared" si="62"/>
        <v>wearables</v>
      </c>
      <c r="S687" s="9">
        <f t="shared" si="63"/>
        <v>41971.866574074069</v>
      </c>
      <c r="T687" s="9">
        <f t="shared" si="64"/>
        <v>42016.866574074069</v>
      </c>
    </row>
    <row r="688" spans="1:20" ht="60" x14ac:dyDescent="0.25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8278</v>
      </c>
      <c r="O688" s="5">
        <f t="shared" si="60"/>
        <v>0</v>
      </c>
      <c r="P688" s="5">
        <f t="shared" si="65"/>
        <v>0</v>
      </c>
      <c r="Q688" t="str">
        <f t="shared" si="61"/>
        <v>technology</v>
      </c>
      <c r="R688" t="str">
        <f t="shared" si="62"/>
        <v>wearables</v>
      </c>
      <c r="S688" s="9">
        <f t="shared" si="63"/>
        <v>42189.673263888893</v>
      </c>
      <c r="T688" s="9">
        <f t="shared" si="64"/>
        <v>42219.673263888893</v>
      </c>
    </row>
    <row r="689" spans="1:20" ht="60" x14ac:dyDescent="0.25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8278</v>
      </c>
      <c r="O689" s="5">
        <f t="shared" si="60"/>
        <v>3.55</v>
      </c>
      <c r="P689" s="5">
        <f t="shared" si="65"/>
        <v>591.66666666666663</v>
      </c>
      <c r="Q689" t="str">
        <f t="shared" si="61"/>
        <v>technology</v>
      </c>
      <c r="R689" t="str">
        <f t="shared" si="62"/>
        <v>wearables</v>
      </c>
      <c r="S689" s="9">
        <f t="shared" si="63"/>
        <v>42711.750613425931</v>
      </c>
      <c r="T689" s="9">
        <f t="shared" si="64"/>
        <v>42771.750613425931</v>
      </c>
    </row>
    <row r="690" spans="1:20" ht="60" x14ac:dyDescent="0.25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8278</v>
      </c>
      <c r="O690" s="5">
        <f t="shared" si="60"/>
        <v>72.989999999999995</v>
      </c>
      <c r="P690" s="5">
        <f t="shared" si="65"/>
        <v>405.5</v>
      </c>
      <c r="Q690" t="str">
        <f t="shared" si="61"/>
        <v>technology</v>
      </c>
      <c r="R690" t="str">
        <f t="shared" si="62"/>
        <v>wearables</v>
      </c>
      <c r="S690" s="9">
        <f t="shared" si="63"/>
        <v>42262.104780092588</v>
      </c>
      <c r="T690" s="9">
        <f t="shared" si="64"/>
        <v>42292.104780092588</v>
      </c>
    </row>
    <row r="691" spans="1:20" ht="60" x14ac:dyDescent="0.25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8278</v>
      </c>
      <c r="O691" s="5">
        <f t="shared" si="60"/>
        <v>57.64875</v>
      </c>
      <c r="P691" s="5">
        <f t="shared" si="65"/>
        <v>343.14732142857144</v>
      </c>
      <c r="Q691" t="str">
        <f t="shared" si="61"/>
        <v>technology</v>
      </c>
      <c r="R691" t="str">
        <f t="shared" si="62"/>
        <v>wearables</v>
      </c>
      <c r="S691" s="9">
        <f t="shared" si="63"/>
        <v>42675.66778935185</v>
      </c>
      <c r="T691" s="9">
        <f t="shared" si="64"/>
        <v>42712.207638888889</v>
      </c>
    </row>
    <row r="692" spans="1:20" ht="30" x14ac:dyDescent="0.25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8278</v>
      </c>
      <c r="O692" s="5">
        <f t="shared" si="60"/>
        <v>12.34</v>
      </c>
      <c r="P692" s="5">
        <f t="shared" si="65"/>
        <v>72.588235294117652</v>
      </c>
      <c r="Q692" t="str">
        <f t="shared" si="61"/>
        <v>technology</v>
      </c>
      <c r="R692" t="str">
        <f t="shared" si="62"/>
        <v>wearables</v>
      </c>
      <c r="S692" s="9">
        <f t="shared" si="63"/>
        <v>42579.634733796294</v>
      </c>
      <c r="T692" s="9">
        <f t="shared" si="64"/>
        <v>42622.25</v>
      </c>
    </row>
    <row r="693" spans="1:20" ht="45" x14ac:dyDescent="0.25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8278</v>
      </c>
      <c r="O693" s="5">
        <f t="shared" si="60"/>
        <v>0.52</v>
      </c>
      <c r="P693" s="5">
        <f t="shared" si="65"/>
        <v>26</v>
      </c>
      <c r="Q693" t="str">
        <f t="shared" si="61"/>
        <v>technology</v>
      </c>
      <c r="R693" t="str">
        <f t="shared" si="62"/>
        <v>wearables</v>
      </c>
      <c r="S693" s="9">
        <f t="shared" si="63"/>
        <v>42158.028310185182</v>
      </c>
      <c r="T693" s="9">
        <f t="shared" si="64"/>
        <v>42186.028310185182</v>
      </c>
    </row>
    <row r="694" spans="1:20" ht="60" x14ac:dyDescent="0.25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8278</v>
      </c>
      <c r="O694" s="5">
        <f t="shared" si="60"/>
        <v>6.53</v>
      </c>
      <c r="P694" s="5">
        <f t="shared" si="65"/>
        <v>6.4975124378109452</v>
      </c>
      <c r="Q694" t="str">
        <f t="shared" si="61"/>
        <v>technology</v>
      </c>
      <c r="R694" t="str">
        <f t="shared" si="62"/>
        <v>wearables</v>
      </c>
      <c r="S694" s="9">
        <f t="shared" si="63"/>
        <v>42696.37572916667</v>
      </c>
      <c r="T694" s="9">
        <f t="shared" si="64"/>
        <v>42726.37572916667</v>
      </c>
    </row>
    <row r="695" spans="1:20" ht="45" x14ac:dyDescent="0.25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8278</v>
      </c>
      <c r="O695" s="5">
        <f t="shared" si="60"/>
        <v>35.338000000000001</v>
      </c>
      <c r="P695" s="5">
        <f t="shared" si="65"/>
        <v>119.38513513513513</v>
      </c>
      <c r="Q695" t="str">
        <f t="shared" si="61"/>
        <v>technology</v>
      </c>
      <c r="R695" t="str">
        <f t="shared" si="62"/>
        <v>wearables</v>
      </c>
      <c r="S695" s="9">
        <f t="shared" si="63"/>
        <v>42094.808182870373</v>
      </c>
      <c r="T695" s="9">
        <f t="shared" si="64"/>
        <v>42124.808182870373</v>
      </c>
    </row>
    <row r="696" spans="1:20" ht="60" x14ac:dyDescent="0.25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8278</v>
      </c>
      <c r="O696" s="5">
        <f t="shared" si="60"/>
        <v>0.39333333333333331</v>
      </c>
      <c r="P696" s="5">
        <f t="shared" si="65"/>
        <v>84.285714285714292</v>
      </c>
      <c r="Q696" t="str">
        <f t="shared" si="61"/>
        <v>technology</v>
      </c>
      <c r="R696" t="str">
        <f t="shared" si="62"/>
        <v>wearables</v>
      </c>
      <c r="S696" s="9">
        <f t="shared" si="63"/>
        <v>42737.663877314815</v>
      </c>
      <c r="T696" s="9">
        <f t="shared" si="64"/>
        <v>42767.663877314815</v>
      </c>
    </row>
    <row r="697" spans="1:20" ht="60" x14ac:dyDescent="0.25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8278</v>
      </c>
      <c r="O697" s="5">
        <f t="shared" si="60"/>
        <v>1.06</v>
      </c>
      <c r="P697" s="5">
        <f t="shared" si="65"/>
        <v>90.857142857142861</v>
      </c>
      <c r="Q697" t="str">
        <f t="shared" si="61"/>
        <v>technology</v>
      </c>
      <c r="R697" t="str">
        <f t="shared" si="62"/>
        <v>wearables</v>
      </c>
      <c r="S697" s="9">
        <f t="shared" si="63"/>
        <v>41913.521064814813</v>
      </c>
      <c r="T697" s="9">
        <f t="shared" si="64"/>
        <v>41943.521064814813</v>
      </c>
    </row>
    <row r="698" spans="1:20" ht="30" x14ac:dyDescent="0.25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8278</v>
      </c>
      <c r="O698" s="5">
        <f t="shared" si="60"/>
        <v>5.7142857142857147E-4</v>
      </c>
      <c r="P698" s="5">
        <f t="shared" si="65"/>
        <v>1</v>
      </c>
      <c r="Q698" t="str">
        <f t="shared" si="61"/>
        <v>technology</v>
      </c>
      <c r="R698" t="str">
        <f t="shared" si="62"/>
        <v>wearables</v>
      </c>
      <c r="S698" s="9">
        <f t="shared" si="63"/>
        <v>41815.927106481482</v>
      </c>
      <c r="T698" s="9">
        <f t="shared" si="64"/>
        <v>41845.927106481482</v>
      </c>
    </row>
    <row r="699" spans="1:20" ht="60" x14ac:dyDescent="0.25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8278</v>
      </c>
      <c r="O699" s="5">
        <f t="shared" si="60"/>
        <v>46.38</v>
      </c>
      <c r="P699" s="5">
        <f t="shared" si="65"/>
        <v>20.342105263157894</v>
      </c>
      <c r="Q699" t="str">
        <f t="shared" si="61"/>
        <v>technology</v>
      </c>
      <c r="R699" t="str">
        <f t="shared" si="62"/>
        <v>wearables</v>
      </c>
      <c r="S699" s="9">
        <f t="shared" si="63"/>
        <v>42388.523020833338</v>
      </c>
      <c r="T699" s="9">
        <f t="shared" si="64"/>
        <v>42403.523020833338</v>
      </c>
    </row>
    <row r="700" spans="1:20" ht="60" x14ac:dyDescent="0.25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8278</v>
      </c>
      <c r="O700" s="5">
        <f t="shared" si="60"/>
        <v>15.39</v>
      </c>
      <c r="P700" s="5">
        <f t="shared" si="65"/>
        <v>530.68965517241384</v>
      </c>
      <c r="Q700" t="str">
        <f t="shared" si="61"/>
        <v>technology</v>
      </c>
      <c r="R700" t="str">
        <f t="shared" si="62"/>
        <v>wearables</v>
      </c>
      <c r="S700" s="9">
        <f t="shared" si="63"/>
        <v>41866.931076388886</v>
      </c>
      <c r="T700" s="9">
        <f t="shared" si="64"/>
        <v>41900.083333333336</v>
      </c>
    </row>
    <row r="701" spans="1:20" ht="60" x14ac:dyDescent="0.25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8278</v>
      </c>
      <c r="O701" s="5">
        <f t="shared" si="60"/>
        <v>82.422107692307691</v>
      </c>
      <c r="P701" s="5">
        <f t="shared" si="65"/>
        <v>120.39184269662923</v>
      </c>
      <c r="Q701" t="str">
        <f t="shared" si="61"/>
        <v>technology</v>
      </c>
      <c r="R701" t="str">
        <f t="shared" si="62"/>
        <v>wearables</v>
      </c>
      <c r="S701" s="9">
        <f t="shared" si="63"/>
        <v>41563.485509259262</v>
      </c>
      <c r="T701" s="9">
        <f t="shared" si="64"/>
        <v>41600.666666666664</v>
      </c>
    </row>
    <row r="702" spans="1:20" ht="60" x14ac:dyDescent="0.25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8278</v>
      </c>
      <c r="O702" s="5">
        <f t="shared" si="60"/>
        <v>2.6866666666666665</v>
      </c>
      <c r="P702" s="5">
        <f t="shared" si="65"/>
        <v>13</v>
      </c>
      <c r="Q702" t="str">
        <f t="shared" si="61"/>
        <v>technology</v>
      </c>
      <c r="R702" t="str">
        <f t="shared" si="62"/>
        <v>wearables</v>
      </c>
      <c r="S702" s="9">
        <f t="shared" si="63"/>
        <v>42715.688437500001</v>
      </c>
      <c r="T702" s="9">
        <f t="shared" si="64"/>
        <v>42745.688437500001</v>
      </c>
    </row>
    <row r="703" spans="1:20" ht="60" x14ac:dyDescent="0.25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8278</v>
      </c>
      <c r="O703" s="5">
        <f t="shared" si="60"/>
        <v>26.6</v>
      </c>
      <c r="P703" s="5">
        <f t="shared" si="65"/>
        <v>291.33333333333331</v>
      </c>
      <c r="Q703" t="str">
        <f t="shared" si="61"/>
        <v>technology</v>
      </c>
      <c r="R703" t="str">
        <f t="shared" si="62"/>
        <v>wearables</v>
      </c>
      <c r="S703" s="9">
        <f t="shared" si="63"/>
        <v>41813.662962962961</v>
      </c>
      <c r="T703" s="9">
        <f t="shared" si="64"/>
        <v>41843.662962962961</v>
      </c>
    </row>
    <row r="704" spans="1:20" ht="60" x14ac:dyDescent="0.25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8278</v>
      </c>
      <c r="O704" s="5">
        <f t="shared" si="60"/>
        <v>30.813400000000001</v>
      </c>
      <c r="P704" s="5">
        <f t="shared" si="65"/>
        <v>124.9191891891892</v>
      </c>
      <c r="Q704" t="str">
        <f t="shared" si="61"/>
        <v>technology</v>
      </c>
      <c r="R704" t="str">
        <f t="shared" si="62"/>
        <v>wearables</v>
      </c>
      <c r="S704" s="9">
        <f t="shared" si="63"/>
        <v>42668.726701388892</v>
      </c>
      <c r="T704" s="9">
        <f t="shared" si="64"/>
        <v>42698.768368055549</v>
      </c>
    </row>
    <row r="705" spans="1:20" ht="45" x14ac:dyDescent="0.25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8278</v>
      </c>
      <c r="O705" s="5">
        <f t="shared" si="60"/>
        <v>5.58</v>
      </c>
      <c r="P705" s="5">
        <f t="shared" si="65"/>
        <v>119.57142857142857</v>
      </c>
      <c r="Q705" t="str">
        <f t="shared" si="61"/>
        <v>technology</v>
      </c>
      <c r="R705" t="str">
        <f t="shared" si="62"/>
        <v>wearables</v>
      </c>
      <c r="S705" s="9">
        <f t="shared" si="63"/>
        <v>42711.950798611113</v>
      </c>
      <c r="T705" s="9">
        <f t="shared" si="64"/>
        <v>42766.98055555555</v>
      </c>
    </row>
    <row r="706" spans="1:20" ht="45" x14ac:dyDescent="0.25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8278</v>
      </c>
      <c r="O706" s="5">
        <f t="shared" si="60"/>
        <v>0.87454545454545451</v>
      </c>
      <c r="P706" s="5">
        <f t="shared" si="65"/>
        <v>120.25</v>
      </c>
      <c r="Q706" t="str">
        <f t="shared" si="61"/>
        <v>technology</v>
      </c>
      <c r="R706" t="str">
        <f t="shared" si="62"/>
        <v>wearables</v>
      </c>
      <c r="S706" s="9">
        <f t="shared" si="63"/>
        <v>42726.192916666667</v>
      </c>
      <c r="T706" s="9">
        <f t="shared" si="64"/>
        <v>42786.192916666667</v>
      </c>
    </row>
    <row r="707" spans="1:20" ht="30" x14ac:dyDescent="0.25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8278</v>
      </c>
      <c r="O707" s="5">
        <f t="shared" ref="O707:O770" si="66">E707*100/D707</f>
        <v>0.97699999999999998</v>
      </c>
      <c r="P707" s="5">
        <f t="shared" si="65"/>
        <v>195.4</v>
      </c>
      <c r="Q707" t="str">
        <f t="shared" ref="Q707:Q770" si="67">IF(ISERR(FIND(" ",N707)),"",LEFT(N707,FIND(" ",N707)-1))</f>
        <v>technology</v>
      </c>
      <c r="R707" t="str">
        <f t="shared" ref="R707:R770" si="68">IF(ISERR(FIND(" ",N707)),"",RIGHT(N707,LEN(N707)-FIND("*",SUBSTITUTE(N707," ","*",LEN(N707)-LEN(SUBSTITUTE(N707," ",""))))))</f>
        <v>wearables</v>
      </c>
      <c r="S707" s="9">
        <f t="shared" ref="S707:S770" si="69">(((J707/60)/60)/24)+DATE(1970,1,1)</f>
        <v>42726.491643518515</v>
      </c>
      <c r="T707" s="9">
        <f t="shared" ref="T707:T770" si="70">(((I707/60)/60)/24)+DATE(1970,1,1)</f>
        <v>42756.491643518515</v>
      </c>
    </row>
    <row r="708" spans="1:20" ht="60" x14ac:dyDescent="0.25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8278</v>
      </c>
      <c r="O708" s="5">
        <f t="shared" si="66"/>
        <v>0</v>
      </c>
      <c r="P708" s="5">
        <f t="shared" ref="P708:P771" si="71">IF(L708=0,0,E708/L708)</f>
        <v>0</v>
      </c>
      <c r="Q708" t="str">
        <f t="shared" si="67"/>
        <v>technology</v>
      </c>
      <c r="R708" t="str">
        <f t="shared" si="68"/>
        <v>wearables</v>
      </c>
      <c r="S708" s="9">
        <f t="shared" si="69"/>
        <v>42676.995173611111</v>
      </c>
      <c r="T708" s="9">
        <f t="shared" si="70"/>
        <v>42718.777083333334</v>
      </c>
    </row>
    <row r="709" spans="1:20" ht="60" x14ac:dyDescent="0.25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8278</v>
      </c>
      <c r="O709" s="5">
        <f t="shared" si="66"/>
        <v>78.927352941176466</v>
      </c>
      <c r="P709" s="5">
        <f t="shared" si="71"/>
        <v>117.69868421052631</v>
      </c>
      <c r="Q709" t="str">
        <f t="shared" si="67"/>
        <v>technology</v>
      </c>
      <c r="R709" t="str">
        <f t="shared" si="68"/>
        <v>wearables</v>
      </c>
      <c r="S709" s="9">
        <f t="shared" si="69"/>
        <v>42696.663506944446</v>
      </c>
      <c r="T709" s="9">
        <f t="shared" si="70"/>
        <v>42736.663506944446</v>
      </c>
    </row>
    <row r="710" spans="1:20" ht="60" x14ac:dyDescent="0.25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8278</v>
      </c>
      <c r="O710" s="5">
        <f t="shared" si="66"/>
        <v>22.092500000000001</v>
      </c>
      <c r="P710" s="5">
        <f t="shared" si="71"/>
        <v>23.948509485094849</v>
      </c>
      <c r="Q710" t="str">
        <f t="shared" si="67"/>
        <v>technology</v>
      </c>
      <c r="R710" t="str">
        <f t="shared" si="68"/>
        <v>wearables</v>
      </c>
      <c r="S710" s="9">
        <f t="shared" si="69"/>
        <v>41835.581018518518</v>
      </c>
      <c r="T710" s="9">
        <f t="shared" si="70"/>
        <v>41895.581018518518</v>
      </c>
    </row>
    <row r="711" spans="1:20" ht="30" x14ac:dyDescent="0.25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8278</v>
      </c>
      <c r="O711" s="5">
        <f t="shared" si="66"/>
        <v>0.40666666666666668</v>
      </c>
      <c r="P711" s="5">
        <f t="shared" si="71"/>
        <v>30.5</v>
      </c>
      <c r="Q711" t="str">
        <f t="shared" si="67"/>
        <v>technology</v>
      </c>
      <c r="R711" t="str">
        <f t="shared" si="68"/>
        <v>wearables</v>
      </c>
      <c r="S711" s="9">
        <f t="shared" si="69"/>
        <v>41948.041192129633</v>
      </c>
      <c r="T711" s="9">
        <f t="shared" si="70"/>
        <v>41978.041192129633</v>
      </c>
    </row>
    <row r="712" spans="1:20" ht="45" x14ac:dyDescent="0.25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8278</v>
      </c>
      <c r="O712" s="5">
        <f t="shared" si="66"/>
        <v>0</v>
      </c>
      <c r="P712" s="5">
        <f t="shared" si="71"/>
        <v>0</v>
      </c>
      <c r="Q712" t="str">
        <f t="shared" si="67"/>
        <v>technology</v>
      </c>
      <c r="R712" t="str">
        <f t="shared" si="68"/>
        <v>wearables</v>
      </c>
      <c r="S712" s="9">
        <f t="shared" si="69"/>
        <v>41837.984976851854</v>
      </c>
      <c r="T712" s="9">
        <f t="shared" si="70"/>
        <v>41871.030555555553</v>
      </c>
    </row>
    <row r="713" spans="1:20" ht="60" x14ac:dyDescent="0.25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8278</v>
      </c>
      <c r="O713" s="5">
        <f t="shared" si="66"/>
        <v>33.790999999999997</v>
      </c>
      <c r="P713" s="5">
        <f t="shared" si="71"/>
        <v>99.973372781065095</v>
      </c>
      <c r="Q713" t="str">
        <f t="shared" si="67"/>
        <v>technology</v>
      </c>
      <c r="R713" t="str">
        <f t="shared" si="68"/>
        <v>wearables</v>
      </c>
      <c r="S713" s="9">
        <f t="shared" si="69"/>
        <v>42678.459120370375</v>
      </c>
      <c r="T713" s="9">
        <f t="shared" si="70"/>
        <v>42718.500787037032</v>
      </c>
    </row>
    <row r="714" spans="1:20" ht="60" x14ac:dyDescent="0.25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8278</v>
      </c>
      <c r="O714" s="5">
        <f t="shared" si="66"/>
        <v>0.21649484536082475</v>
      </c>
      <c r="P714" s="5">
        <f t="shared" si="71"/>
        <v>26.25</v>
      </c>
      <c r="Q714" t="str">
        <f t="shared" si="67"/>
        <v>technology</v>
      </c>
      <c r="R714" t="str">
        <f t="shared" si="68"/>
        <v>wearables</v>
      </c>
      <c r="S714" s="9">
        <f t="shared" si="69"/>
        <v>42384.680925925932</v>
      </c>
      <c r="T714" s="9">
        <f t="shared" si="70"/>
        <v>42414.680925925932</v>
      </c>
    </row>
    <row r="715" spans="1:20" ht="60" x14ac:dyDescent="0.25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8278</v>
      </c>
      <c r="O715" s="5">
        <f t="shared" si="66"/>
        <v>0.79600000000000004</v>
      </c>
      <c r="P715" s="5">
        <f t="shared" si="71"/>
        <v>199</v>
      </c>
      <c r="Q715" t="str">
        <f t="shared" si="67"/>
        <v>technology</v>
      </c>
      <c r="R715" t="str">
        <f t="shared" si="68"/>
        <v>wearables</v>
      </c>
      <c r="S715" s="9">
        <f t="shared" si="69"/>
        <v>42496.529305555552</v>
      </c>
      <c r="T715" s="9">
        <f t="shared" si="70"/>
        <v>42526.529305555552</v>
      </c>
    </row>
    <row r="716" spans="1:20" ht="45" x14ac:dyDescent="0.25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8278</v>
      </c>
      <c r="O716" s="5">
        <f t="shared" si="66"/>
        <v>14.993333333333334</v>
      </c>
      <c r="P716" s="5">
        <f t="shared" si="71"/>
        <v>80.321428571428569</v>
      </c>
      <c r="Q716" t="str">
        <f t="shared" si="67"/>
        <v>technology</v>
      </c>
      <c r="R716" t="str">
        <f t="shared" si="68"/>
        <v>wearables</v>
      </c>
      <c r="S716" s="9">
        <f t="shared" si="69"/>
        <v>42734.787986111114</v>
      </c>
      <c r="T716" s="9">
        <f t="shared" si="70"/>
        <v>42794.787986111114</v>
      </c>
    </row>
    <row r="717" spans="1:20" ht="60" x14ac:dyDescent="0.25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8278</v>
      </c>
      <c r="O717" s="5">
        <f t="shared" si="66"/>
        <v>5.0509090909090908</v>
      </c>
      <c r="P717" s="5">
        <f t="shared" si="71"/>
        <v>115.75</v>
      </c>
      <c r="Q717" t="str">
        <f t="shared" si="67"/>
        <v>technology</v>
      </c>
      <c r="R717" t="str">
        <f t="shared" si="68"/>
        <v>wearables</v>
      </c>
      <c r="S717" s="9">
        <f t="shared" si="69"/>
        <v>42273.090740740736</v>
      </c>
      <c r="T717" s="9">
        <f t="shared" si="70"/>
        <v>42313.132407407407</v>
      </c>
    </row>
    <row r="718" spans="1:20" ht="45" x14ac:dyDescent="0.25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8278</v>
      </c>
      <c r="O718" s="5">
        <f t="shared" si="66"/>
        <v>10.214285714285714</v>
      </c>
      <c r="P718" s="5">
        <f t="shared" si="71"/>
        <v>44.6875</v>
      </c>
      <c r="Q718" t="str">
        <f t="shared" si="67"/>
        <v>technology</v>
      </c>
      <c r="R718" t="str">
        <f t="shared" si="68"/>
        <v>wearables</v>
      </c>
      <c r="S718" s="9">
        <f t="shared" si="69"/>
        <v>41940.658645833333</v>
      </c>
      <c r="T718" s="9">
        <f t="shared" si="70"/>
        <v>41974</v>
      </c>
    </row>
    <row r="719" spans="1:20" ht="30" x14ac:dyDescent="0.25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8278</v>
      </c>
      <c r="O719" s="5">
        <f t="shared" si="66"/>
        <v>0.30499999999999999</v>
      </c>
      <c r="P719" s="5">
        <f t="shared" si="71"/>
        <v>76.25</v>
      </c>
      <c r="Q719" t="str">
        <f t="shared" si="67"/>
        <v>technology</v>
      </c>
      <c r="R719" t="str">
        <f t="shared" si="68"/>
        <v>wearables</v>
      </c>
      <c r="S719" s="9">
        <f t="shared" si="69"/>
        <v>41857.854189814818</v>
      </c>
      <c r="T719" s="9">
        <f t="shared" si="70"/>
        <v>41887.854189814818</v>
      </c>
    </row>
    <row r="720" spans="1:20" ht="60" x14ac:dyDescent="0.25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8278</v>
      </c>
      <c r="O720" s="5">
        <f t="shared" si="66"/>
        <v>0.75</v>
      </c>
      <c r="P720" s="5">
        <f t="shared" si="71"/>
        <v>22.5</v>
      </c>
      <c r="Q720" t="str">
        <f t="shared" si="67"/>
        <v>technology</v>
      </c>
      <c r="R720" t="str">
        <f t="shared" si="68"/>
        <v>wearables</v>
      </c>
      <c r="S720" s="9">
        <f t="shared" si="69"/>
        <v>42752.845451388886</v>
      </c>
      <c r="T720" s="9">
        <f t="shared" si="70"/>
        <v>42784.249305555553</v>
      </c>
    </row>
    <row r="721" spans="1:20" ht="60" x14ac:dyDescent="0.25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8278</v>
      </c>
      <c r="O721" s="5">
        <f t="shared" si="66"/>
        <v>1.2933333333333332</v>
      </c>
      <c r="P721" s="5">
        <f t="shared" si="71"/>
        <v>19.399999999999999</v>
      </c>
      <c r="Q721" t="str">
        <f t="shared" si="67"/>
        <v>technology</v>
      </c>
      <c r="R721" t="str">
        <f t="shared" si="68"/>
        <v>wearables</v>
      </c>
      <c r="S721" s="9">
        <f t="shared" si="69"/>
        <v>42409.040231481486</v>
      </c>
      <c r="T721" s="9">
        <f t="shared" si="70"/>
        <v>42423.040231481486</v>
      </c>
    </row>
    <row r="722" spans="1:20" ht="45" x14ac:dyDescent="0.25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8279</v>
      </c>
      <c r="O722" s="5">
        <f t="shared" si="66"/>
        <v>143.94736842105263</v>
      </c>
      <c r="P722" s="5">
        <f t="shared" si="71"/>
        <v>66.707317073170728</v>
      </c>
      <c r="Q722" t="str">
        <f t="shared" si="67"/>
        <v>publishing</v>
      </c>
      <c r="R722" t="str">
        <f t="shared" si="68"/>
        <v>nonfiction</v>
      </c>
      <c r="S722" s="9">
        <f t="shared" si="69"/>
        <v>40909.649201388893</v>
      </c>
      <c r="T722" s="9">
        <f t="shared" si="70"/>
        <v>40937.649201388893</v>
      </c>
    </row>
    <row r="723" spans="1:20" ht="60" x14ac:dyDescent="0.25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8279</v>
      </c>
      <c r="O723" s="5">
        <f t="shared" si="66"/>
        <v>122.10975609756098</v>
      </c>
      <c r="P723" s="5">
        <f t="shared" si="71"/>
        <v>84.142857142857139</v>
      </c>
      <c r="Q723" t="str">
        <f t="shared" si="67"/>
        <v>publishing</v>
      </c>
      <c r="R723" t="str">
        <f t="shared" si="68"/>
        <v>nonfiction</v>
      </c>
      <c r="S723" s="9">
        <f t="shared" si="69"/>
        <v>41807.571840277778</v>
      </c>
      <c r="T723" s="9">
        <f t="shared" si="70"/>
        <v>41852.571840277778</v>
      </c>
    </row>
    <row r="724" spans="1:20" ht="60" x14ac:dyDescent="0.25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8279</v>
      </c>
      <c r="O724" s="5">
        <f t="shared" si="66"/>
        <v>132.024</v>
      </c>
      <c r="P724" s="5">
        <f t="shared" si="71"/>
        <v>215.72549019607843</v>
      </c>
      <c r="Q724" t="str">
        <f t="shared" si="67"/>
        <v>publishing</v>
      </c>
      <c r="R724" t="str">
        <f t="shared" si="68"/>
        <v>nonfiction</v>
      </c>
      <c r="S724" s="9">
        <f t="shared" si="69"/>
        <v>40977.805300925924</v>
      </c>
      <c r="T724" s="9">
        <f t="shared" si="70"/>
        <v>41007.76363425926</v>
      </c>
    </row>
    <row r="725" spans="1:20" ht="45" x14ac:dyDescent="0.25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8279</v>
      </c>
      <c r="O725" s="5">
        <f t="shared" si="66"/>
        <v>109.38</v>
      </c>
      <c r="P725" s="5">
        <f t="shared" si="71"/>
        <v>54.69</v>
      </c>
      <c r="Q725" t="str">
        <f t="shared" si="67"/>
        <v>publishing</v>
      </c>
      <c r="R725" t="str">
        <f t="shared" si="68"/>
        <v>nonfiction</v>
      </c>
      <c r="S725" s="9">
        <f t="shared" si="69"/>
        <v>42184.816539351858</v>
      </c>
      <c r="T725" s="9">
        <f t="shared" si="70"/>
        <v>42215.165972222225</v>
      </c>
    </row>
    <row r="726" spans="1:20" ht="60" x14ac:dyDescent="0.25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8279</v>
      </c>
      <c r="O726" s="5">
        <f t="shared" si="66"/>
        <v>105.47157142857142</v>
      </c>
      <c r="P726" s="5">
        <f t="shared" si="71"/>
        <v>51.62944055944056</v>
      </c>
      <c r="Q726" t="str">
        <f t="shared" si="67"/>
        <v>publishing</v>
      </c>
      <c r="R726" t="str">
        <f t="shared" si="68"/>
        <v>nonfiction</v>
      </c>
      <c r="S726" s="9">
        <f t="shared" si="69"/>
        <v>40694.638460648144</v>
      </c>
      <c r="T726" s="9">
        <f t="shared" si="70"/>
        <v>40724.638460648144</v>
      </c>
    </row>
    <row r="727" spans="1:20" ht="45" x14ac:dyDescent="0.25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8279</v>
      </c>
      <c r="O727" s="5">
        <f t="shared" si="66"/>
        <v>100.35</v>
      </c>
      <c r="P727" s="5">
        <f t="shared" si="71"/>
        <v>143.35714285714286</v>
      </c>
      <c r="Q727" t="str">
        <f t="shared" si="67"/>
        <v>publishing</v>
      </c>
      <c r="R727" t="str">
        <f t="shared" si="68"/>
        <v>nonfiction</v>
      </c>
      <c r="S727" s="9">
        <f t="shared" si="69"/>
        <v>42321.626296296294</v>
      </c>
      <c r="T727" s="9">
        <f t="shared" si="70"/>
        <v>42351.626296296294</v>
      </c>
    </row>
    <row r="728" spans="1:20" ht="60" x14ac:dyDescent="0.25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8279</v>
      </c>
      <c r="O728" s="5">
        <f t="shared" si="66"/>
        <v>101.4</v>
      </c>
      <c r="P728" s="5">
        <f t="shared" si="71"/>
        <v>72.428571428571431</v>
      </c>
      <c r="Q728" t="str">
        <f t="shared" si="67"/>
        <v>publishing</v>
      </c>
      <c r="R728" t="str">
        <f t="shared" si="68"/>
        <v>nonfiction</v>
      </c>
      <c r="S728" s="9">
        <f t="shared" si="69"/>
        <v>41346.042673611111</v>
      </c>
      <c r="T728" s="9">
        <f t="shared" si="70"/>
        <v>41376.042673611111</v>
      </c>
    </row>
    <row r="729" spans="1:20" ht="60" x14ac:dyDescent="0.25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8279</v>
      </c>
      <c r="O729" s="5">
        <f t="shared" si="66"/>
        <v>155.51428571428571</v>
      </c>
      <c r="P729" s="5">
        <f t="shared" si="71"/>
        <v>36.530201342281877</v>
      </c>
      <c r="Q729" t="str">
        <f t="shared" si="67"/>
        <v>publishing</v>
      </c>
      <c r="R729" t="str">
        <f t="shared" si="68"/>
        <v>nonfiction</v>
      </c>
      <c r="S729" s="9">
        <f t="shared" si="69"/>
        <v>41247.020243055551</v>
      </c>
      <c r="T729" s="9">
        <f t="shared" si="70"/>
        <v>41288.888888888891</v>
      </c>
    </row>
    <row r="730" spans="1:20" ht="45" x14ac:dyDescent="0.25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8279</v>
      </c>
      <c r="O730" s="5">
        <f t="shared" si="66"/>
        <v>105.566</v>
      </c>
      <c r="P730" s="5">
        <f t="shared" si="71"/>
        <v>60.903461538461535</v>
      </c>
      <c r="Q730" t="str">
        <f t="shared" si="67"/>
        <v>publishing</v>
      </c>
      <c r="R730" t="str">
        <f t="shared" si="68"/>
        <v>nonfiction</v>
      </c>
      <c r="S730" s="9">
        <f t="shared" si="69"/>
        <v>40731.837465277778</v>
      </c>
      <c r="T730" s="9">
        <f t="shared" si="70"/>
        <v>40776.837465277778</v>
      </c>
    </row>
    <row r="731" spans="1:20" ht="60" x14ac:dyDescent="0.25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8279</v>
      </c>
      <c r="O731" s="5">
        <f t="shared" si="66"/>
        <v>130.65</v>
      </c>
      <c r="P731" s="5">
        <f t="shared" si="71"/>
        <v>43.55</v>
      </c>
      <c r="Q731" t="str">
        <f t="shared" si="67"/>
        <v>publishing</v>
      </c>
      <c r="R731" t="str">
        <f t="shared" si="68"/>
        <v>nonfiction</v>
      </c>
      <c r="S731" s="9">
        <f t="shared" si="69"/>
        <v>41111.185891203706</v>
      </c>
      <c r="T731" s="9">
        <f t="shared" si="70"/>
        <v>41171.185891203706</v>
      </c>
    </row>
    <row r="732" spans="1:20" ht="30" x14ac:dyDescent="0.25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8279</v>
      </c>
      <c r="O732" s="5">
        <f t="shared" si="66"/>
        <v>132.19</v>
      </c>
      <c r="P732" s="5">
        <f t="shared" si="71"/>
        <v>99.766037735849054</v>
      </c>
      <c r="Q732" t="str">
        <f t="shared" si="67"/>
        <v>publishing</v>
      </c>
      <c r="R732" t="str">
        <f t="shared" si="68"/>
        <v>nonfiction</v>
      </c>
      <c r="S732" s="9">
        <f t="shared" si="69"/>
        <v>40854.745266203703</v>
      </c>
      <c r="T732" s="9">
        <f t="shared" si="70"/>
        <v>40884.745266203703</v>
      </c>
    </row>
    <row r="733" spans="1:20" ht="45" x14ac:dyDescent="0.25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8279</v>
      </c>
      <c r="O733" s="5">
        <f t="shared" si="66"/>
        <v>126</v>
      </c>
      <c r="P733" s="5">
        <f t="shared" si="71"/>
        <v>88.732394366197184</v>
      </c>
      <c r="Q733" t="str">
        <f t="shared" si="67"/>
        <v>publishing</v>
      </c>
      <c r="R733" t="str">
        <f t="shared" si="68"/>
        <v>nonfiction</v>
      </c>
      <c r="S733" s="9">
        <f t="shared" si="69"/>
        <v>40879.795682870368</v>
      </c>
      <c r="T733" s="9">
        <f t="shared" si="70"/>
        <v>40930.25</v>
      </c>
    </row>
    <row r="734" spans="1:20" ht="60" x14ac:dyDescent="0.25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8279</v>
      </c>
      <c r="O734" s="5">
        <f t="shared" si="66"/>
        <v>160</v>
      </c>
      <c r="P734" s="5">
        <f t="shared" si="71"/>
        <v>4.9230769230769234</v>
      </c>
      <c r="Q734" t="str">
        <f t="shared" si="67"/>
        <v>publishing</v>
      </c>
      <c r="R734" t="str">
        <f t="shared" si="68"/>
        <v>nonfiction</v>
      </c>
      <c r="S734" s="9">
        <f t="shared" si="69"/>
        <v>41486.424317129626</v>
      </c>
      <c r="T734" s="9">
        <f t="shared" si="70"/>
        <v>41546.424317129626</v>
      </c>
    </row>
    <row r="735" spans="1:20" ht="60" x14ac:dyDescent="0.25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8279</v>
      </c>
      <c r="O735" s="5">
        <f t="shared" si="66"/>
        <v>120.48</v>
      </c>
      <c r="P735" s="5">
        <f t="shared" si="71"/>
        <v>17.822485207100591</v>
      </c>
      <c r="Q735" t="str">
        <f t="shared" si="67"/>
        <v>publishing</v>
      </c>
      <c r="R735" t="str">
        <f t="shared" si="68"/>
        <v>nonfiction</v>
      </c>
      <c r="S735" s="9">
        <f t="shared" si="69"/>
        <v>41598.420046296298</v>
      </c>
      <c r="T735" s="9">
        <f t="shared" si="70"/>
        <v>41628.420046296298</v>
      </c>
    </row>
    <row r="736" spans="1:20" ht="45" x14ac:dyDescent="0.25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8279</v>
      </c>
      <c r="O736" s="5">
        <f t="shared" si="66"/>
        <v>125.52941176470588</v>
      </c>
      <c r="P736" s="5">
        <f t="shared" si="71"/>
        <v>187.19298245614036</v>
      </c>
      <c r="Q736" t="str">
        <f t="shared" si="67"/>
        <v>publishing</v>
      </c>
      <c r="R736" t="str">
        <f t="shared" si="68"/>
        <v>nonfiction</v>
      </c>
      <c r="S736" s="9">
        <f t="shared" si="69"/>
        <v>42102.164583333331</v>
      </c>
      <c r="T736" s="9">
        <f t="shared" si="70"/>
        <v>42133.208333333328</v>
      </c>
    </row>
    <row r="737" spans="1:20" ht="45" x14ac:dyDescent="0.25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8279</v>
      </c>
      <c r="O737" s="5">
        <f t="shared" si="66"/>
        <v>114.4063829787234</v>
      </c>
      <c r="P737" s="5">
        <f t="shared" si="71"/>
        <v>234.80786026200875</v>
      </c>
      <c r="Q737" t="str">
        <f t="shared" si="67"/>
        <v>publishing</v>
      </c>
      <c r="R737" t="str">
        <f t="shared" si="68"/>
        <v>nonfiction</v>
      </c>
      <c r="S737" s="9">
        <f t="shared" si="69"/>
        <v>41946.029467592591</v>
      </c>
      <c r="T737" s="9">
        <f t="shared" si="70"/>
        <v>41977.027083333334</v>
      </c>
    </row>
    <row r="738" spans="1:20" ht="60" x14ac:dyDescent="0.25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8279</v>
      </c>
      <c r="O738" s="5">
        <f t="shared" si="66"/>
        <v>315.13888888888891</v>
      </c>
      <c r="P738" s="5">
        <f t="shared" si="71"/>
        <v>105.04629629629629</v>
      </c>
      <c r="Q738" t="str">
        <f t="shared" si="67"/>
        <v>publishing</v>
      </c>
      <c r="R738" t="str">
        <f t="shared" si="68"/>
        <v>nonfiction</v>
      </c>
      <c r="S738" s="9">
        <f t="shared" si="69"/>
        <v>41579.734259259261</v>
      </c>
      <c r="T738" s="9">
        <f t="shared" si="70"/>
        <v>41599.207638888889</v>
      </c>
    </row>
    <row r="739" spans="1:20" ht="60" x14ac:dyDescent="0.25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8279</v>
      </c>
      <c r="O739" s="5">
        <f t="shared" si="66"/>
        <v>122.4</v>
      </c>
      <c r="P739" s="5">
        <f t="shared" si="71"/>
        <v>56.666666666666664</v>
      </c>
      <c r="Q739" t="str">
        <f t="shared" si="67"/>
        <v>publishing</v>
      </c>
      <c r="R739" t="str">
        <f t="shared" si="68"/>
        <v>nonfiction</v>
      </c>
      <c r="S739" s="9">
        <f t="shared" si="69"/>
        <v>41667.275312500002</v>
      </c>
      <c r="T739" s="9">
        <f t="shared" si="70"/>
        <v>41684.833333333336</v>
      </c>
    </row>
    <row r="740" spans="1:20" ht="30" x14ac:dyDescent="0.25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8279</v>
      </c>
      <c r="O740" s="5">
        <f t="shared" si="66"/>
        <v>106.73333333333333</v>
      </c>
      <c r="P740" s="5">
        <f t="shared" si="71"/>
        <v>39.048780487804876</v>
      </c>
      <c r="Q740" t="str">
        <f t="shared" si="67"/>
        <v>publishing</v>
      </c>
      <c r="R740" t="str">
        <f t="shared" si="68"/>
        <v>nonfiction</v>
      </c>
      <c r="S740" s="9">
        <f t="shared" si="69"/>
        <v>41943.604097222218</v>
      </c>
      <c r="T740" s="9">
        <f t="shared" si="70"/>
        <v>41974.207638888889</v>
      </c>
    </row>
    <row r="741" spans="1:20" ht="60" x14ac:dyDescent="0.25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8279</v>
      </c>
      <c r="O741" s="5">
        <f t="shared" si="66"/>
        <v>158.33333333333334</v>
      </c>
      <c r="P741" s="5">
        <f t="shared" si="71"/>
        <v>68.345323741007192</v>
      </c>
      <c r="Q741" t="str">
        <f t="shared" si="67"/>
        <v>publishing</v>
      </c>
      <c r="R741" t="str">
        <f t="shared" si="68"/>
        <v>nonfiction</v>
      </c>
      <c r="S741" s="9">
        <f t="shared" si="69"/>
        <v>41829.502650462964</v>
      </c>
      <c r="T741" s="9">
        <f t="shared" si="70"/>
        <v>41862.502650462964</v>
      </c>
    </row>
    <row r="742" spans="1:20" ht="60" x14ac:dyDescent="0.25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8279</v>
      </c>
      <c r="O742" s="5">
        <f t="shared" si="66"/>
        <v>107.4</v>
      </c>
      <c r="P742" s="5">
        <f t="shared" si="71"/>
        <v>169.57894736842104</v>
      </c>
      <c r="Q742" t="str">
        <f t="shared" si="67"/>
        <v>publishing</v>
      </c>
      <c r="R742" t="str">
        <f t="shared" si="68"/>
        <v>nonfiction</v>
      </c>
      <c r="S742" s="9">
        <f t="shared" si="69"/>
        <v>42162.146782407406</v>
      </c>
      <c r="T742" s="9">
        <f t="shared" si="70"/>
        <v>42176.146782407406</v>
      </c>
    </row>
    <row r="743" spans="1:20" ht="30" x14ac:dyDescent="0.25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8279</v>
      </c>
      <c r="O743" s="5">
        <f t="shared" si="66"/>
        <v>102.26</v>
      </c>
      <c r="P743" s="5">
        <f t="shared" si="71"/>
        <v>141.42340425531913</v>
      </c>
      <c r="Q743" t="str">
        <f t="shared" si="67"/>
        <v>publishing</v>
      </c>
      <c r="R743" t="str">
        <f t="shared" si="68"/>
        <v>nonfiction</v>
      </c>
      <c r="S743" s="9">
        <f t="shared" si="69"/>
        <v>41401.648217592592</v>
      </c>
      <c r="T743" s="9">
        <f t="shared" si="70"/>
        <v>41436.648217592592</v>
      </c>
    </row>
    <row r="744" spans="1:20" ht="60" x14ac:dyDescent="0.25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8279</v>
      </c>
      <c r="O744" s="5">
        <f t="shared" si="66"/>
        <v>110.71428571428571</v>
      </c>
      <c r="P744" s="5">
        <f t="shared" si="71"/>
        <v>67.391304347826093</v>
      </c>
      <c r="Q744" t="str">
        <f t="shared" si="67"/>
        <v>publishing</v>
      </c>
      <c r="R744" t="str">
        <f t="shared" si="68"/>
        <v>nonfiction</v>
      </c>
      <c r="S744" s="9">
        <f t="shared" si="69"/>
        <v>41689.917962962965</v>
      </c>
      <c r="T744" s="9">
        <f t="shared" si="70"/>
        <v>41719.876296296294</v>
      </c>
    </row>
    <row r="745" spans="1:20" ht="60" x14ac:dyDescent="0.25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8279</v>
      </c>
      <c r="O745" s="5">
        <f t="shared" si="66"/>
        <v>148</v>
      </c>
      <c r="P745" s="5">
        <f t="shared" si="71"/>
        <v>54.266666666666666</v>
      </c>
      <c r="Q745" t="str">
        <f t="shared" si="67"/>
        <v>publishing</v>
      </c>
      <c r="R745" t="str">
        <f t="shared" si="68"/>
        <v>nonfiction</v>
      </c>
      <c r="S745" s="9">
        <f t="shared" si="69"/>
        <v>40990.709317129629</v>
      </c>
      <c r="T745" s="9">
        <f t="shared" si="70"/>
        <v>41015.875</v>
      </c>
    </row>
    <row r="746" spans="1:20" ht="45" x14ac:dyDescent="0.25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8279</v>
      </c>
      <c r="O746" s="5">
        <f t="shared" si="66"/>
        <v>102.32</v>
      </c>
      <c r="P746" s="5">
        <f t="shared" si="71"/>
        <v>82.516129032258064</v>
      </c>
      <c r="Q746" t="str">
        <f t="shared" si="67"/>
        <v>publishing</v>
      </c>
      <c r="R746" t="str">
        <f t="shared" si="68"/>
        <v>nonfiction</v>
      </c>
      <c r="S746" s="9">
        <f t="shared" si="69"/>
        <v>41226.95721064815</v>
      </c>
      <c r="T746" s="9">
        <f t="shared" si="70"/>
        <v>41256.95721064815</v>
      </c>
    </row>
    <row r="747" spans="1:20" ht="60" x14ac:dyDescent="0.25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8279</v>
      </c>
      <c r="O747" s="5">
        <f t="shared" si="66"/>
        <v>179.09909909909911</v>
      </c>
      <c r="P747" s="5">
        <f t="shared" si="71"/>
        <v>53.729729729729726</v>
      </c>
      <c r="Q747" t="str">
        <f t="shared" si="67"/>
        <v>publishing</v>
      </c>
      <c r="R747" t="str">
        <f t="shared" si="68"/>
        <v>nonfiction</v>
      </c>
      <c r="S747" s="9">
        <f t="shared" si="69"/>
        <v>41367.572280092594</v>
      </c>
      <c r="T747" s="9">
        <f t="shared" si="70"/>
        <v>41397.572280092594</v>
      </c>
    </row>
    <row r="748" spans="1:20" ht="30" x14ac:dyDescent="0.25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8279</v>
      </c>
      <c r="O748" s="5">
        <f t="shared" si="66"/>
        <v>111.08135252761969</v>
      </c>
      <c r="P748" s="5">
        <f t="shared" si="71"/>
        <v>34.206185567010309</v>
      </c>
      <c r="Q748" t="str">
        <f t="shared" si="67"/>
        <v>publishing</v>
      </c>
      <c r="R748" t="str">
        <f t="shared" si="68"/>
        <v>nonfiction</v>
      </c>
      <c r="S748" s="9">
        <f t="shared" si="69"/>
        <v>41157.042928240742</v>
      </c>
      <c r="T748" s="9">
        <f t="shared" si="70"/>
        <v>41175.165972222225</v>
      </c>
    </row>
    <row r="749" spans="1:20" ht="60" x14ac:dyDescent="0.25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8279</v>
      </c>
      <c r="O749" s="5">
        <f t="shared" si="66"/>
        <v>100.04285714285714</v>
      </c>
      <c r="P749" s="5">
        <f t="shared" si="71"/>
        <v>127.32727272727273</v>
      </c>
      <c r="Q749" t="str">
        <f t="shared" si="67"/>
        <v>publishing</v>
      </c>
      <c r="R749" t="str">
        <f t="shared" si="68"/>
        <v>nonfiction</v>
      </c>
      <c r="S749" s="9">
        <f t="shared" si="69"/>
        <v>41988.548831018517</v>
      </c>
      <c r="T749" s="9">
        <f t="shared" si="70"/>
        <v>42019.454166666663</v>
      </c>
    </row>
    <row r="750" spans="1:20" ht="45" x14ac:dyDescent="0.25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8279</v>
      </c>
      <c r="O750" s="5">
        <f t="shared" si="66"/>
        <v>100.25</v>
      </c>
      <c r="P750" s="5">
        <f t="shared" si="71"/>
        <v>45.56818181818182</v>
      </c>
      <c r="Q750" t="str">
        <f t="shared" si="67"/>
        <v>publishing</v>
      </c>
      <c r="R750" t="str">
        <f t="shared" si="68"/>
        <v>nonfiction</v>
      </c>
      <c r="S750" s="9">
        <f t="shared" si="69"/>
        <v>41831.846828703703</v>
      </c>
      <c r="T750" s="9">
        <f t="shared" si="70"/>
        <v>41861.846828703703</v>
      </c>
    </row>
    <row r="751" spans="1:20" ht="60" x14ac:dyDescent="0.25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8279</v>
      </c>
      <c r="O751" s="5">
        <f t="shared" si="66"/>
        <v>105.56</v>
      </c>
      <c r="P751" s="5">
        <f t="shared" si="71"/>
        <v>95.963636363636368</v>
      </c>
      <c r="Q751" t="str">
        <f t="shared" si="67"/>
        <v>publishing</v>
      </c>
      <c r="R751" t="str">
        <f t="shared" si="68"/>
        <v>nonfiction</v>
      </c>
      <c r="S751" s="9">
        <f t="shared" si="69"/>
        <v>42733.94131944445</v>
      </c>
      <c r="T751" s="9">
        <f t="shared" si="70"/>
        <v>42763.94131944445</v>
      </c>
    </row>
    <row r="752" spans="1:20" ht="60" x14ac:dyDescent="0.25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8279</v>
      </c>
      <c r="O752" s="5">
        <f t="shared" si="66"/>
        <v>102.58775877587759</v>
      </c>
      <c r="P752" s="5">
        <f t="shared" si="71"/>
        <v>77.271186440677965</v>
      </c>
      <c r="Q752" t="str">
        <f t="shared" si="67"/>
        <v>publishing</v>
      </c>
      <c r="R752" t="str">
        <f t="shared" si="68"/>
        <v>nonfiction</v>
      </c>
      <c r="S752" s="9">
        <f t="shared" si="69"/>
        <v>41299.878148148149</v>
      </c>
      <c r="T752" s="9">
        <f t="shared" si="70"/>
        <v>41329.878148148149</v>
      </c>
    </row>
    <row r="753" spans="1:20" ht="45" x14ac:dyDescent="0.25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8279</v>
      </c>
      <c r="O753" s="5">
        <f t="shared" si="66"/>
        <v>118.5</v>
      </c>
      <c r="P753" s="5">
        <f t="shared" si="71"/>
        <v>57.338709677419352</v>
      </c>
      <c r="Q753" t="str">
        <f t="shared" si="67"/>
        <v>publishing</v>
      </c>
      <c r="R753" t="str">
        <f t="shared" si="68"/>
        <v>nonfiction</v>
      </c>
      <c r="S753" s="9">
        <f t="shared" si="69"/>
        <v>40713.630497685182</v>
      </c>
      <c r="T753" s="9">
        <f t="shared" si="70"/>
        <v>40759.630497685182</v>
      </c>
    </row>
    <row r="754" spans="1:20" ht="60" x14ac:dyDescent="0.25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8279</v>
      </c>
      <c r="O754" s="5">
        <f t="shared" si="66"/>
        <v>111.7</v>
      </c>
      <c r="P754" s="5">
        <f t="shared" si="71"/>
        <v>53.19047619047619</v>
      </c>
      <c r="Q754" t="str">
        <f t="shared" si="67"/>
        <v>publishing</v>
      </c>
      <c r="R754" t="str">
        <f t="shared" si="68"/>
        <v>nonfiction</v>
      </c>
      <c r="S754" s="9">
        <f t="shared" si="69"/>
        <v>42639.421493055561</v>
      </c>
      <c r="T754" s="9">
        <f t="shared" si="70"/>
        <v>42659.458333333328</v>
      </c>
    </row>
    <row r="755" spans="1:20" ht="60" x14ac:dyDescent="0.25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8279</v>
      </c>
      <c r="O755" s="5">
        <f t="shared" si="66"/>
        <v>128</v>
      </c>
      <c r="P755" s="5">
        <f t="shared" si="71"/>
        <v>492.30769230769232</v>
      </c>
      <c r="Q755" t="str">
        <f t="shared" si="67"/>
        <v>publishing</v>
      </c>
      <c r="R755" t="str">
        <f t="shared" si="68"/>
        <v>nonfiction</v>
      </c>
      <c r="S755" s="9">
        <f t="shared" si="69"/>
        <v>42019.590173611112</v>
      </c>
      <c r="T755" s="9">
        <f t="shared" si="70"/>
        <v>42049.590173611112</v>
      </c>
    </row>
    <row r="756" spans="1:20" ht="60" x14ac:dyDescent="0.25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8279</v>
      </c>
      <c r="O756" s="5">
        <f t="shared" si="66"/>
        <v>103.75</v>
      </c>
      <c r="P756" s="5">
        <f t="shared" si="71"/>
        <v>42.346938775510203</v>
      </c>
      <c r="Q756" t="str">
        <f t="shared" si="67"/>
        <v>publishing</v>
      </c>
      <c r="R756" t="str">
        <f t="shared" si="68"/>
        <v>nonfiction</v>
      </c>
      <c r="S756" s="9">
        <f t="shared" si="69"/>
        <v>41249.749085648145</v>
      </c>
      <c r="T756" s="9">
        <f t="shared" si="70"/>
        <v>41279.749085648145</v>
      </c>
    </row>
    <row r="757" spans="1:20" ht="45" x14ac:dyDescent="0.25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8279</v>
      </c>
      <c r="O757" s="5">
        <f t="shared" si="66"/>
        <v>101.9076</v>
      </c>
      <c r="P757" s="5">
        <f t="shared" si="71"/>
        <v>37.466029411764708</v>
      </c>
      <c r="Q757" t="str">
        <f t="shared" si="67"/>
        <v>publishing</v>
      </c>
      <c r="R757" t="str">
        <f t="shared" si="68"/>
        <v>nonfiction</v>
      </c>
      <c r="S757" s="9">
        <f t="shared" si="69"/>
        <v>41383.605057870373</v>
      </c>
      <c r="T757" s="9">
        <f t="shared" si="70"/>
        <v>41414.02847222222</v>
      </c>
    </row>
    <row r="758" spans="1:20" ht="45" x14ac:dyDescent="0.25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8279</v>
      </c>
      <c r="O758" s="5">
        <f t="shared" si="66"/>
        <v>117.71428571428571</v>
      </c>
      <c r="P758" s="5">
        <f t="shared" si="71"/>
        <v>37.454545454545453</v>
      </c>
      <c r="Q758" t="str">
        <f t="shared" si="67"/>
        <v>publishing</v>
      </c>
      <c r="R758" t="str">
        <f t="shared" si="68"/>
        <v>nonfiction</v>
      </c>
      <c r="S758" s="9">
        <f t="shared" si="69"/>
        <v>40590.766886574071</v>
      </c>
      <c r="T758" s="9">
        <f t="shared" si="70"/>
        <v>40651.725219907406</v>
      </c>
    </row>
    <row r="759" spans="1:20" ht="60" x14ac:dyDescent="0.25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8279</v>
      </c>
      <c r="O759" s="5">
        <f t="shared" si="66"/>
        <v>238</v>
      </c>
      <c r="P759" s="5">
        <f t="shared" si="71"/>
        <v>33.055555555555557</v>
      </c>
      <c r="Q759" t="str">
        <f t="shared" si="67"/>
        <v>publishing</v>
      </c>
      <c r="R759" t="str">
        <f t="shared" si="68"/>
        <v>nonfiction</v>
      </c>
      <c r="S759" s="9">
        <f t="shared" si="69"/>
        <v>41235.054560185185</v>
      </c>
      <c r="T759" s="9">
        <f t="shared" si="70"/>
        <v>41249.054560185185</v>
      </c>
    </row>
    <row r="760" spans="1:20" ht="45" x14ac:dyDescent="0.25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8279</v>
      </c>
      <c r="O760" s="5">
        <f t="shared" si="66"/>
        <v>102</v>
      </c>
      <c r="P760" s="5">
        <f t="shared" si="71"/>
        <v>134.21052631578948</v>
      </c>
      <c r="Q760" t="str">
        <f t="shared" si="67"/>
        <v>publishing</v>
      </c>
      <c r="R760" t="str">
        <f t="shared" si="68"/>
        <v>nonfiction</v>
      </c>
      <c r="S760" s="9">
        <f t="shared" si="69"/>
        <v>40429.836435185185</v>
      </c>
      <c r="T760" s="9">
        <f t="shared" si="70"/>
        <v>40459.836435185185</v>
      </c>
    </row>
    <row r="761" spans="1:20" ht="45" x14ac:dyDescent="0.25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8279</v>
      </c>
      <c r="O761" s="5">
        <f t="shared" si="66"/>
        <v>101.92</v>
      </c>
      <c r="P761" s="5">
        <f t="shared" si="71"/>
        <v>51.474747474747474</v>
      </c>
      <c r="Q761" t="str">
        <f t="shared" si="67"/>
        <v>publishing</v>
      </c>
      <c r="R761" t="str">
        <f t="shared" si="68"/>
        <v>nonfiction</v>
      </c>
      <c r="S761" s="9">
        <f t="shared" si="69"/>
        <v>41789.330312500002</v>
      </c>
      <c r="T761" s="9">
        <f t="shared" si="70"/>
        <v>41829.330312500002</v>
      </c>
    </row>
    <row r="762" spans="1:20" ht="60" x14ac:dyDescent="0.25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8280</v>
      </c>
      <c r="O762" s="5">
        <f t="shared" si="66"/>
        <v>0</v>
      </c>
      <c r="P762" s="5">
        <f t="shared" si="71"/>
        <v>0</v>
      </c>
      <c r="Q762" t="str">
        <f t="shared" si="67"/>
        <v>publishing</v>
      </c>
      <c r="R762" t="str">
        <f t="shared" si="68"/>
        <v>fiction</v>
      </c>
      <c r="S762" s="9">
        <f t="shared" si="69"/>
        <v>42670.764039351852</v>
      </c>
      <c r="T762" s="9">
        <f t="shared" si="70"/>
        <v>42700.805706018517</v>
      </c>
    </row>
    <row r="763" spans="1:20" ht="45" x14ac:dyDescent="0.25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8280</v>
      </c>
      <c r="O763" s="5">
        <f t="shared" si="66"/>
        <v>4.7</v>
      </c>
      <c r="P763" s="5">
        <f t="shared" si="71"/>
        <v>39.166666666666664</v>
      </c>
      <c r="Q763" t="str">
        <f t="shared" si="67"/>
        <v>publishing</v>
      </c>
      <c r="R763" t="str">
        <f t="shared" si="68"/>
        <v>fiction</v>
      </c>
      <c r="S763" s="9">
        <f t="shared" si="69"/>
        <v>41642.751458333332</v>
      </c>
      <c r="T763" s="9">
        <f t="shared" si="70"/>
        <v>41672.751458333332</v>
      </c>
    </row>
    <row r="764" spans="1:20" ht="45" x14ac:dyDescent="0.25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8280</v>
      </c>
      <c r="O764" s="5">
        <f t="shared" si="66"/>
        <v>0</v>
      </c>
      <c r="P764" s="5">
        <f t="shared" si="71"/>
        <v>0</v>
      </c>
      <c r="Q764" t="str">
        <f t="shared" si="67"/>
        <v>publishing</v>
      </c>
      <c r="R764" t="str">
        <f t="shared" si="68"/>
        <v>fiction</v>
      </c>
      <c r="S764" s="9">
        <f t="shared" si="69"/>
        <v>42690.858449074076</v>
      </c>
      <c r="T764" s="9">
        <f t="shared" si="70"/>
        <v>42708.25</v>
      </c>
    </row>
    <row r="765" spans="1:20" ht="45" x14ac:dyDescent="0.25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8280</v>
      </c>
      <c r="O765" s="5">
        <f t="shared" si="66"/>
        <v>0.11655011655011654</v>
      </c>
      <c r="P765" s="5">
        <f t="shared" si="71"/>
        <v>5</v>
      </c>
      <c r="Q765" t="str">
        <f t="shared" si="67"/>
        <v>publishing</v>
      </c>
      <c r="R765" t="str">
        <f t="shared" si="68"/>
        <v>fiction</v>
      </c>
      <c r="S765" s="9">
        <f t="shared" si="69"/>
        <v>41471.446851851848</v>
      </c>
      <c r="T765" s="9">
        <f t="shared" si="70"/>
        <v>41501.446851851848</v>
      </c>
    </row>
    <row r="766" spans="1:20" ht="45" x14ac:dyDescent="0.25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8280</v>
      </c>
      <c r="O766" s="5">
        <f t="shared" si="66"/>
        <v>0</v>
      </c>
      <c r="P766" s="5">
        <f t="shared" si="71"/>
        <v>0</v>
      </c>
      <c r="Q766" t="str">
        <f t="shared" si="67"/>
        <v>publishing</v>
      </c>
      <c r="R766" t="str">
        <f t="shared" si="68"/>
        <v>fiction</v>
      </c>
      <c r="S766" s="9">
        <f t="shared" si="69"/>
        <v>42227.173159722224</v>
      </c>
      <c r="T766" s="9">
        <f t="shared" si="70"/>
        <v>42257.173159722224</v>
      </c>
    </row>
    <row r="767" spans="1:20" ht="60" x14ac:dyDescent="0.25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8280</v>
      </c>
      <c r="O767" s="5">
        <f t="shared" si="66"/>
        <v>36.014285714285712</v>
      </c>
      <c r="P767" s="5">
        <f t="shared" si="71"/>
        <v>57.295454545454547</v>
      </c>
      <c r="Q767" t="str">
        <f t="shared" si="67"/>
        <v>publishing</v>
      </c>
      <c r="R767" t="str">
        <f t="shared" si="68"/>
        <v>fiction</v>
      </c>
      <c r="S767" s="9">
        <f t="shared" si="69"/>
        <v>41901.542638888888</v>
      </c>
      <c r="T767" s="9">
        <f t="shared" si="70"/>
        <v>41931.542638888888</v>
      </c>
    </row>
    <row r="768" spans="1:20" ht="60" x14ac:dyDescent="0.25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8280</v>
      </c>
      <c r="O768" s="5">
        <f t="shared" si="66"/>
        <v>0</v>
      </c>
      <c r="P768" s="5">
        <f t="shared" si="71"/>
        <v>0</v>
      </c>
      <c r="Q768" t="str">
        <f t="shared" si="67"/>
        <v>publishing</v>
      </c>
      <c r="R768" t="str">
        <f t="shared" si="68"/>
        <v>fiction</v>
      </c>
      <c r="S768" s="9">
        <f t="shared" si="69"/>
        <v>42021.783368055556</v>
      </c>
      <c r="T768" s="9">
        <f t="shared" si="70"/>
        <v>42051.783368055556</v>
      </c>
    </row>
    <row r="769" spans="1:20" ht="75" x14ac:dyDescent="0.25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8280</v>
      </c>
      <c r="O769" s="5">
        <f t="shared" si="66"/>
        <v>3.54</v>
      </c>
      <c r="P769" s="5">
        <f t="shared" si="71"/>
        <v>59</v>
      </c>
      <c r="Q769" t="str">
        <f t="shared" si="67"/>
        <v>publishing</v>
      </c>
      <c r="R769" t="str">
        <f t="shared" si="68"/>
        <v>fiction</v>
      </c>
      <c r="S769" s="9">
        <f t="shared" si="69"/>
        <v>42115.143634259264</v>
      </c>
      <c r="T769" s="9">
        <f t="shared" si="70"/>
        <v>42145.143634259264</v>
      </c>
    </row>
    <row r="770" spans="1:20" ht="60" x14ac:dyDescent="0.25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8280</v>
      </c>
      <c r="O770" s="5">
        <f t="shared" si="66"/>
        <v>0</v>
      </c>
      <c r="P770" s="5">
        <f t="shared" si="71"/>
        <v>0</v>
      </c>
      <c r="Q770" t="str">
        <f t="shared" si="67"/>
        <v>publishing</v>
      </c>
      <c r="R770" t="str">
        <f t="shared" si="68"/>
        <v>fiction</v>
      </c>
      <c r="S770" s="9">
        <f t="shared" si="69"/>
        <v>41594.207060185188</v>
      </c>
      <c r="T770" s="9">
        <f t="shared" si="70"/>
        <v>41624.207060185188</v>
      </c>
    </row>
    <row r="771" spans="1:20" ht="60" x14ac:dyDescent="0.25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8280</v>
      </c>
      <c r="O771" s="5">
        <f t="shared" ref="O771:O834" si="72">E771*100/D771</f>
        <v>41.4</v>
      </c>
      <c r="P771" s="5">
        <f t="shared" si="71"/>
        <v>31.846153846153847</v>
      </c>
      <c r="Q771" t="str">
        <f t="shared" ref="Q771:Q834" si="73">IF(ISERR(FIND(" ",N771)),"",LEFT(N771,FIND(" ",N771)-1))</f>
        <v>publishing</v>
      </c>
      <c r="R771" t="str">
        <f t="shared" ref="R771:R834" si="74">IF(ISERR(FIND(" ",N771)),"",RIGHT(N771,LEN(N771)-FIND("*",SUBSTITUTE(N771," ","*",LEN(N771)-LEN(SUBSTITUTE(N771," ",""))))))</f>
        <v>fiction</v>
      </c>
      <c r="S771" s="9">
        <f t="shared" ref="S771:S834" si="75">(((J771/60)/60)/24)+DATE(1970,1,1)</f>
        <v>41604.996458333335</v>
      </c>
      <c r="T771" s="9">
        <f t="shared" ref="T771:T834" si="76">(((I771/60)/60)/24)+DATE(1970,1,1)</f>
        <v>41634.996458333335</v>
      </c>
    </row>
    <row r="772" spans="1:20" ht="60" x14ac:dyDescent="0.25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8280</v>
      </c>
      <c r="O772" s="5">
        <f t="shared" si="72"/>
        <v>0</v>
      </c>
      <c r="P772" s="5">
        <f t="shared" ref="P772:P835" si="77">IF(L772=0,0,E772/L772)</f>
        <v>0</v>
      </c>
      <c r="Q772" t="str">
        <f t="shared" si="73"/>
        <v>publishing</v>
      </c>
      <c r="R772" t="str">
        <f t="shared" si="74"/>
        <v>fiction</v>
      </c>
      <c r="S772" s="9">
        <f t="shared" si="75"/>
        <v>41289.999641203707</v>
      </c>
      <c r="T772" s="9">
        <f t="shared" si="76"/>
        <v>41329.999641203707</v>
      </c>
    </row>
    <row r="773" spans="1:20" ht="45" x14ac:dyDescent="0.25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8280</v>
      </c>
      <c r="O773" s="5">
        <f t="shared" si="72"/>
        <v>2.6315789473684209E-2</v>
      </c>
      <c r="P773" s="5">
        <f t="shared" si="77"/>
        <v>10</v>
      </c>
      <c r="Q773" t="str">
        <f t="shared" si="73"/>
        <v>publishing</v>
      </c>
      <c r="R773" t="str">
        <f t="shared" si="74"/>
        <v>fiction</v>
      </c>
      <c r="S773" s="9">
        <f t="shared" si="75"/>
        <v>42349.824097222227</v>
      </c>
      <c r="T773" s="9">
        <f t="shared" si="76"/>
        <v>42399.824097222227</v>
      </c>
    </row>
    <row r="774" spans="1:20" ht="60" x14ac:dyDescent="0.25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8280</v>
      </c>
      <c r="O774" s="5">
        <f t="shared" si="72"/>
        <v>3.3333333333333335</v>
      </c>
      <c r="P774" s="5">
        <f t="shared" si="77"/>
        <v>50</v>
      </c>
      <c r="Q774" t="str">
        <f t="shared" si="73"/>
        <v>publishing</v>
      </c>
      <c r="R774" t="str">
        <f t="shared" si="74"/>
        <v>fiction</v>
      </c>
      <c r="S774" s="9">
        <f t="shared" si="75"/>
        <v>40068.056932870371</v>
      </c>
      <c r="T774" s="9">
        <f t="shared" si="76"/>
        <v>40118.165972222225</v>
      </c>
    </row>
    <row r="775" spans="1:20" ht="60" x14ac:dyDescent="0.25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8280</v>
      </c>
      <c r="O775" s="5">
        <f t="shared" si="72"/>
        <v>0.85129023676509707</v>
      </c>
      <c r="P775" s="5">
        <f t="shared" si="77"/>
        <v>16</v>
      </c>
      <c r="Q775" t="str">
        <f t="shared" si="73"/>
        <v>publishing</v>
      </c>
      <c r="R775" t="str">
        <f t="shared" si="74"/>
        <v>fiction</v>
      </c>
      <c r="S775" s="9">
        <f t="shared" si="75"/>
        <v>42100.735937499994</v>
      </c>
      <c r="T775" s="9">
        <f t="shared" si="76"/>
        <v>42134.959027777775</v>
      </c>
    </row>
    <row r="776" spans="1:20" ht="60" x14ac:dyDescent="0.25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8280</v>
      </c>
      <c r="O776" s="5">
        <f t="shared" si="72"/>
        <v>70.2</v>
      </c>
      <c r="P776" s="5">
        <f t="shared" si="77"/>
        <v>39</v>
      </c>
      <c r="Q776" t="str">
        <f t="shared" si="73"/>
        <v>publishing</v>
      </c>
      <c r="R776" t="str">
        <f t="shared" si="74"/>
        <v>fiction</v>
      </c>
      <c r="S776" s="9">
        <f t="shared" si="75"/>
        <v>41663.780300925922</v>
      </c>
      <c r="T776" s="9">
        <f t="shared" si="76"/>
        <v>41693.780300925922</v>
      </c>
    </row>
    <row r="777" spans="1:20" ht="45" x14ac:dyDescent="0.25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8280</v>
      </c>
      <c r="O777" s="5">
        <f t="shared" si="72"/>
        <v>1.7</v>
      </c>
      <c r="P777" s="5">
        <f t="shared" si="77"/>
        <v>34</v>
      </c>
      <c r="Q777" t="str">
        <f t="shared" si="73"/>
        <v>publishing</v>
      </c>
      <c r="R777" t="str">
        <f t="shared" si="74"/>
        <v>fiction</v>
      </c>
      <c r="S777" s="9">
        <f t="shared" si="75"/>
        <v>40863.060127314813</v>
      </c>
      <c r="T777" s="9">
        <f t="shared" si="76"/>
        <v>40893.060127314813</v>
      </c>
    </row>
    <row r="778" spans="1:20" ht="60" x14ac:dyDescent="0.25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8280</v>
      </c>
      <c r="O778" s="5">
        <f t="shared" si="72"/>
        <v>51.4</v>
      </c>
      <c r="P778" s="5">
        <f t="shared" si="77"/>
        <v>63.122807017543863</v>
      </c>
      <c r="Q778" t="str">
        <f t="shared" si="73"/>
        <v>publishing</v>
      </c>
      <c r="R778" t="str">
        <f t="shared" si="74"/>
        <v>fiction</v>
      </c>
      <c r="S778" s="9">
        <f t="shared" si="75"/>
        <v>42250.685706018514</v>
      </c>
      <c r="T778" s="9">
        <f t="shared" si="76"/>
        <v>42288.208333333328</v>
      </c>
    </row>
    <row r="779" spans="1:20" ht="60" x14ac:dyDescent="0.25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8280</v>
      </c>
      <c r="O779" s="5">
        <f t="shared" si="72"/>
        <v>0.7</v>
      </c>
      <c r="P779" s="5">
        <f t="shared" si="77"/>
        <v>7</v>
      </c>
      <c r="Q779" t="str">
        <f t="shared" si="73"/>
        <v>publishing</v>
      </c>
      <c r="R779" t="str">
        <f t="shared" si="74"/>
        <v>fiction</v>
      </c>
      <c r="S779" s="9">
        <f t="shared" si="75"/>
        <v>41456.981215277774</v>
      </c>
      <c r="T779" s="9">
        <f t="shared" si="76"/>
        <v>41486.981215277774</v>
      </c>
    </row>
    <row r="780" spans="1:20" ht="45" x14ac:dyDescent="0.25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8280</v>
      </c>
      <c r="O780" s="5">
        <f t="shared" si="72"/>
        <v>0.4</v>
      </c>
      <c r="P780" s="5">
        <f t="shared" si="77"/>
        <v>2</v>
      </c>
      <c r="Q780" t="str">
        <f t="shared" si="73"/>
        <v>publishing</v>
      </c>
      <c r="R780" t="str">
        <f t="shared" si="74"/>
        <v>fiction</v>
      </c>
      <c r="S780" s="9">
        <f t="shared" si="75"/>
        <v>41729.702314814815</v>
      </c>
      <c r="T780" s="9">
        <f t="shared" si="76"/>
        <v>41759.702314814815</v>
      </c>
    </row>
    <row r="781" spans="1:20" ht="60" x14ac:dyDescent="0.25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8280</v>
      </c>
      <c r="O781" s="5">
        <f t="shared" si="72"/>
        <v>2.6666666666666665</v>
      </c>
      <c r="P781" s="5">
        <f t="shared" si="77"/>
        <v>66.666666666666671</v>
      </c>
      <c r="Q781" t="str">
        <f t="shared" si="73"/>
        <v>publishing</v>
      </c>
      <c r="R781" t="str">
        <f t="shared" si="74"/>
        <v>fiction</v>
      </c>
      <c r="S781" s="9">
        <f t="shared" si="75"/>
        <v>40436.68408564815</v>
      </c>
      <c r="T781" s="9">
        <f t="shared" si="76"/>
        <v>40466.166666666664</v>
      </c>
    </row>
    <row r="782" spans="1:20" ht="45" x14ac:dyDescent="0.25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8281</v>
      </c>
      <c r="O782" s="5">
        <f t="shared" si="72"/>
        <v>104</v>
      </c>
      <c r="P782" s="5">
        <f t="shared" si="77"/>
        <v>38.518518518518519</v>
      </c>
      <c r="Q782" t="str">
        <f t="shared" si="73"/>
        <v>music</v>
      </c>
      <c r="R782" t="str">
        <f t="shared" si="74"/>
        <v>rock</v>
      </c>
      <c r="S782" s="9">
        <f t="shared" si="75"/>
        <v>40636.673900462964</v>
      </c>
      <c r="T782" s="9">
        <f t="shared" si="76"/>
        <v>40666.673900462964</v>
      </c>
    </row>
    <row r="783" spans="1:20" ht="45" x14ac:dyDescent="0.25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8281</v>
      </c>
      <c r="O783" s="5">
        <f t="shared" si="72"/>
        <v>133.15375</v>
      </c>
      <c r="P783" s="5">
        <f t="shared" si="77"/>
        <v>42.609200000000001</v>
      </c>
      <c r="Q783" t="str">
        <f t="shared" si="73"/>
        <v>music</v>
      </c>
      <c r="R783" t="str">
        <f t="shared" si="74"/>
        <v>rock</v>
      </c>
      <c r="S783" s="9">
        <f t="shared" si="75"/>
        <v>41403.000856481485</v>
      </c>
      <c r="T783" s="9">
        <f t="shared" si="76"/>
        <v>41433.000856481485</v>
      </c>
    </row>
    <row r="784" spans="1:20" ht="45" x14ac:dyDescent="0.25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8281</v>
      </c>
      <c r="O784" s="5">
        <f t="shared" si="72"/>
        <v>100</v>
      </c>
      <c r="P784" s="5">
        <f t="shared" si="77"/>
        <v>50</v>
      </c>
      <c r="Q784" t="str">
        <f t="shared" si="73"/>
        <v>music</v>
      </c>
      <c r="R784" t="str">
        <f t="shared" si="74"/>
        <v>rock</v>
      </c>
      <c r="S784" s="9">
        <f t="shared" si="75"/>
        <v>41116.758125</v>
      </c>
      <c r="T784" s="9">
        <f t="shared" si="76"/>
        <v>41146.758125</v>
      </c>
    </row>
    <row r="785" spans="1:20" ht="60" x14ac:dyDescent="0.25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8281</v>
      </c>
      <c r="O785" s="5">
        <f t="shared" si="72"/>
        <v>148.13333333333333</v>
      </c>
      <c r="P785" s="5">
        <f t="shared" si="77"/>
        <v>63.485714285714288</v>
      </c>
      <c r="Q785" t="str">
        <f t="shared" si="73"/>
        <v>music</v>
      </c>
      <c r="R785" t="str">
        <f t="shared" si="74"/>
        <v>rock</v>
      </c>
      <c r="S785" s="9">
        <f t="shared" si="75"/>
        <v>40987.773715277777</v>
      </c>
      <c r="T785" s="9">
        <f t="shared" si="76"/>
        <v>41026.916666666664</v>
      </c>
    </row>
    <row r="786" spans="1:20" ht="60" x14ac:dyDescent="0.25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8281</v>
      </c>
      <c r="O786" s="5">
        <f t="shared" si="72"/>
        <v>102.5</v>
      </c>
      <c r="P786" s="5">
        <f t="shared" si="77"/>
        <v>102.5</v>
      </c>
      <c r="Q786" t="str">
        <f t="shared" si="73"/>
        <v>music</v>
      </c>
      <c r="R786" t="str">
        <f t="shared" si="74"/>
        <v>rock</v>
      </c>
      <c r="S786" s="9">
        <f t="shared" si="75"/>
        <v>41675.149525462963</v>
      </c>
      <c r="T786" s="9">
        <f t="shared" si="76"/>
        <v>41715.107858796298</v>
      </c>
    </row>
    <row r="787" spans="1:20" ht="60" x14ac:dyDescent="0.25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8281</v>
      </c>
      <c r="O787" s="5">
        <f t="shared" si="72"/>
        <v>180.62799999999999</v>
      </c>
      <c r="P787" s="5">
        <f t="shared" si="77"/>
        <v>31.142758620689655</v>
      </c>
      <c r="Q787" t="str">
        <f t="shared" si="73"/>
        <v>music</v>
      </c>
      <c r="R787" t="str">
        <f t="shared" si="74"/>
        <v>rock</v>
      </c>
      <c r="S787" s="9">
        <f t="shared" si="75"/>
        <v>41303.593923611108</v>
      </c>
      <c r="T787" s="9">
        <f t="shared" si="76"/>
        <v>41333.593923611108</v>
      </c>
    </row>
    <row r="788" spans="1:20" ht="45" x14ac:dyDescent="0.25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8281</v>
      </c>
      <c r="O788" s="5">
        <f t="shared" si="72"/>
        <v>142.80000000000001</v>
      </c>
      <c r="P788" s="5">
        <f t="shared" si="77"/>
        <v>162.27272727272728</v>
      </c>
      <c r="Q788" t="str">
        <f t="shared" si="73"/>
        <v>music</v>
      </c>
      <c r="R788" t="str">
        <f t="shared" si="74"/>
        <v>rock</v>
      </c>
      <c r="S788" s="9">
        <f t="shared" si="75"/>
        <v>40983.055949074071</v>
      </c>
      <c r="T788" s="9">
        <f t="shared" si="76"/>
        <v>41040.657638888886</v>
      </c>
    </row>
    <row r="789" spans="1:20" ht="60" x14ac:dyDescent="0.25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8281</v>
      </c>
      <c r="O789" s="5">
        <f t="shared" si="72"/>
        <v>114.16666666666667</v>
      </c>
      <c r="P789" s="5">
        <f t="shared" si="77"/>
        <v>80.588235294117652</v>
      </c>
      <c r="Q789" t="str">
        <f t="shared" si="73"/>
        <v>music</v>
      </c>
      <c r="R789" t="str">
        <f t="shared" si="74"/>
        <v>rock</v>
      </c>
      <c r="S789" s="9">
        <f t="shared" si="75"/>
        <v>41549.627615740741</v>
      </c>
      <c r="T789" s="9">
        <f t="shared" si="76"/>
        <v>41579.627615740741</v>
      </c>
    </row>
    <row r="790" spans="1:20" ht="60" x14ac:dyDescent="0.25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8281</v>
      </c>
      <c r="O790" s="5">
        <f t="shared" si="72"/>
        <v>203.505</v>
      </c>
      <c r="P790" s="5">
        <f t="shared" si="77"/>
        <v>59.85441176470588</v>
      </c>
      <c r="Q790" t="str">
        <f t="shared" si="73"/>
        <v>music</v>
      </c>
      <c r="R790" t="str">
        <f t="shared" si="74"/>
        <v>rock</v>
      </c>
      <c r="S790" s="9">
        <f t="shared" si="75"/>
        <v>41059.006805555553</v>
      </c>
      <c r="T790" s="9">
        <f t="shared" si="76"/>
        <v>41097.165972222225</v>
      </c>
    </row>
    <row r="791" spans="1:20" ht="45" x14ac:dyDescent="0.25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8281</v>
      </c>
      <c r="O791" s="5">
        <f t="shared" si="72"/>
        <v>109.41176470588235</v>
      </c>
      <c r="P791" s="5">
        <f t="shared" si="77"/>
        <v>132.85714285714286</v>
      </c>
      <c r="Q791" t="str">
        <f t="shared" si="73"/>
        <v>music</v>
      </c>
      <c r="R791" t="str">
        <f t="shared" si="74"/>
        <v>rock</v>
      </c>
      <c r="S791" s="9">
        <f t="shared" si="75"/>
        <v>41277.186111111114</v>
      </c>
      <c r="T791" s="9">
        <f t="shared" si="76"/>
        <v>41295.332638888889</v>
      </c>
    </row>
    <row r="792" spans="1:20" ht="60" x14ac:dyDescent="0.25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8281</v>
      </c>
      <c r="O792" s="5">
        <f t="shared" si="72"/>
        <v>144.37459999999999</v>
      </c>
      <c r="P792" s="5">
        <f t="shared" si="77"/>
        <v>92.547820512820508</v>
      </c>
      <c r="Q792" t="str">
        <f t="shared" si="73"/>
        <v>music</v>
      </c>
      <c r="R792" t="str">
        <f t="shared" si="74"/>
        <v>rock</v>
      </c>
      <c r="S792" s="9">
        <f t="shared" si="75"/>
        <v>41276.047905092593</v>
      </c>
      <c r="T792" s="9">
        <f t="shared" si="76"/>
        <v>41306.047905092593</v>
      </c>
    </row>
    <row r="793" spans="1:20" ht="60" x14ac:dyDescent="0.25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8281</v>
      </c>
      <c r="O793" s="5">
        <f t="shared" si="72"/>
        <v>103.86666666666666</v>
      </c>
      <c r="P793" s="5">
        <f t="shared" si="77"/>
        <v>60.859375</v>
      </c>
      <c r="Q793" t="str">
        <f t="shared" si="73"/>
        <v>music</v>
      </c>
      <c r="R793" t="str">
        <f t="shared" si="74"/>
        <v>rock</v>
      </c>
      <c r="S793" s="9">
        <f t="shared" si="75"/>
        <v>41557.780624999999</v>
      </c>
      <c r="T793" s="9">
        <f t="shared" si="76"/>
        <v>41591.249305555553</v>
      </c>
    </row>
    <row r="794" spans="1:20" ht="30" x14ac:dyDescent="0.25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8281</v>
      </c>
      <c r="O794" s="5">
        <f t="shared" si="72"/>
        <v>100.4444</v>
      </c>
      <c r="P794" s="5">
        <f t="shared" si="77"/>
        <v>41.851833333333339</v>
      </c>
      <c r="Q794" t="str">
        <f t="shared" si="73"/>
        <v>music</v>
      </c>
      <c r="R794" t="str">
        <f t="shared" si="74"/>
        <v>rock</v>
      </c>
      <c r="S794" s="9">
        <f t="shared" si="75"/>
        <v>41555.873645833337</v>
      </c>
      <c r="T794" s="9">
        <f t="shared" si="76"/>
        <v>41585.915312500001</v>
      </c>
    </row>
    <row r="795" spans="1:20" ht="60" x14ac:dyDescent="0.25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8281</v>
      </c>
      <c r="O795" s="5">
        <f t="shared" si="72"/>
        <v>102.77927272727273</v>
      </c>
      <c r="P795" s="5">
        <f t="shared" si="77"/>
        <v>88.325937499999995</v>
      </c>
      <c r="Q795" t="str">
        <f t="shared" si="73"/>
        <v>music</v>
      </c>
      <c r="R795" t="str">
        <f t="shared" si="74"/>
        <v>rock</v>
      </c>
      <c r="S795" s="9">
        <f t="shared" si="75"/>
        <v>41442.741249999999</v>
      </c>
      <c r="T795" s="9">
        <f t="shared" si="76"/>
        <v>41458.207638888889</v>
      </c>
    </row>
    <row r="796" spans="1:20" ht="60" x14ac:dyDescent="0.25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8281</v>
      </c>
      <c r="O796" s="5">
        <f t="shared" si="72"/>
        <v>105.3125</v>
      </c>
      <c r="P796" s="5">
        <f t="shared" si="77"/>
        <v>158.96226415094338</v>
      </c>
      <c r="Q796" t="str">
        <f t="shared" si="73"/>
        <v>music</v>
      </c>
      <c r="R796" t="str">
        <f t="shared" si="74"/>
        <v>rock</v>
      </c>
      <c r="S796" s="9">
        <f t="shared" si="75"/>
        <v>40736.115011574075</v>
      </c>
      <c r="T796" s="9">
        <f t="shared" si="76"/>
        <v>40791.712500000001</v>
      </c>
    </row>
    <row r="797" spans="1:20" ht="60" x14ac:dyDescent="0.25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8281</v>
      </c>
      <c r="O797" s="5">
        <f t="shared" si="72"/>
        <v>111.78571428571429</v>
      </c>
      <c r="P797" s="5">
        <f t="shared" si="77"/>
        <v>85.054347826086953</v>
      </c>
      <c r="Q797" t="str">
        <f t="shared" si="73"/>
        <v>music</v>
      </c>
      <c r="R797" t="str">
        <f t="shared" si="74"/>
        <v>rock</v>
      </c>
      <c r="S797" s="9">
        <f t="shared" si="75"/>
        <v>40963.613032407404</v>
      </c>
      <c r="T797" s="9">
        <f t="shared" si="76"/>
        <v>41006.207638888889</v>
      </c>
    </row>
    <row r="798" spans="1:20" ht="60" x14ac:dyDescent="0.25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8281</v>
      </c>
      <c r="O798" s="5">
        <f t="shared" si="72"/>
        <v>101.35</v>
      </c>
      <c r="P798" s="5">
        <f t="shared" si="77"/>
        <v>112.61111111111111</v>
      </c>
      <c r="Q798" t="str">
        <f t="shared" si="73"/>
        <v>music</v>
      </c>
      <c r="R798" t="str">
        <f t="shared" si="74"/>
        <v>rock</v>
      </c>
      <c r="S798" s="9">
        <f t="shared" si="75"/>
        <v>41502.882928240739</v>
      </c>
      <c r="T798" s="9">
        <f t="shared" si="76"/>
        <v>41532.881944444445</v>
      </c>
    </row>
    <row r="799" spans="1:20" ht="60" x14ac:dyDescent="0.25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8281</v>
      </c>
      <c r="O799" s="5">
        <f t="shared" si="72"/>
        <v>107.53333333333333</v>
      </c>
      <c r="P799" s="5">
        <f t="shared" si="77"/>
        <v>45.436619718309856</v>
      </c>
      <c r="Q799" t="str">
        <f t="shared" si="73"/>
        <v>music</v>
      </c>
      <c r="R799" t="str">
        <f t="shared" si="74"/>
        <v>rock</v>
      </c>
      <c r="S799" s="9">
        <f t="shared" si="75"/>
        <v>40996.994074074071</v>
      </c>
      <c r="T799" s="9">
        <f t="shared" si="76"/>
        <v>41028.166666666664</v>
      </c>
    </row>
    <row r="800" spans="1:20" ht="45" x14ac:dyDescent="0.25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8281</v>
      </c>
      <c r="O800" s="5">
        <f t="shared" si="72"/>
        <v>114.88571428571429</v>
      </c>
      <c r="P800" s="5">
        <f t="shared" si="77"/>
        <v>46.218390804597703</v>
      </c>
      <c r="Q800" t="str">
        <f t="shared" si="73"/>
        <v>music</v>
      </c>
      <c r="R800" t="str">
        <f t="shared" si="74"/>
        <v>rock</v>
      </c>
      <c r="S800" s="9">
        <f t="shared" si="75"/>
        <v>41882.590127314819</v>
      </c>
      <c r="T800" s="9">
        <f t="shared" si="76"/>
        <v>41912.590127314819</v>
      </c>
    </row>
    <row r="801" spans="1:20" ht="60" x14ac:dyDescent="0.25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8281</v>
      </c>
      <c r="O801" s="5">
        <f t="shared" si="72"/>
        <v>100.02</v>
      </c>
      <c r="P801" s="5">
        <f t="shared" si="77"/>
        <v>178.60714285714286</v>
      </c>
      <c r="Q801" t="str">
        <f t="shared" si="73"/>
        <v>music</v>
      </c>
      <c r="R801" t="str">
        <f t="shared" si="74"/>
        <v>rock</v>
      </c>
      <c r="S801" s="9">
        <f t="shared" si="75"/>
        <v>40996.667199074072</v>
      </c>
      <c r="T801" s="9">
        <f t="shared" si="76"/>
        <v>41026.667199074072</v>
      </c>
    </row>
    <row r="802" spans="1:20" ht="45" x14ac:dyDescent="0.25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8281</v>
      </c>
      <c r="O802" s="5">
        <f t="shared" si="72"/>
        <v>152.13333333333333</v>
      </c>
      <c r="P802" s="5">
        <f t="shared" si="77"/>
        <v>40.75</v>
      </c>
      <c r="Q802" t="str">
        <f t="shared" si="73"/>
        <v>music</v>
      </c>
      <c r="R802" t="str">
        <f t="shared" si="74"/>
        <v>rock</v>
      </c>
      <c r="S802" s="9">
        <f t="shared" si="75"/>
        <v>41863.433495370373</v>
      </c>
      <c r="T802" s="9">
        <f t="shared" si="76"/>
        <v>41893.433495370373</v>
      </c>
    </row>
    <row r="803" spans="1:20" ht="45" x14ac:dyDescent="0.25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8281</v>
      </c>
      <c r="O803" s="5">
        <f t="shared" si="72"/>
        <v>111.52149999999999</v>
      </c>
      <c r="P803" s="5">
        <f t="shared" si="77"/>
        <v>43.733921568627444</v>
      </c>
      <c r="Q803" t="str">
        <f t="shared" si="73"/>
        <v>music</v>
      </c>
      <c r="R803" t="str">
        <f t="shared" si="74"/>
        <v>rock</v>
      </c>
      <c r="S803" s="9">
        <f t="shared" si="75"/>
        <v>40695.795370370368</v>
      </c>
      <c r="T803" s="9">
        <f t="shared" si="76"/>
        <v>40725.795370370368</v>
      </c>
    </row>
    <row r="804" spans="1:20" ht="60" x14ac:dyDescent="0.25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8281</v>
      </c>
      <c r="O804" s="5">
        <f t="shared" si="72"/>
        <v>101.33333333333333</v>
      </c>
      <c r="P804" s="5">
        <f t="shared" si="77"/>
        <v>81.066666666666663</v>
      </c>
      <c r="Q804" t="str">
        <f t="shared" si="73"/>
        <v>music</v>
      </c>
      <c r="R804" t="str">
        <f t="shared" si="74"/>
        <v>rock</v>
      </c>
      <c r="S804" s="9">
        <f t="shared" si="75"/>
        <v>41123.022268518522</v>
      </c>
      <c r="T804" s="9">
        <f t="shared" si="76"/>
        <v>41169.170138888891</v>
      </c>
    </row>
    <row r="805" spans="1:20" ht="60" x14ac:dyDescent="0.25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8281</v>
      </c>
      <c r="O805" s="5">
        <f t="shared" si="72"/>
        <v>123.26086956521739</v>
      </c>
      <c r="P805" s="5">
        <f t="shared" si="77"/>
        <v>74.60526315789474</v>
      </c>
      <c r="Q805" t="str">
        <f t="shared" si="73"/>
        <v>music</v>
      </c>
      <c r="R805" t="str">
        <f t="shared" si="74"/>
        <v>rock</v>
      </c>
      <c r="S805" s="9">
        <f t="shared" si="75"/>
        <v>40665.949976851851</v>
      </c>
      <c r="T805" s="9">
        <f t="shared" si="76"/>
        <v>40692.041666666664</v>
      </c>
    </row>
    <row r="806" spans="1:20" ht="60" x14ac:dyDescent="0.25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8281</v>
      </c>
      <c r="O806" s="5">
        <f t="shared" si="72"/>
        <v>100</v>
      </c>
      <c r="P806" s="5">
        <f t="shared" si="77"/>
        <v>305.55555555555554</v>
      </c>
      <c r="Q806" t="str">
        <f t="shared" si="73"/>
        <v>music</v>
      </c>
      <c r="R806" t="str">
        <f t="shared" si="74"/>
        <v>rock</v>
      </c>
      <c r="S806" s="9">
        <f t="shared" si="75"/>
        <v>40730.105625000004</v>
      </c>
      <c r="T806" s="9">
        <f t="shared" si="76"/>
        <v>40747.165972222225</v>
      </c>
    </row>
    <row r="807" spans="1:20" ht="45" x14ac:dyDescent="0.25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8281</v>
      </c>
      <c r="O807" s="5">
        <f t="shared" si="72"/>
        <v>105</v>
      </c>
      <c r="P807" s="5">
        <f t="shared" si="77"/>
        <v>58.333333333333336</v>
      </c>
      <c r="Q807" t="str">
        <f t="shared" si="73"/>
        <v>music</v>
      </c>
      <c r="R807" t="str">
        <f t="shared" si="74"/>
        <v>rock</v>
      </c>
      <c r="S807" s="9">
        <f t="shared" si="75"/>
        <v>40690.823055555556</v>
      </c>
      <c r="T807" s="9">
        <f t="shared" si="76"/>
        <v>40740.958333333336</v>
      </c>
    </row>
    <row r="808" spans="1:20" ht="30" x14ac:dyDescent="0.25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8281</v>
      </c>
      <c r="O808" s="5">
        <f t="shared" si="72"/>
        <v>104.4375</v>
      </c>
      <c r="P808" s="5">
        <f t="shared" si="77"/>
        <v>117.67605633802818</v>
      </c>
      <c r="Q808" t="str">
        <f t="shared" si="73"/>
        <v>music</v>
      </c>
      <c r="R808" t="str">
        <f t="shared" si="74"/>
        <v>rock</v>
      </c>
      <c r="S808" s="9">
        <f t="shared" si="75"/>
        <v>40763.691423611112</v>
      </c>
      <c r="T808" s="9">
        <f t="shared" si="76"/>
        <v>40793.691423611112</v>
      </c>
    </row>
    <row r="809" spans="1:20" ht="30" x14ac:dyDescent="0.25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8281</v>
      </c>
      <c r="O809" s="5">
        <f t="shared" si="72"/>
        <v>105.125</v>
      </c>
      <c r="P809" s="5">
        <f t="shared" si="77"/>
        <v>73.771929824561397</v>
      </c>
      <c r="Q809" t="str">
        <f t="shared" si="73"/>
        <v>music</v>
      </c>
      <c r="R809" t="str">
        <f t="shared" si="74"/>
        <v>rock</v>
      </c>
      <c r="S809" s="9">
        <f t="shared" si="75"/>
        <v>42759.628599537042</v>
      </c>
      <c r="T809" s="9">
        <f t="shared" si="76"/>
        <v>42795.083333333328</v>
      </c>
    </row>
    <row r="810" spans="1:20" ht="60" x14ac:dyDescent="0.25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8281</v>
      </c>
      <c r="O810" s="5">
        <f t="shared" si="72"/>
        <v>100</v>
      </c>
      <c r="P810" s="5">
        <f t="shared" si="77"/>
        <v>104.65116279069767</v>
      </c>
      <c r="Q810" t="str">
        <f t="shared" si="73"/>
        <v>music</v>
      </c>
      <c r="R810" t="str">
        <f t="shared" si="74"/>
        <v>rock</v>
      </c>
      <c r="S810" s="9">
        <f t="shared" si="75"/>
        <v>41962.100532407407</v>
      </c>
      <c r="T810" s="9">
        <f t="shared" si="76"/>
        <v>41995.207638888889</v>
      </c>
    </row>
    <row r="811" spans="1:20" ht="45" x14ac:dyDescent="0.25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8281</v>
      </c>
      <c r="O811" s="5">
        <f t="shared" si="72"/>
        <v>103.77500000000001</v>
      </c>
      <c r="P811" s="5">
        <f t="shared" si="77"/>
        <v>79.82692307692308</v>
      </c>
      <c r="Q811" t="str">
        <f t="shared" si="73"/>
        <v>music</v>
      </c>
      <c r="R811" t="str">
        <f t="shared" si="74"/>
        <v>rock</v>
      </c>
      <c r="S811" s="9">
        <f t="shared" si="75"/>
        <v>41628.833680555559</v>
      </c>
      <c r="T811" s="9">
        <f t="shared" si="76"/>
        <v>41658.833680555559</v>
      </c>
    </row>
    <row r="812" spans="1:20" ht="60" x14ac:dyDescent="0.25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8281</v>
      </c>
      <c r="O812" s="5">
        <f t="shared" si="72"/>
        <v>105</v>
      </c>
      <c r="P812" s="5">
        <f t="shared" si="77"/>
        <v>58.333333333333336</v>
      </c>
      <c r="Q812" t="str">
        <f t="shared" si="73"/>
        <v>music</v>
      </c>
      <c r="R812" t="str">
        <f t="shared" si="74"/>
        <v>rock</v>
      </c>
      <c r="S812" s="9">
        <f t="shared" si="75"/>
        <v>41123.056273148148</v>
      </c>
      <c r="T812" s="9">
        <f t="shared" si="76"/>
        <v>41153.056273148148</v>
      </c>
    </row>
    <row r="813" spans="1:20" ht="45" x14ac:dyDescent="0.25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8281</v>
      </c>
      <c r="O813" s="5">
        <f t="shared" si="72"/>
        <v>104</v>
      </c>
      <c r="P813" s="5">
        <f t="shared" si="77"/>
        <v>86.666666666666671</v>
      </c>
      <c r="Q813" t="str">
        <f t="shared" si="73"/>
        <v>music</v>
      </c>
      <c r="R813" t="str">
        <f t="shared" si="74"/>
        <v>rock</v>
      </c>
      <c r="S813" s="9">
        <f t="shared" si="75"/>
        <v>41443.643541666665</v>
      </c>
      <c r="T813" s="9">
        <f t="shared" si="76"/>
        <v>41465.702777777777</v>
      </c>
    </row>
    <row r="814" spans="1:20" ht="60" x14ac:dyDescent="0.25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8281</v>
      </c>
      <c r="O814" s="5">
        <f t="shared" si="72"/>
        <v>151.83333333333334</v>
      </c>
      <c r="P814" s="5">
        <f t="shared" si="77"/>
        <v>27.606060606060606</v>
      </c>
      <c r="Q814" t="str">
        <f t="shared" si="73"/>
        <v>music</v>
      </c>
      <c r="R814" t="str">
        <f t="shared" si="74"/>
        <v>rock</v>
      </c>
      <c r="S814" s="9">
        <f t="shared" si="75"/>
        <v>41282.017962962964</v>
      </c>
      <c r="T814" s="9">
        <f t="shared" si="76"/>
        <v>41334.581944444442</v>
      </c>
    </row>
    <row r="815" spans="1:20" ht="30" x14ac:dyDescent="0.25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8281</v>
      </c>
      <c r="O815" s="5">
        <f t="shared" si="72"/>
        <v>159.99600000000001</v>
      </c>
      <c r="P815" s="5">
        <f t="shared" si="77"/>
        <v>24.999375000000001</v>
      </c>
      <c r="Q815" t="str">
        <f t="shared" si="73"/>
        <v>music</v>
      </c>
      <c r="R815" t="str">
        <f t="shared" si="74"/>
        <v>rock</v>
      </c>
      <c r="S815" s="9">
        <f t="shared" si="75"/>
        <v>41080.960243055553</v>
      </c>
      <c r="T815" s="9">
        <f t="shared" si="76"/>
        <v>41110.960243055553</v>
      </c>
    </row>
    <row r="816" spans="1:20" ht="60" x14ac:dyDescent="0.25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8281</v>
      </c>
      <c r="O816" s="5">
        <f t="shared" si="72"/>
        <v>127.3</v>
      </c>
      <c r="P816" s="5">
        <f t="shared" si="77"/>
        <v>45.464285714285715</v>
      </c>
      <c r="Q816" t="str">
        <f t="shared" si="73"/>
        <v>music</v>
      </c>
      <c r="R816" t="str">
        <f t="shared" si="74"/>
        <v>rock</v>
      </c>
      <c r="S816" s="9">
        <f t="shared" si="75"/>
        <v>40679.743067129632</v>
      </c>
      <c r="T816" s="9">
        <f t="shared" si="76"/>
        <v>40694.75277777778</v>
      </c>
    </row>
    <row r="817" spans="1:20" ht="30" x14ac:dyDescent="0.25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8281</v>
      </c>
      <c r="O817" s="5">
        <f t="shared" si="72"/>
        <v>107</v>
      </c>
      <c r="P817" s="5">
        <f t="shared" si="77"/>
        <v>99.534883720930239</v>
      </c>
      <c r="Q817" t="str">
        <f t="shared" si="73"/>
        <v>music</v>
      </c>
      <c r="R817" t="str">
        <f t="shared" si="74"/>
        <v>rock</v>
      </c>
      <c r="S817" s="9">
        <f t="shared" si="75"/>
        <v>41914.917858796296</v>
      </c>
      <c r="T817" s="9">
        <f t="shared" si="76"/>
        <v>41944.917858796296</v>
      </c>
    </row>
    <row r="818" spans="1:20" ht="45" x14ac:dyDescent="0.25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8281</v>
      </c>
      <c r="O818" s="5">
        <f t="shared" si="72"/>
        <v>115.12214285714286</v>
      </c>
      <c r="P818" s="5">
        <f t="shared" si="77"/>
        <v>39.31</v>
      </c>
      <c r="Q818" t="str">
        <f t="shared" si="73"/>
        <v>music</v>
      </c>
      <c r="R818" t="str">
        <f t="shared" si="74"/>
        <v>rock</v>
      </c>
      <c r="S818" s="9">
        <f t="shared" si="75"/>
        <v>41341.870868055557</v>
      </c>
      <c r="T818" s="9">
        <f t="shared" si="76"/>
        <v>41373.270833333336</v>
      </c>
    </row>
    <row r="819" spans="1:20" ht="45" x14ac:dyDescent="0.25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8281</v>
      </c>
      <c r="O819" s="5">
        <f t="shared" si="72"/>
        <v>137.11066666666667</v>
      </c>
      <c r="P819" s="5">
        <f t="shared" si="77"/>
        <v>89.419999999999987</v>
      </c>
      <c r="Q819" t="str">
        <f t="shared" si="73"/>
        <v>music</v>
      </c>
      <c r="R819" t="str">
        <f t="shared" si="74"/>
        <v>rock</v>
      </c>
      <c r="S819" s="9">
        <f t="shared" si="75"/>
        <v>40925.599664351852</v>
      </c>
      <c r="T819" s="9">
        <f t="shared" si="76"/>
        <v>40979.207638888889</v>
      </c>
    </row>
    <row r="820" spans="1:20" ht="60" x14ac:dyDescent="0.25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8281</v>
      </c>
      <c r="O820" s="5">
        <f t="shared" si="72"/>
        <v>155.71428571428572</v>
      </c>
      <c r="P820" s="5">
        <f t="shared" si="77"/>
        <v>28.684210526315791</v>
      </c>
      <c r="Q820" t="str">
        <f t="shared" si="73"/>
        <v>music</v>
      </c>
      <c r="R820" t="str">
        <f t="shared" si="74"/>
        <v>rock</v>
      </c>
      <c r="S820" s="9">
        <f t="shared" si="75"/>
        <v>41120.882881944446</v>
      </c>
      <c r="T820" s="9">
        <f t="shared" si="76"/>
        <v>41128.709027777775</v>
      </c>
    </row>
    <row r="821" spans="1:20" ht="30" x14ac:dyDescent="0.25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8281</v>
      </c>
      <c r="O821" s="5">
        <f t="shared" si="72"/>
        <v>108.75</v>
      </c>
      <c r="P821" s="5">
        <f t="shared" si="77"/>
        <v>31.071428571428573</v>
      </c>
      <c r="Q821" t="str">
        <f t="shared" si="73"/>
        <v>music</v>
      </c>
      <c r="R821" t="str">
        <f t="shared" si="74"/>
        <v>rock</v>
      </c>
      <c r="S821" s="9">
        <f t="shared" si="75"/>
        <v>41619.998310185183</v>
      </c>
      <c r="T821" s="9">
        <f t="shared" si="76"/>
        <v>41629.197222222225</v>
      </c>
    </row>
    <row r="822" spans="1:20" ht="45" x14ac:dyDescent="0.25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8281</v>
      </c>
      <c r="O822" s="5">
        <f t="shared" si="72"/>
        <v>134.05000000000001</v>
      </c>
      <c r="P822" s="5">
        <f t="shared" si="77"/>
        <v>70.55263157894737</v>
      </c>
      <c r="Q822" t="str">
        <f t="shared" si="73"/>
        <v>music</v>
      </c>
      <c r="R822" t="str">
        <f t="shared" si="74"/>
        <v>rock</v>
      </c>
      <c r="S822" s="9">
        <f t="shared" si="75"/>
        <v>41768.841921296298</v>
      </c>
      <c r="T822" s="9">
        <f t="shared" si="76"/>
        <v>41799.208333333336</v>
      </c>
    </row>
    <row r="823" spans="1:20" ht="45" x14ac:dyDescent="0.25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8281</v>
      </c>
      <c r="O823" s="5">
        <f t="shared" si="72"/>
        <v>100</v>
      </c>
      <c r="P823" s="5">
        <f t="shared" si="77"/>
        <v>224.12820512820514</v>
      </c>
      <c r="Q823" t="str">
        <f t="shared" si="73"/>
        <v>music</v>
      </c>
      <c r="R823" t="str">
        <f t="shared" si="74"/>
        <v>rock</v>
      </c>
      <c r="S823" s="9">
        <f t="shared" si="75"/>
        <v>42093.922048611115</v>
      </c>
      <c r="T823" s="9">
        <f t="shared" si="76"/>
        <v>42128.167361111111</v>
      </c>
    </row>
    <row r="824" spans="1:20" ht="45" x14ac:dyDescent="0.25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8281</v>
      </c>
      <c r="O824" s="5">
        <f t="shared" si="72"/>
        <v>119.16666666666667</v>
      </c>
      <c r="P824" s="5">
        <f t="shared" si="77"/>
        <v>51.811594202898547</v>
      </c>
      <c r="Q824" t="str">
        <f t="shared" si="73"/>
        <v>music</v>
      </c>
      <c r="R824" t="str">
        <f t="shared" si="74"/>
        <v>rock</v>
      </c>
      <c r="S824" s="9">
        <f t="shared" si="75"/>
        <v>41157.947337962964</v>
      </c>
      <c r="T824" s="9">
        <f t="shared" si="76"/>
        <v>41187.947337962964</v>
      </c>
    </row>
    <row r="825" spans="1:20" ht="45" x14ac:dyDescent="0.25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8281</v>
      </c>
      <c r="O825" s="5">
        <f t="shared" si="72"/>
        <v>179.5</v>
      </c>
      <c r="P825" s="5">
        <f t="shared" si="77"/>
        <v>43.515151515151516</v>
      </c>
      <c r="Q825" t="str">
        <f t="shared" si="73"/>
        <v>music</v>
      </c>
      <c r="R825" t="str">
        <f t="shared" si="74"/>
        <v>rock</v>
      </c>
      <c r="S825" s="9">
        <f t="shared" si="75"/>
        <v>42055.972824074073</v>
      </c>
      <c r="T825" s="9">
        <f t="shared" si="76"/>
        <v>42085.931157407409</v>
      </c>
    </row>
    <row r="826" spans="1:20" ht="60" x14ac:dyDescent="0.25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8281</v>
      </c>
      <c r="O826" s="5">
        <f t="shared" si="72"/>
        <v>134.38124999999999</v>
      </c>
      <c r="P826" s="5">
        <f t="shared" si="77"/>
        <v>39.816666666666663</v>
      </c>
      <c r="Q826" t="str">
        <f t="shared" si="73"/>
        <v>music</v>
      </c>
      <c r="R826" t="str">
        <f t="shared" si="74"/>
        <v>rock</v>
      </c>
      <c r="S826" s="9">
        <f t="shared" si="75"/>
        <v>40250.242106481484</v>
      </c>
      <c r="T826" s="9">
        <f t="shared" si="76"/>
        <v>40286.290972222225</v>
      </c>
    </row>
    <row r="827" spans="1:20" ht="45" x14ac:dyDescent="0.25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8281</v>
      </c>
      <c r="O827" s="5">
        <f t="shared" si="72"/>
        <v>100.432</v>
      </c>
      <c r="P827" s="5">
        <f t="shared" si="77"/>
        <v>126.8080808080808</v>
      </c>
      <c r="Q827" t="str">
        <f t="shared" si="73"/>
        <v>music</v>
      </c>
      <c r="R827" t="str">
        <f t="shared" si="74"/>
        <v>rock</v>
      </c>
      <c r="S827" s="9">
        <f t="shared" si="75"/>
        <v>41186.306527777779</v>
      </c>
      <c r="T827" s="9">
        <f t="shared" si="76"/>
        <v>41211.306527777779</v>
      </c>
    </row>
    <row r="828" spans="1:20" ht="45" x14ac:dyDescent="0.25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8281</v>
      </c>
      <c r="O828" s="5">
        <f t="shared" si="72"/>
        <v>101.45454545454545</v>
      </c>
      <c r="P828" s="5">
        <f t="shared" si="77"/>
        <v>113.87755102040816</v>
      </c>
      <c r="Q828" t="str">
        <f t="shared" si="73"/>
        <v>music</v>
      </c>
      <c r="R828" t="str">
        <f t="shared" si="74"/>
        <v>rock</v>
      </c>
      <c r="S828" s="9">
        <f t="shared" si="75"/>
        <v>40973.038541666669</v>
      </c>
      <c r="T828" s="9">
        <f t="shared" si="76"/>
        <v>40993.996874999997</v>
      </c>
    </row>
    <row r="829" spans="1:20" ht="60" x14ac:dyDescent="0.25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8281</v>
      </c>
      <c r="O829" s="5">
        <f t="shared" si="72"/>
        <v>103.33333333333333</v>
      </c>
      <c r="P829" s="5">
        <f t="shared" si="77"/>
        <v>28.181818181818183</v>
      </c>
      <c r="Q829" t="str">
        <f t="shared" si="73"/>
        <v>music</v>
      </c>
      <c r="R829" t="str">
        <f t="shared" si="74"/>
        <v>rock</v>
      </c>
      <c r="S829" s="9">
        <f t="shared" si="75"/>
        <v>40927.473460648151</v>
      </c>
      <c r="T829" s="9">
        <f t="shared" si="76"/>
        <v>40953.825694444444</v>
      </c>
    </row>
    <row r="830" spans="1:20" ht="60" x14ac:dyDescent="0.25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8281</v>
      </c>
      <c r="O830" s="5">
        <f t="shared" si="72"/>
        <v>107</v>
      </c>
      <c r="P830" s="5">
        <f t="shared" si="77"/>
        <v>36.60526315789474</v>
      </c>
      <c r="Q830" t="str">
        <f t="shared" si="73"/>
        <v>music</v>
      </c>
      <c r="R830" t="str">
        <f t="shared" si="74"/>
        <v>rock</v>
      </c>
      <c r="S830" s="9">
        <f t="shared" si="75"/>
        <v>41073.050717592596</v>
      </c>
      <c r="T830" s="9">
        <f t="shared" si="76"/>
        <v>41085.683333333334</v>
      </c>
    </row>
    <row r="831" spans="1:20" ht="60" x14ac:dyDescent="0.25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8281</v>
      </c>
      <c r="O831" s="5">
        <f t="shared" si="72"/>
        <v>104</v>
      </c>
      <c r="P831" s="5">
        <f t="shared" si="77"/>
        <v>32.5</v>
      </c>
      <c r="Q831" t="str">
        <f t="shared" si="73"/>
        <v>music</v>
      </c>
      <c r="R831" t="str">
        <f t="shared" si="74"/>
        <v>rock</v>
      </c>
      <c r="S831" s="9">
        <f t="shared" si="75"/>
        <v>42504.801388888889</v>
      </c>
      <c r="T831" s="9">
        <f t="shared" si="76"/>
        <v>42564.801388888889</v>
      </c>
    </row>
    <row r="832" spans="1:20" ht="45" x14ac:dyDescent="0.25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8281</v>
      </c>
      <c r="O832" s="5">
        <f t="shared" si="72"/>
        <v>107.83333333333333</v>
      </c>
      <c r="P832" s="5">
        <f t="shared" si="77"/>
        <v>60.65625</v>
      </c>
      <c r="Q832" t="str">
        <f t="shared" si="73"/>
        <v>music</v>
      </c>
      <c r="R832" t="str">
        <f t="shared" si="74"/>
        <v>rock</v>
      </c>
      <c r="S832" s="9">
        <f t="shared" si="75"/>
        <v>41325.525752314818</v>
      </c>
      <c r="T832" s="9">
        <f t="shared" si="76"/>
        <v>41355.484085648146</v>
      </c>
    </row>
    <row r="833" spans="1:20" ht="45" x14ac:dyDescent="0.25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8281</v>
      </c>
      <c r="O833" s="5">
        <f t="shared" si="72"/>
        <v>233.33333333333334</v>
      </c>
      <c r="P833" s="5">
        <f t="shared" si="77"/>
        <v>175</v>
      </c>
      <c r="Q833" t="str">
        <f t="shared" si="73"/>
        <v>music</v>
      </c>
      <c r="R833" t="str">
        <f t="shared" si="74"/>
        <v>rock</v>
      </c>
      <c r="S833" s="9">
        <f t="shared" si="75"/>
        <v>40996.646921296298</v>
      </c>
      <c r="T833" s="9">
        <f t="shared" si="76"/>
        <v>41026.646921296298</v>
      </c>
    </row>
    <row r="834" spans="1:20" ht="60" x14ac:dyDescent="0.25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8281</v>
      </c>
      <c r="O834" s="5">
        <f t="shared" si="72"/>
        <v>100.60706666666667</v>
      </c>
      <c r="P834" s="5">
        <f t="shared" si="77"/>
        <v>97.993896103896105</v>
      </c>
      <c r="Q834" t="str">
        <f t="shared" si="73"/>
        <v>music</v>
      </c>
      <c r="R834" t="str">
        <f t="shared" si="74"/>
        <v>rock</v>
      </c>
      <c r="S834" s="9">
        <f t="shared" si="75"/>
        <v>40869.675173611111</v>
      </c>
      <c r="T834" s="9">
        <f t="shared" si="76"/>
        <v>40929.342361111114</v>
      </c>
    </row>
    <row r="835" spans="1:20" x14ac:dyDescent="0.25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8281</v>
      </c>
      <c r="O835" s="5">
        <f t="shared" ref="O835:O898" si="78">E835*100/D835</f>
        <v>101.66666666666667</v>
      </c>
      <c r="P835" s="5">
        <f t="shared" si="77"/>
        <v>148.78048780487805</v>
      </c>
      <c r="Q835" t="str">
        <f t="shared" ref="Q835:Q898" si="79">IF(ISERR(FIND(" ",N835)),"",LEFT(N835,FIND(" ",N835)-1))</f>
        <v>music</v>
      </c>
      <c r="R835" t="str">
        <f t="shared" ref="R835:R898" si="80">IF(ISERR(FIND(" ",N835)),"",RIGHT(N835,LEN(N835)-FIND("*",SUBSTITUTE(N835," ","*",LEN(N835)-LEN(SUBSTITUTE(N835," ",""))))))</f>
        <v>rock</v>
      </c>
      <c r="S835" s="9">
        <f t="shared" ref="S835:S898" si="81">(((J835/60)/60)/24)+DATE(1970,1,1)</f>
        <v>41718.878182870372</v>
      </c>
      <c r="T835" s="9">
        <f t="shared" ref="T835:T898" si="82">(((I835/60)/60)/24)+DATE(1970,1,1)</f>
        <v>41748.878182870372</v>
      </c>
    </row>
    <row r="836" spans="1:20" ht="60" x14ac:dyDescent="0.25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8281</v>
      </c>
      <c r="O836" s="5">
        <f t="shared" si="78"/>
        <v>131.01818181818183</v>
      </c>
      <c r="P836" s="5">
        <f t="shared" ref="P836:P899" si="83">IF(L836=0,0,E836/L836)</f>
        <v>96.08</v>
      </c>
      <c r="Q836" t="str">
        <f t="shared" si="79"/>
        <v>music</v>
      </c>
      <c r="R836" t="str">
        <f t="shared" si="80"/>
        <v>rock</v>
      </c>
      <c r="S836" s="9">
        <f t="shared" si="81"/>
        <v>41422.822824074072</v>
      </c>
      <c r="T836" s="9">
        <f t="shared" si="82"/>
        <v>41456.165972222225</v>
      </c>
    </row>
    <row r="837" spans="1:20" ht="60" x14ac:dyDescent="0.25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8281</v>
      </c>
      <c r="O837" s="5">
        <f t="shared" si="78"/>
        <v>117.25</v>
      </c>
      <c r="P837" s="5">
        <f t="shared" si="83"/>
        <v>58.625</v>
      </c>
      <c r="Q837" t="str">
        <f t="shared" si="79"/>
        <v>music</v>
      </c>
      <c r="R837" t="str">
        <f t="shared" si="80"/>
        <v>rock</v>
      </c>
      <c r="S837" s="9">
        <f t="shared" si="81"/>
        <v>41005.45784722222</v>
      </c>
      <c r="T837" s="9">
        <f t="shared" si="82"/>
        <v>41048.125</v>
      </c>
    </row>
    <row r="838" spans="1:20" x14ac:dyDescent="0.25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8281</v>
      </c>
      <c r="O838" s="5">
        <f t="shared" si="78"/>
        <v>100.93040000000001</v>
      </c>
      <c r="P838" s="5">
        <f t="shared" si="83"/>
        <v>109.70695652173914</v>
      </c>
      <c r="Q838" t="str">
        <f t="shared" si="79"/>
        <v>music</v>
      </c>
      <c r="R838" t="str">
        <f t="shared" si="80"/>
        <v>rock</v>
      </c>
      <c r="S838" s="9">
        <f t="shared" si="81"/>
        <v>41524.056921296295</v>
      </c>
      <c r="T838" s="9">
        <f t="shared" si="82"/>
        <v>41554.056921296295</v>
      </c>
    </row>
    <row r="839" spans="1:20" ht="45" x14ac:dyDescent="0.25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8281</v>
      </c>
      <c r="O839" s="5">
        <f t="shared" si="78"/>
        <v>121.8</v>
      </c>
      <c r="P839" s="5">
        <f t="shared" si="83"/>
        <v>49.112903225806448</v>
      </c>
      <c r="Q839" t="str">
        <f t="shared" si="79"/>
        <v>music</v>
      </c>
      <c r="R839" t="str">
        <f t="shared" si="80"/>
        <v>rock</v>
      </c>
      <c r="S839" s="9">
        <f t="shared" si="81"/>
        <v>41730.998402777775</v>
      </c>
      <c r="T839" s="9">
        <f t="shared" si="82"/>
        <v>41760.998402777775</v>
      </c>
    </row>
    <row r="840" spans="1:20" ht="60" x14ac:dyDescent="0.25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8281</v>
      </c>
      <c r="O840" s="5">
        <f t="shared" si="78"/>
        <v>145.4</v>
      </c>
      <c r="P840" s="5">
        <f t="shared" si="83"/>
        <v>47.672131147540981</v>
      </c>
      <c r="Q840" t="str">
        <f t="shared" si="79"/>
        <v>music</v>
      </c>
      <c r="R840" t="str">
        <f t="shared" si="80"/>
        <v>rock</v>
      </c>
      <c r="S840" s="9">
        <f t="shared" si="81"/>
        <v>40895.897974537038</v>
      </c>
      <c r="T840" s="9">
        <f t="shared" si="82"/>
        <v>40925.897974537038</v>
      </c>
    </row>
    <row r="841" spans="1:20" ht="45" x14ac:dyDescent="0.25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8281</v>
      </c>
      <c r="O841" s="5">
        <f t="shared" si="78"/>
        <v>116.61660000000001</v>
      </c>
      <c r="P841" s="5">
        <f t="shared" si="83"/>
        <v>60.737812499999997</v>
      </c>
      <c r="Q841" t="str">
        <f t="shared" si="79"/>
        <v>music</v>
      </c>
      <c r="R841" t="str">
        <f t="shared" si="80"/>
        <v>rock</v>
      </c>
      <c r="S841" s="9">
        <f t="shared" si="81"/>
        <v>41144.763379629629</v>
      </c>
      <c r="T841" s="9">
        <f t="shared" si="82"/>
        <v>41174.763379629629</v>
      </c>
    </row>
    <row r="842" spans="1:20" ht="45" x14ac:dyDescent="0.25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8282</v>
      </c>
      <c r="O842" s="5">
        <f t="shared" si="78"/>
        <v>120.4166</v>
      </c>
      <c r="P842" s="5">
        <f t="shared" si="83"/>
        <v>63.37715789473684</v>
      </c>
      <c r="Q842" t="str">
        <f t="shared" si="79"/>
        <v>music</v>
      </c>
      <c r="R842" t="str">
        <f t="shared" si="80"/>
        <v>metal</v>
      </c>
      <c r="S842" s="9">
        <f t="shared" si="81"/>
        <v>42607.226701388892</v>
      </c>
      <c r="T842" s="9">
        <f t="shared" si="82"/>
        <v>42637.226701388892</v>
      </c>
    </row>
    <row r="843" spans="1:20" ht="60" x14ac:dyDescent="0.25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8282</v>
      </c>
      <c r="O843" s="5">
        <f t="shared" si="78"/>
        <v>101.32</v>
      </c>
      <c r="P843" s="5">
        <f t="shared" si="83"/>
        <v>53.893617021276597</v>
      </c>
      <c r="Q843" t="str">
        <f t="shared" si="79"/>
        <v>music</v>
      </c>
      <c r="R843" t="str">
        <f t="shared" si="80"/>
        <v>metal</v>
      </c>
      <c r="S843" s="9">
        <f t="shared" si="81"/>
        <v>41923.838692129626</v>
      </c>
      <c r="T843" s="9">
        <f t="shared" si="82"/>
        <v>41953.88035879629</v>
      </c>
    </row>
    <row r="844" spans="1:20" ht="45" x14ac:dyDescent="0.25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8282</v>
      </c>
      <c r="O844" s="5">
        <f t="shared" si="78"/>
        <v>104.32</v>
      </c>
      <c r="P844" s="5">
        <f t="shared" si="83"/>
        <v>66.871794871794876</v>
      </c>
      <c r="Q844" t="str">
        <f t="shared" si="79"/>
        <v>music</v>
      </c>
      <c r="R844" t="str">
        <f t="shared" si="80"/>
        <v>metal</v>
      </c>
      <c r="S844" s="9">
        <f t="shared" si="81"/>
        <v>41526.592395833337</v>
      </c>
      <c r="T844" s="9">
        <f t="shared" si="82"/>
        <v>41561.165972222225</v>
      </c>
    </row>
    <row r="845" spans="1:20" ht="60" x14ac:dyDescent="0.25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8282</v>
      </c>
      <c r="O845" s="5">
        <f t="shared" si="78"/>
        <v>267.13333333333333</v>
      </c>
      <c r="P845" s="5">
        <f t="shared" si="83"/>
        <v>63.102362204724407</v>
      </c>
      <c r="Q845" t="str">
        <f t="shared" si="79"/>
        <v>music</v>
      </c>
      <c r="R845" t="str">
        <f t="shared" si="80"/>
        <v>metal</v>
      </c>
      <c r="S845" s="9">
        <f t="shared" si="81"/>
        <v>42695.257870370369</v>
      </c>
      <c r="T845" s="9">
        <f t="shared" si="82"/>
        <v>42712.333333333328</v>
      </c>
    </row>
    <row r="846" spans="1:20" ht="60" x14ac:dyDescent="0.25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8282</v>
      </c>
      <c r="O846" s="5">
        <f t="shared" si="78"/>
        <v>194.13333333333333</v>
      </c>
      <c r="P846" s="5">
        <f t="shared" si="83"/>
        <v>36.628930817610062</v>
      </c>
      <c r="Q846" t="str">
        <f t="shared" si="79"/>
        <v>music</v>
      </c>
      <c r="R846" t="str">
        <f t="shared" si="80"/>
        <v>metal</v>
      </c>
      <c r="S846" s="9">
        <f t="shared" si="81"/>
        <v>41905.684629629628</v>
      </c>
      <c r="T846" s="9">
        <f t="shared" si="82"/>
        <v>41944.207638888889</v>
      </c>
    </row>
    <row r="847" spans="1:20" ht="45" x14ac:dyDescent="0.25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8282</v>
      </c>
      <c r="O847" s="5">
        <f t="shared" si="78"/>
        <v>120.3802</v>
      </c>
      <c r="P847" s="5">
        <f t="shared" si="83"/>
        <v>34.005706214689269</v>
      </c>
      <c r="Q847" t="str">
        <f t="shared" si="79"/>
        <v>music</v>
      </c>
      <c r="R847" t="str">
        <f t="shared" si="80"/>
        <v>metal</v>
      </c>
      <c r="S847" s="9">
        <f t="shared" si="81"/>
        <v>42578.205972222218</v>
      </c>
      <c r="T847" s="9">
        <f t="shared" si="82"/>
        <v>42618.165972222225</v>
      </c>
    </row>
    <row r="848" spans="1:20" ht="45" x14ac:dyDescent="0.25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8282</v>
      </c>
      <c r="O848" s="5">
        <f t="shared" si="78"/>
        <v>122.00090909090909</v>
      </c>
      <c r="P848" s="5">
        <f t="shared" si="83"/>
        <v>28.553404255319148</v>
      </c>
      <c r="Q848" t="str">
        <f t="shared" si="79"/>
        <v>music</v>
      </c>
      <c r="R848" t="str">
        <f t="shared" si="80"/>
        <v>metal</v>
      </c>
      <c r="S848" s="9">
        <f t="shared" si="81"/>
        <v>41694.391840277778</v>
      </c>
      <c r="T848" s="9">
        <f t="shared" si="82"/>
        <v>41708.583333333336</v>
      </c>
    </row>
    <row r="849" spans="1:20" ht="30" x14ac:dyDescent="0.25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8282</v>
      </c>
      <c r="O849" s="5">
        <f t="shared" si="78"/>
        <v>100</v>
      </c>
      <c r="P849" s="5">
        <f t="shared" si="83"/>
        <v>10</v>
      </c>
      <c r="Q849" t="str">
        <f t="shared" si="79"/>
        <v>music</v>
      </c>
      <c r="R849" t="str">
        <f t="shared" si="80"/>
        <v>metal</v>
      </c>
      <c r="S849" s="9">
        <f t="shared" si="81"/>
        <v>42165.79833333334</v>
      </c>
      <c r="T849" s="9">
        <f t="shared" si="82"/>
        <v>42195.79833333334</v>
      </c>
    </row>
    <row r="850" spans="1:20" ht="45" x14ac:dyDescent="0.25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8282</v>
      </c>
      <c r="O850" s="5">
        <f t="shared" si="78"/>
        <v>100</v>
      </c>
      <c r="P850" s="5">
        <f t="shared" si="83"/>
        <v>18.75</v>
      </c>
      <c r="Q850" t="str">
        <f t="shared" si="79"/>
        <v>music</v>
      </c>
      <c r="R850" t="str">
        <f t="shared" si="80"/>
        <v>metal</v>
      </c>
      <c r="S850" s="9">
        <f t="shared" si="81"/>
        <v>42078.792048611111</v>
      </c>
      <c r="T850" s="9">
        <f t="shared" si="82"/>
        <v>42108.792048611111</v>
      </c>
    </row>
    <row r="851" spans="1:20" ht="60" x14ac:dyDescent="0.25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8282</v>
      </c>
      <c r="O851" s="5">
        <f t="shared" si="78"/>
        <v>119.9</v>
      </c>
      <c r="P851" s="5">
        <f t="shared" si="83"/>
        <v>41.704347826086959</v>
      </c>
      <c r="Q851" t="str">
        <f t="shared" si="79"/>
        <v>music</v>
      </c>
      <c r="R851" t="str">
        <f t="shared" si="80"/>
        <v>metal</v>
      </c>
      <c r="S851" s="9">
        <f t="shared" si="81"/>
        <v>42051.148888888885</v>
      </c>
      <c r="T851" s="9">
        <f t="shared" si="82"/>
        <v>42079.107222222221</v>
      </c>
    </row>
    <row r="852" spans="1:20" ht="45" x14ac:dyDescent="0.25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8282</v>
      </c>
      <c r="O852" s="5">
        <f t="shared" si="78"/>
        <v>155.17500000000001</v>
      </c>
      <c r="P852" s="5">
        <f t="shared" si="83"/>
        <v>46.669172932330824</v>
      </c>
      <c r="Q852" t="str">
        <f t="shared" si="79"/>
        <v>music</v>
      </c>
      <c r="R852" t="str">
        <f t="shared" si="80"/>
        <v>metal</v>
      </c>
      <c r="S852" s="9">
        <f t="shared" si="81"/>
        <v>42452.827743055561</v>
      </c>
      <c r="T852" s="9">
        <f t="shared" si="82"/>
        <v>42485.207638888889</v>
      </c>
    </row>
    <row r="853" spans="1:20" ht="45" x14ac:dyDescent="0.25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8282</v>
      </c>
      <c r="O853" s="5">
        <f t="shared" si="78"/>
        <v>130.44999999999999</v>
      </c>
      <c r="P853" s="5">
        <f t="shared" si="83"/>
        <v>37.271428571428572</v>
      </c>
      <c r="Q853" t="str">
        <f t="shared" si="79"/>
        <v>music</v>
      </c>
      <c r="R853" t="str">
        <f t="shared" si="80"/>
        <v>metal</v>
      </c>
      <c r="S853" s="9">
        <f t="shared" si="81"/>
        <v>42522.880243055552</v>
      </c>
      <c r="T853" s="9">
        <f t="shared" si="82"/>
        <v>42582.822916666672</v>
      </c>
    </row>
    <row r="854" spans="1:20" ht="30" x14ac:dyDescent="0.25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8282</v>
      </c>
      <c r="O854" s="5">
        <f t="shared" si="78"/>
        <v>104.97142857142858</v>
      </c>
      <c r="P854" s="5">
        <f t="shared" si="83"/>
        <v>59.258064516129032</v>
      </c>
      <c r="Q854" t="str">
        <f t="shared" si="79"/>
        <v>music</v>
      </c>
      <c r="R854" t="str">
        <f t="shared" si="80"/>
        <v>metal</v>
      </c>
      <c r="S854" s="9">
        <f t="shared" si="81"/>
        <v>42656.805497685185</v>
      </c>
      <c r="T854" s="9">
        <f t="shared" si="82"/>
        <v>42667.875</v>
      </c>
    </row>
    <row r="855" spans="1:20" ht="45" x14ac:dyDescent="0.25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8282</v>
      </c>
      <c r="O855" s="5">
        <f t="shared" si="78"/>
        <v>100</v>
      </c>
      <c r="P855" s="5">
        <f t="shared" si="83"/>
        <v>30</v>
      </c>
      <c r="Q855" t="str">
        <f t="shared" si="79"/>
        <v>music</v>
      </c>
      <c r="R855" t="str">
        <f t="shared" si="80"/>
        <v>metal</v>
      </c>
      <c r="S855" s="9">
        <f t="shared" si="81"/>
        <v>42021.832280092596</v>
      </c>
      <c r="T855" s="9">
        <f t="shared" si="82"/>
        <v>42051.832280092596</v>
      </c>
    </row>
    <row r="856" spans="1:20" ht="45" x14ac:dyDescent="0.25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8282</v>
      </c>
      <c r="O856" s="5">
        <f t="shared" si="78"/>
        <v>118.22050359712232</v>
      </c>
      <c r="P856" s="5">
        <f t="shared" si="83"/>
        <v>65.8623246492986</v>
      </c>
      <c r="Q856" t="str">
        <f t="shared" si="79"/>
        <v>music</v>
      </c>
      <c r="R856" t="str">
        <f t="shared" si="80"/>
        <v>metal</v>
      </c>
      <c r="S856" s="9">
        <f t="shared" si="81"/>
        <v>42702.212337962963</v>
      </c>
      <c r="T856" s="9">
        <f t="shared" si="82"/>
        <v>42732.212337962963</v>
      </c>
    </row>
    <row r="857" spans="1:20" ht="45" x14ac:dyDescent="0.25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8282</v>
      </c>
      <c r="O857" s="5">
        <f t="shared" si="78"/>
        <v>103.44827586206897</v>
      </c>
      <c r="P857" s="5">
        <f t="shared" si="83"/>
        <v>31.914893617021278</v>
      </c>
      <c r="Q857" t="str">
        <f t="shared" si="79"/>
        <v>music</v>
      </c>
      <c r="R857" t="str">
        <f t="shared" si="80"/>
        <v>metal</v>
      </c>
      <c r="S857" s="9">
        <f t="shared" si="81"/>
        <v>42545.125196759262</v>
      </c>
      <c r="T857" s="9">
        <f t="shared" si="82"/>
        <v>42575.125196759262</v>
      </c>
    </row>
    <row r="858" spans="1:20" ht="60" x14ac:dyDescent="0.25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8282</v>
      </c>
      <c r="O858" s="5">
        <f t="shared" si="78"/>
        <v>218</v>
      </c>
      <c r="P858" s="5">
        <f t="shared" si="83"/>
        <v>19.464285714285715</v>
      </c>
      <c r="Q858" t="str">
        <f t="shared" si="79"/>
        <v>music</v>
      </c>
      <c r="R858" t="str">
        <f t="shared" si="80"/>
        <v>metal</v>
      </c>
      <c r="S858" s="9">
        <f t="shared" si="81"/>
        <v>42609.311990740738</v>
      </c>
      <c r="T858" s="9">
        <f t="shared" si="82"/>
        <v>42668.791666666672</v>
      </c>
    </row>
    <row r="859" spans="1:20" ht="45" x14ac:dyDescent="0.25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8282</v>
      </c>
      <c r="O859" s="5">
        <f t="shared" si="78"/>
        <v>100</v>
      </c>
      <c r="P859" s="5">
        <f t="shared" si="83"/>
        <v>50</v>
      </c>
      <c r="Q859" t="str">
        <f t="shared" si="79"/>
        <v>music</v>
      </c>
      <c r="R859" t="str">
        <f t="shared" si="80"/>
        <v>metal</v>
      </c>
      <c r="S859" s="9">
        <f t="shared" si="81"/>
        <v>42291.581377314811</v>
      </c>
      <c r="T859" s="9">
        <f t="shared" si="82"/>
        <v>42333.623043981483</v>
      </c>
    </row>
    <row r="860" spans="1:20" ht="60" x14ac:dyDescent="0.25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8282</v>
      </c>
      <c r="O860" s="5">
        <f t="shared" si="78"/>
        <v>144.00583333333333</v>
      </c>
      <c r="P860" s="5">
        <f t="shared" si="83"/>
        <v>22.737763157894737</v>
      </c>
      <c r="Q860" t="str">
        <f t="shared" si="79"/>
        <v>music</v>
      </c>
      <c r="R860" t="str">
        <f t="shared" si="80"/>
        <v>metal</v>
      </c>
      <c r="S860" s="9">
        <f t="shared" si="81"/>
        <v>42079.745578703703</v>
      </c>
      <c r="T860" s="9">
        <f t="shared" si="82"/>
        <v>42109.957638888889</v>
      </c>
    </row>
    <row r="861" spans="1:20" ht="45" x14ac:dyDescent="0.25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8282</v>
      </c>
      <c r="O861" s="5">
        <f t="shared" si="78"/>
        <v>104.675</v>
      </c>
      <c r="P861" s="5">
        <f t="shared" si="83"/>
        <v>42.724489795918366</v>
      </c>
      <c r="Q861" t="str">
        <f t="shared" si="79"/>
        <v>music</v>
      </c>
      <c r="R861" t="str">
        <f t="shared" si="80"/>
        <v>metal</v>
      </c>
      <c r="S861" s="9">
        <f t="shared" si="81"/>
        <v>42128.820231481484</v>
      </c>
      <c r="T861" s="9">
        <f t="shared" si="82"/>
        <v>42159</v>
      </c>
    </row>
    <row r="862" spans="1:20" ht="60" x14ac:dyDescent="0.25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8283</v>
      </c>
      <c r="O862" s="5">
        <f t="shared" si="78"/>
        <v>18.142857142857142</v>
      </c>
      <c r="P862" s="5">
        <f t="shared" si="83"/>
        <v>52.916666666666664</v>
      </c>
      <c r="Q862" t="str">
        <f t="shared" si="79"/>
        <v>music</v>
      </c>
      <c r="R862" t="str">
        <f t="shared" si="80"/>
        <v>jazz</v>
      </c>
      <c r="S862" s="9">
        <f t="shared" si="81"/>
        <v>41570.482789351852</v>
      </c>
      <c r="T862" s="9">
        <f t="shared" si="82"/>
        <v>41600.524456018517</v>
      </c>
    </row>
    <row r="863" spans="1:20" ht="45" x14ac:dyDescent="0.25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8283</v>
      </c>
      <c r="O863" s="5">
        <f t="shared" si="78"/>
        <v>2.2444444444444445</v>
      </c>
      <c r="P863" s="5">
        <f t="shared" si="83"/>
        <v>50.5</v>
      </c>
      <c r="Q863" t="str">
        <f t="shared" si="79"/>
        <v>music</v>
      </c>
      <c r="R863" t="str">
        <f t="shared" si="80"/>
        <v>jazz</v>
      </c>
      <c r="S863" s="9">
        <f t="shared" si="81"/>
        <v>42599.965324074074</v>
      </c>
      <c r="T863" s="9">
        <f t="shared" si="82"/>
        <v>42629.965324074074</v>
      </c>
    </row>
    <row r="864" spans="1:20" ht="45" x14ac:dyDescent="0.25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8283</v>
      </c>
      <c r="O864" s="5">
        <f t="shared" si="78"/>
        <v>0.34</v>
      </c>
      <c r="P864" s="5">
        <f t="shared" si="83"/>
        <v>42.5</v>
      </c>
      <c r="Q864" t="str">
        <f t="shared" si="79"/>
        <v>music</v>
      </c>
      <c r="R864" t="str">
        <f t="shared" si="80"/>
        <v>jazz</v>
      </c>
      <c r="S864" s="9">
        <f t="shared" si="81"/>
        <v>41559.5549537037</v>
      </c>
      <c r="T864" s="9">
        <f t="shared" si="82"/>
        <v>41589.596620370372</v>
      </c>
    </row>
    <row r="865" spans="1:20" ht="45" x14ac:dyDescent="0.25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8283</v>
      </c>
      <c r="O865" s="5">
        <f t="shared" si="78"/>
        <v>4.5</v>
      </c>
      <c r="P865" s="5">
        <f t="shared" si="83"/>
        <v>18</v>
      </c>
      <c r="Q865" t="str">
        <f t="shared" si="79"/>
        <v>music</v>
      </c>
      <c r="R865" t="str">
        <f t="shared" si="80"/>
        <v>jazz</v>
      </c>
      <c r="S865" s="9">
        <f t="shared" si="81"/>
        <v>40921.117662037039</v>
      </c>
      <c r="T865" s="9">
        <f t="shared" si="82"/>
        <v>40951.117662037039</v>
      </c>
    </row>
    <row r="866" spans="1:20" ht="45" x14ac:dyDescent="0.25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8283</v>
      </c>
      <c r="O866" s="5">
        <f t="shared" si="78"/>
        <v>41.53846153846154</v>
      </c>
      <c r="P866" s="5">
        <f t="shared" si="83"/>
        <v>34.177215189873415</v>
      </c>
      <c r="Q866" t="str">
        <f t="shared" si="79"/>
        <v>music</v>
      </c>
      <c r="R866" t="str">
        <f t="shared" si="80"/>
        <v>jazz</v>
      </c>
      <c r="S866" s="9">
        <f t="shared" si="81"/>
        <v>41541.106921296298</v>
      </c>
      <c r="T866" s="9">
        <f t="shared" si="82"/>
        <v>41563.415972222225</v>
      </c>
    </row>
    <row r="867" spans="1:20" ht="60" x14ac:dyDescent="0.25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8283</v>
      </c>
      <c r="O867" s="5">
        <f t="shared" si="78"/>
        <v>2.0454545454545454</v>
      </c>
      <c r="P867" s="5">
        <f t="shared" si="83"/>
        <v>22.5</v>
      </c>
      <c r="Q867" t="str">
        <f t="shared" si="79"/>
        <v>music</v>
      </c>
      <c r="R867" t="str">
        <f t="shared" si="80"/>
        <v>jazz</v>
      </c>
      <c r="S867" s="9">
        <f t="shared" si="81"/>
        <v>41230.77311342593</v>
      </c>
      <c r="T867" s="9">
        <f t="shared" si="82"/>
        <v>41290.77311342593</v>
      </c>
    </row>
    <row r="868" spans="1:20" ht="45" x14ac:dyDescent="0.25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8283</v>
      </c>
      <c r="O868" s="5">
        <f t="shared" si="78"/>
        <v>18.285714285714285</v>
      </c>
      <c r="P868" s="5">
        <f t="shared" si="83"/>
        <v>58.18181818181818</v>
      </c>
      <c r="Q868" t="str">
        <f t="shared" si="79"/>
        <v>music</v>
      </c>
      <c r="R868" t="str">
        <f t="shared" si="80"/>
        <v>jazz</v>
      </c>
      <c r="S868" s="9">
        <f t="shared" si="81"/>
        <v>42025.637939814813</v>
      </c>
      <c r="T868" s="9">
        <f t="shared" si="82"/>
        <v>42063.631944444445</v>
      </c>
    </row>
    <row r="869" spans="1:20" ht="60" x14ac:dyDescent="0.25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8283</v>
      </c>
      <c r="O869" s="5">
        <f t="shared" si="78"/>
        <v>24.02</v>
      </c>
      <c r="P869" s="5">
        <f t="shared" si="83"/>
        <v>109.18181818181819</v>
      </c>
      <c r="Q869" t="str">
        <f t="shared" si="79"/>
        <v>music</v>
      </c>
      <c r="R869" t="str">
        <f t="shared" si="80"/>
        <v>jazz</v>
      </c>
      <c r="S869" s="9">
        <f t="shared" si="81"/>
        <v>40088.105393518519</v>
      </c>
      <c r="T869" s="9">
        <f t="shared" si="82"/>
        <v>40148.207638888889</v>
      </c>
    </row>
    <row r="870" spans="1:20" ht="60" x14ac:dyDescent="0.25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8283</v>
      </c>
      <c r="O870" s="5">
        <f t="shared" si="78"/>
        <v>0.1111111111111111</v>
      </c>
      <c r="P870" s="5">
        <f t="shared" si="83"/>
        <v>50</v>
      </c>
      <c r="Q870" t="str">
        <f t="shared" si="79"/>
        <v>music</v>
      </c>
      <c r="R870" t="str">
        <f t="shared" si="80"/>
        <v>jazz</v>
      </c>
      <c r="S870" s="9">
        <f t="shared" si="81"/>
        <v>41616.027754629627</v>
      </c>
      <c r="T870" s="9">
        <f t="shared" si="82"/>
        <v>41646.027754629627</v>
      </c>
    </row>
    <row r="871" spans="1:20" ht="60" x14ac:dyDescent="0.25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8283</v>
      </c>
      <c r="O871" s="5">
        <f t="shared" si="78"/>
        <v>11.818181818181818</v>
      </c>
      <c r="P871" s="5">
        <f t="shared" si="83"/>
        <v>346.66666666666669</v>
      </c>
      <c r="Q871" t="str">
        <f t="shared" si="79"/>
        <v>music</v>
      </c>
      <c r="R871" t="str">
        <f t="shared" si="80"/>
        <v>jazz</v>
      </c>
      <c r="S871" s="9">
        <f t="shared" si="81"/>
        <v>41342.845567129632</v>
      </c>
      <c r="T871" s="9">
        <f t="shared" si="82"/>
        <v>41372.803900462961</v>
      </c>
    </row>
    <row r="872" spans="1:20" ht="60" x14ac:dyDescent="0.25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8283</v>
      </c>
      <c r="O872" s="5">
        <f t="shared" si="78"/>
        <v>0.31</v>
      </c>
      <c r="P872" s="5">
        <f t="shared" si="83"/>
        <v>12.4</v>
      </c>
      <c r="Q872" t="str">
        <f t="shared" si="79"/>
        <v>music</v>
      </c>
      <c r="R872" t="str">
        <f t="shared" si="80"/>
        <v>jazz</v>
      </c>
      <c r="S872" s="9">
        <f t="shared" si="81"/>
        <v>41488.022256944445</v>
      </c>
      <c r="T872" s="9">
        <f t="shared" si="82"/>
        <v>41518.022256944445</v>
      </c>
    </row>
    <row r="873" spans="1:20" ht="60" x14ac:dyDescent="0.25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8283</v>
      </c>
      <c r="O873" s="5">
        <f t="shared" si="78"/>
        <v>5.416666666666667</v>
      </c>
      <c r="P873" s="5">
        <f t="shared" si="83"/>
        <v>27.083333333333332</v>
      </c>
      <c r="Q873" t="str">
        <f t="shared" si="79"/>
        <v>music</v>
      </c>
      <c r="R873" t="str">
        <f t="shared" si="80"/>
        <v>jazz</v>
      </c>
      <c r="S873" s="9">
        <f t="shared" si="81"/>
        <v>41577.561284722222</v>
      </c>
      <c r="T873" s="9">
        <f t="shared" si="82"/>
        <v>41607.602951388886</v>
      </c>
    </row>
    <row r="874" spans="1:20" ht="45" x14ac:dyDescent="0.25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8283</v>
      </c>
      <c r="O874" s="5">
        <f t="shared" si="78"/>
        <v>0.8125</v>
      </c>
      <c r="P874" s="5">
        <f t="shared" si="83"/>
        <v>32.5</v>
      </c>
      <c r="Q874" t="str">
        <f t="shared" si="79"/>
        <v>music</v>
      </c>
      <c r="R874" t="str">
        <f t="shared" si="80"/>
        <v>jazz</v>
      </c>
      <c r="S874" s="9">
        <f t="shared" si="81"/>
        <v>40567.825543981482</v>
      </c>
      <c r="T874" s="9">
        <f t="shared" si="82"/>
        <v>40612.825543981482</v>
      </c>
    </row>
    <row r="875" spans="1:20" ht="45" x14ac:dyDescent="0.25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8283</v>
      </c>
      <c r="O875" s="5">
        <f t="shared" si="78"/>
        <v>1.2857142857142858</v>
      </c>
      <c r="P875" s="5">
        <f t="shared" si="83"/>
        <v>9</v>
      </c>
      <c r="Q875" t="str">
        <f t="shared" si="79"/>
        <v>music</v>
      </c>
      <c r="R875" t="str">
        <f t="shared" si="80"/>
        <v>jazz</v>
      </c>
      <c r="S875" s="9">
        <f t="shared" si="81"/>
        <v>41184.167129629634</v>
      </c>
      <c r="T875" s="9">
        <f t="shared" si="82"/>
        <v>41224.208796296298</v>
      </c>
    </row>
    <row r="876" spans="1:20" ht="60" x14ac:dyDescent="0.25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8283</v>
      </c>
      <c r="O876" s="5">
        <f t="shared" si="78"/>
        <v>24.333333333333332</v>
      </c>
      <c r="P876" s="5">
        <f t="shared" si="83"/>
        <v>34.761904761904759</v>
      </c>
      <c r="Q876" t="str">
        <f t="shared" si="79"/>
        <v>music</v>
      </c>
      <c r="R876" t="str">
        <f t="shared" si="80"/>
        <v>jazz</v>
      </c>
      <c r="S876" s="9">
        <f t="shared" si="81"/>
        <v>41368.583726851852</v>
      </c>
      <c r="T876" s="9">
        <f t="shared" si="82"/>
        <v>41398.583726851852</v>
      </c>
    </row>
    <row r="877" spans="1:20" ht="60" x14ac:dyDescent="0.25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8283</v>
      </c>
      <c r="O877" s="5">
        <f t="shared" si="78"/>
        <v>0</v>
      </c>
      <c r="P877" s="5">
        <f t="shared" si="83"/>
        <v>0</v>
      </c>
      <c r="Q877" t="str">
        <f t="shared" si="79"/>
        <v>music</v>
      </c>
      <c r="R877" t="str">
        <f t="shared" si="80"/>
        <v>jazz</v>
      </c>
      <c r="S877" s="9">
        <f t="shared" si="81"/>
        <v>42248.723738425921</v>
      </c>
      <c r="T877" s="9">
        <f t="shared" si="82"/>
        <v>42268.723738425921</v>
      </c>
    </row>
    <row r="878" spans="1:20" ht="30" x14ac:dyDescent="0.25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8283</v>
      </c>
      <c r="O878" s="5">
        <f t="shared" si="78"/>
        <v>40.799492385786799</v>
      </c>
      <c r="P878" s="5">
        <f t="shared" si="83"/>
        <v>28.577777777777779</v>
      </c>
      <c r="Q878" t="str">
        <f t="shared" si="79"/>
        <v>music</v>
      </c>
      <c r="R878" t="str">
        <f t="shared" si="80"/>
        <v>jazz</v>
      </c>
      <c r="S878" s="9">
        <f t="shared" si="81"/>
        <v>41276.496840277774</v>
      </c>
      <c r="T878" s="9">
        <f t="shared" si="82"/>
        <v>41309.496840277774</v>
      </c>
    </row>
    <row r="879" spans="1:20" ht="60" x14ac:dyDescent="0.25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8283</v>
      </c>
      <c r="O879" s="5">
        <f t="shared" si="78"/>
        <v>67.55</v>
      </c>
      <c r="P879" s="5">
        <f t="shared" si="83"/>
        <v>46.586206896551722</v>
      </c>
      <c r="Q879" t="str">
        <f t="shared" si="79"/>
        <v>music</v>
      </c>
      <c r="R879" t="str">
        <f t="shared" si="80"/>
        <v>jazz</v>
      </c>
      <c r="S879" s="9">
        <f t="shared" si="81"/>
        <v>41597.788888888892</v>
      </c>
      <c r="T879" s="9">
        <f t="shared" si="82"/>
        <v>41627.788888888892</v>
      </c>
    </row>
    <row r="880" spans="1:20" ht="60" x14ac:dyDescent="0.25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8283</v>
      </c>
      <c r="O880" s="5">
        <f t="shared" si="78"/>
        <v>1.3</v>
      </c>
      <c r="P880" s="5">
        <f t="shared" si="83"/>
        <v>32.5</v>
      </c>
      <c r="Q880" t="str">
        <f t="shared" si="79"/>
        <v>music</v>
      </c>
      <c r="R880" t="str">
        <f t="shared" si="80"/>
        <v>jazz</v>
      </c>
      <c r="S880" s="9">
        <f t="shared" si="81"/>
        <v>40505.232916666668</v>
      </c>
      <c r="T880" s="9">
        <f t="shared" si="82"/>
        <v>40535.232916666668</v>
      </c>
    </row>
    <row r="881" spans="1:20" ht="60" x14ac:dyDescent="0.25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8283</v>
      </c>
      <c r="O881" s="5">
        <f t="shared" si="78"/>
        <v>30.666666666666668</v>
      </c>
      <c r="P881" s="5">
        <f t="shared" si="83"/>
        <v>21.466666666666665</v>
      </c>
      <c r="Q881" t="str">
        <f t="shared" si="79"/>
        <v>music</v>
      </c>
      <c r="R881" t="str">
        <f t="shared" si="80"/>
        <v>jazz</v>
      </c>
      <c r="S881" s="9">
        <f t="shared" si="81"/>
        <v>41037.829918981479</v>
      </c>
      <c r="T881" s="9">
        <f t="shared" si="82"/>
        <v>41058.829918981479</v>
      </c>
    </row>
    <row r="882" spans="1:20" ht="60" x14ac:dyDescent="0.25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8284</v>
      </c>
      <c r="O882" s="5">
        <f t="shared" si="78"/>
        <v>2.9894179894179893</v>
      </c>
      <c r="P882" s="5">
        <f t="shared" si="83"/>
        <v>14.125</v>
      </c>
      <c r="Q882" t="str">
        <f t="shared" si="79"/>
        <v>music</v>
      </c>
      <c r="R882" t="str">
        <f t="shared" si="80"/>
        <v>rock</v>
      </c>
      <c r="S882" s="9">
        <f t="shared" si="81"/>
        <v>41179.32104166667</v>
      </c>
      <c r="T882" s="9">
        <f t="shared" si="82"/>
        <v>41212.32104166667</v>
      </c>
    </row>
    <row r="883" spans="1:20" ht="45" x14ac:dyDescent="0.25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8284</v>
      </c>
      <c r="O883" s="5">
        <f t="shared" si="78"/>
        <v>0.8</v>
      </c>
      <c r="P883" s="5">
        <f t="shared" si="83"/>
        <v>30</v>
      </c>
      <c r="Q883" t="str">
        <f t="shared" si="79"/>
        <v>music</v>
      </c>
      <c r="R883" t="str">
        <f t="shared" si="80"/>
        <v>rock</v>
      </c>
      <c r="S883" s="9">
        <f t="shared" si="81"/>
        <v>40877.25099537037</v>
      </c>
      <c r="T883" s="9">
        <f t="shared" si="82"/>
        <v>40922.25099537037</v>
      </c>
    </row>
    <row r="884" spans="1:20" ht="60" x14ac:dyDescent="0.25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8284</v>
      </c>
      <c r="O884" s="5">
        <f t="shared" si="78"/>
        <v>20.133333333333333</v>
      </c>
      <c r="P884" s="5">
        <f t="shared" si="83"/>
        <v>21.571428571428573</v>
      </c>
      <c r="Q884" t="str">
        <f t="shared" si="79"/>
        <v>music</v>
      </c>
      <c r="R884" t="str">
        <f t="shared" si="80"/>
        <v>rock</v>
      </c>
      <c r="S884" s="9">
        <f t="shared" si="81"/>
        <v>40759.860532407409</v>
      </c>
      <c r="T884" s="9">
        <f t="shared" si="82"/>
        <v>40792.860532407409</v>
      </c>
    </row>
    <row r="885" spans="1:20" ht="60" x14ac:dyDescent="0.25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8284</v>
      </c>
      <c r="O885" s="5">
        <f t="shared" si="78"/>
        <v>40.020000000000003</v>
      </c>
      <c r="P885" s="5">
        <f t="shared" si="83"/>
        <v>83.375</v>
      </c>
      <c r="Q885" t="str">
        <f t="shared" si="79"/>
        <v>music</v>
      </c>
      <c r="R885" t="str">
        <f t="shared" si="80"/>
        <v>rock</v>
      </c>
      <c r="S885" s="9">
        <f t="shared" si="81"/>
        <v>42371.935590277775</v>
      </c>
      <c r="T885" s="9">
        <f t="shared" si="82"/>
        <v>42431.935590277775</v>
      </c>
    </row>
    <row r="886" spans="1:20" ht="45" x14ac:dyDescent="0.25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8284</v>
      </c>
      <c r="O886" s="5">
        <f t="shared" si="78"/>
        <v>1</v>
      </c>
      <c r="P886" s="5">
        <f t="shared" si="83"/>
        <v>10</v>
      </c>
      <c r="Q886" t="str">
        <f t="shared" si="79"/>
        <v>music</v>
      </c>
      <c r="R886" t="str">
        <f t="shared" si="80"/>
        <v>rock</v>
      </c>
      <c r="S886" s="9">
        <f t="shared" si="81"/>
        <v>40981.802615740737</v>
      </c>
      <c r="T886" s="9">
        <f t="shared" si="82"/>
        <v>41041.104861111111</v>
      </c>
    </row>
    <row r="887" spans="1:20" ht="45" x14ac:dyDescent="0.25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8284</v>
      </c>
      <c r="O887" s="5">
        <f t="shared" si="78"/>
        <v>75</v>
      </c>
      <c r="P887" s="5">
        <f t="shared" si="83"/>
        <v>35.714285714285715</v>
      </c>
      <c r="Q887" t="str">
        <f t="shared" si="79"/>
        <v>music</v>
      </c>
      <c r="R887" t="str">
        <f t="shared" si="80"/>
        <v>rock</v>
      </c>
      <c r="S887" s="9">
        <f t="shared" si="81"/>
        <v>42713.941099537042</v>
      </c>
      <c r="T887" s="9">
        <f t="shared" si="82"/>
        <v>42734.941099537042</v>
      </c>
    </row>
    <row r="888" spans="1:20" ht="60" x14ac:dyDescent="0.25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8284</v>
      </c>
      <c r="O888" s="5">
        <f t="shared" si="78"/>
        <v>41</v>
      </c>
      <c r="P888" s="5">
        <f t="shared" si="83"/>
        <v>29.285714285714285</v>
      </c>
      <c r="Q888" t="str">
        <f t="shared" si="79"/>
        <v>music</v>
      </c>
      <c r="R888" t="str">
        <f t="shared" si="80"/>
        <v>rock</v>
      </c>
      <c r="S888" s="9">
        <f t="shared" si="81"/>
        <v>42603.870520833334</v>
      </c>
      <c r="T888" s="9">
        <f t="shared" si="82"/>
        <v>42628.870520833334</v>
      </c>
    </row>
    <row r="889" spans="1:20" ht="60" x14ac:dyDescent="0.25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8284</v>
      </c>
      <c r="O889" s="5">
        <f t="shared" si="78"/>
        <v>0</v>
      </c>
      <c r="P889" s="5">
        <f t="shared" si="83"/>
        <v>0</v>
      </c>
      <c r="Q889" t="str">
        <f t="shared" si="79"/>
        <v>music</v>
      </c>
      <c r="R889" t="str">
        <f t="shared" si="80"/>
        <v>rock</v>
      </c>
      <c r="S889" s="9">
        <f t="shared" si="81"/>
        <v>41026.958969907406</v>
      </c>
      <c r="T889" s="9">
        <f t="shared" si="82"/>
        <v>41056.958969907406</v>
      </c>
    </row>
    <row r="890" spans="1:20" ht="60" x14ac:dyDescent="0.25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8284</v>
      </c>
      <c r="O890" s="5">
        <f t="shared" si="78"/>
        <v>7.2</v>
      </c>
      <c r="P890" s="5">
        <f t="shared" si="83"/>
        <v>18</v>
      </c>
      <c r="Q890" t="str">
        <f t="shared" si="79"/>
        <v>music</v>
      </c>
      <c r="R890" t="str">
        <f t="shared" si="80"/>
        <v>rock</v>
      </c>
      <c r="S890" s="9">
        <f t="shared" si="81"/>
        <v>40751.753298611111</v>
      </c>
      <c r="T890" s="9">
        <f t="shared" si="82"/>
        <v>40787.25</v>
      </c>
    </row>
    <row r="891" spans="1:20" ht="45" x14ac:dyDescent="0.25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8284</v>
      </c>
      <c r="O891" s="5">
        <f t="shared" si="78"/>
        <v>9.4412800000000008</v>
      </c>
      <c r="P891" s="5">
        <f t="shared" si="83"/>
        <v>73.760000000000005</v>
      </c>
      <c r="Q891" t="str">
        <f t="shared" si="79"/>
        <v>music</v>
      </c>
      <c r="R891" t="str">
        <f t="shared" si="80"/>
        <v>rock</v>
      </c>
      <c r="S891" s="9">
        <f t="shared" si="81"/>
        <v>41887.784062500003</v>
      </c>
      <c r="T891" s="9">
        <f t="shared" si="82"/>
        <v>41917.784062500003</v>
      </c>
    </row>
    <row r="892" spans="1:20" ht="60" x14ac:dyDescent="0.25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8284</v>
      </c>
      <c r="O892" s="5">
        <f t="shared" si="78"/>
        <v>4.166666666666667</v>
      </c>
      <c r="P892" s="5">
        <f t="shared" si="83"/>
        <v>31.25</v>
      </c>
      <c r="Q892" t="str">
        <f t="shared" si="79"/>
        <v>music</v>
      </c>
      <c r="R892" t="str">
        <f t="shared" si="80"/>
        <v>rock</v>
      </c>
      <c r="S892" s="9">
        <f t="shared" si="81"/>
        <v>41569.698831018519</v>
      </c>
      <c r="T892" s="9">
        <f t="shared" si="82"/>
        <v>41599.740497685183</v>
      </c>
    </row>
    <row r="893" spans="1:20" ht="60" x14ac:dyDescent="0.25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8284</v>
      </c>
      <c r="O893" s="5">
        <f t="shared" si="78"/>
        <v>3.25</v>
      </c>
      <c r="P893" s="5">
        <f t="shared" si="83"/>
        <v>28.888888888888889</v>
      </c>
      <c r="Q893" t="str">
        <f t="shared" si="79"/>
        <v>music</v>
      </c>
      <c r="R893" t="str">
        <f t="shared" si="80"/>
        <v>rock</v>
      </c>
      <c r="S893" s="9">
        <f t="shared" si="81"/>
        <v>41842.031597222223</v>
      </c>
      <c r="T893" s="9">
        <f t="shared" si="82"/>
        <v>41872.031597222223</v>
      </c>
    </row>
    <row r="894" spans="1:20" ht="60" x14ac:dyDescent="0.25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8284</v>
      </c>
      <c r="O894" s="5">
        <f t="shared" si="78"/>
        <v>40.75</v>
      </c>
      <c r="P894" s="5">
        <f t="shared" si="83"/>
        <v>143.8235294117647</v>
      </c>
      <c r="Q894" t="str">
        <f t="shared" si="79"/>
        <v>music</v>
      </c>
      <c r="R894" t="str">
        <f t="shared" si="80"/>
        <v>rock</v>
      </c>
      <c r="S894" s="9">
        <f t="shared" si="81"/>
        <v>40304.20003472222</v>
      </c>
      <c r="T894" s="9">
        <f t="shared" si="82"/>
        <v>40391.166666666664</v>
      </c>
    </row>
    <row r="895" spans="1:20" ht="45" x14ac:dyDescent="0.25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8284</v>
      </c>
      <c r="O895" s="5">
        <f t="shared" si="78"/>
        <v>10</v>
      </c>
      <c r="P895" s="5">
        <f t="shared" si="83"/>
        <v>40</v>
      </c>
      <c r="Q895" t="str">
        <f t="shared" si="79"/>
        <v>music</v>
      </c>
      <c r="R895" t="str">
        <f t="shared" si="80"/>
        <v>rock</v>
      </c>
      <c r="S895" s="9">
        <f t="shared" si="81"/>
        <v>42065.897719907407</v>
      </c>
      <c r="T895" s="9">
        <f t="shared" si="82"/>
        <v>42095.856053240743</v>
      </c>
    </row>
    <row r="896" spans="1:20" ht="60" x14ac:dyDescent="0.25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8284</v>
      </c>
      <c r="O896" s="5">
        <f t="shared" si="78"/>
        <v>39.17</v>
      </c>
      <c r="P896" s="5">
        <f t="shared" si="83"/>
        <v>147.81132075471697</v>
      </c>
      <c r="Q896" t="str">
        <f t="shared" si="79"/>
        <v>music</v>
      </c>
      <c r="R896" t="str">
        <f t="shared" si="80"/>
        <v>rock</v>
      </c>
      <c r="S896" s="9">
        <f t="shared" si="81"/>
        <v>42496.981597222228</v>
      </c>
      <c r="T896" s="9">
        <f t="shared" si="82"/>
        <v>42526.981597222228</v>
      </c>
    </row>
    <row r="897" spans="1:20" ht="60" x14ac:dyDescent="0.25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8284</v>
      </c>
      <c r="O897" s="5">
        <f t="shared" si="78"/>
        <v>2.4375</v>
      </c>
      <c r="P897" s="5">
        <f t="shared" si="83"/>
        <v>27.857142857142858</v>
      </c>
      <c r="Q897" t="str">
        <f t="shared" si="79"/>
        <v>music</v>
      </c>
      <c r="R897" t="str">
        <f t="shared" si="80"/>
        <v>rock</v>
      </c>
      <c r="S897" s="9">
        <f t="shared" si="81"/>
        <v>40431.127650462964</v>
      </c>
      <c r="T897" s="9">
        <f t="shared" si="82"/>
        <v>40476.127650462964</v>
      </c>
    </row>
    <row r="898" spans="1:20" ht="60" x14ac:dyDescent="0.25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8284</v>
      </c>
      <c r="O898" s="5">
        <f t="shared" si="78"/>
        <v>40</v>
      </c>
      <c r="P898" s="5">
        <f t="shared" si="83"/>
        <v>44.444444444444443</v>
      </c>
      <c r="Q898" t="str">
        <f t="shared" si="79"/>
        <v>music</v>
      </c>
      <c r="R898" t="str">
        <f t="shared" si="80"/>
        <v>rock</v>
      </c>
      <c r="S898" s="9">
        <f t="shared" si="81"/>
        <v>42218.872986111113</v>
      </c>
      <c r="T898" s="9">
        <f t="shared" si="82"/>
        <v>42244.166666666672</v>
      </c>
    </row>
    <row r="899" spans="1:20" ht="60" x14ac:dyDescent="0.25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8284</v>
      </c>
      <c r="O899" s="5">
        <f t="shared" ref="O899:O962" si="84">E899*100/D899</f>
        <v>0</v>
      </c>
      <c r="P899" s="5">
        <f t="shared" si="83"/>
        <v>0</v>
      </c>
      <c r="Q899" t="str">
        <f t="shared" ref="Q899:Q962" si="85">IF(ISERR(FIND(" ",N899)),"",LEFT(N899,FIND(" ",N899)-1))</f>
        <v>music</v>
      </c>
      <c r="R899" t="str">
        <f t="shared" ref="R899:R962" si="86">IF(ISERR(FIND(" ",N899)),"",RIGHT(N899,LEN(N899)-FIND("*",SUBSTITUTE(N899," ","*",LEN(N899)-LEN(SUBSTITUTE(N899," ",""))))))</f>
        <v>rock</v>
      </c>
      <c r="S899" s="9">
        <f t="shared" ref="S899:S962" si="87">(((J899/60)/60)/24)+DATE(1970,1,1)</f>
        <v>41211.688750000001</v>
      </c>
      <c r="T899" s="9">
        <f t="shared" ref="T899:T962" si="88">(((I899/60)/60)/24)+DATE(1970,1,1)</f>
        <v>41241.730416666665</v>
      </c>
    </row>
    <row r="900" spans="1:20" ht="60" x14ac:dyDescent="0.25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8284</v>
      </c>
      <c r="O900" s="5">
        <f t="shared" si="84"/>
        <v>2.8</v>
      </c>
      <c r="P900" s="5">
        <f t="shared" ref="P900:P963" si="89">IF(L900=0,0,E900/L900)</f>
        <v>35</v>
      </c>
      <c r="Q900" t="str">
        <f t="shared" si="85"/>
        <v>music</v>
      </c>
      <c r="R900" t="str">
        <f t="shared" si="86"/>
        <v>rock</v>
      </c>
      <c r="S900" s="9">
        <f t="shared" si="87"/>
        <v>40878.758217592593</v>
      </c>
      <c r="T900" s="9">
        <f t="shared" si="88"/>
        <v>40923.758217592593</v>
      </c>
    </row>
    <row r="901" spans="1:20" ht="45" x14ac:dyDescent="0.25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8284</v>
      </c>
      <c r="O901" s="5">
        <f t="shared" si="84"/>
        <v>37.333333333333336</v>
      </c>
      <c r="P901" s="5">
        <f t="shared" si="89"/>
        <v>35</v>
      </c>
      <c r="Q901" t="str">
        <f t="shared" si="85"/>
        <v>music</v>
      </c>
      <c r="R901" t="str">
        <f t="shared" si="86"/>
        <v>rock</v>
      </c>
      <c r="S901" s="9">
        <f t="shared" si="87"/>
        <v>40646.099097222221</v>
      </c>
      <c r="T901" s="9">
        <f t="shared" si="88"/>
        <v>40691.099097222221</v>
      </c>
    </row>
    <row r="902" spans="1:20" ht="45" x14ac:dyDescent="0.25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8283</v>
      </c>
      <c r="O902" s="5">
        <f t="shared" si="84"/>
        <v>0.42</v>
      </c>
      <c r="P902" s="5">
        <f t="shared" si="89"/>
        <v>10.5</v>
      </c>
      <c r="Q902" t="str">
        <f t="shared" si="85"/>
        <v>music</v>
      </c>
      <c r="R902" t="str">
        <f t="shared" si="86"/>
        <v>jazz</v>
      </c>
      <c r="S902" s="9">
        <f t="shared" si="87"/>
        <v>42429.84956018519</v>
      </c>
      <c r="T902" s="9">
        <f t="shared" si="88"/>
        <v>42459.807893518519</v>
      </c>
    </row>
    <row r="903" spans="1:20" ht="60" x14ac:dyDescent="0.25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8283</v>
      </c>
      <c r="O903" s="5">
        <f t="shared" si="84"/>
        <v>0</v>
      </c>
      <c r="P903" s="5">
        <f t="shared" si="89"/>
        <v>0</v>
      </c>
      <c r="Q903" t="str">
        <f t="shared" si="85"/>
        <v>music</v>
      </c>
      <c r="R903" t="str">
        <f t="shared" si="86"/>
        <v>jazz</v>
      </c>
      <c r="S903" s="9">
        <f t="shared" si="87"/>
        <v>40291.81150462963</v>
      </c>
      <c r="T903" s="9">
        <f t="shared" si="88"/>
        <v>40337.799305555556</v>
      </c>
    </row>
    <row r="904" spans="1:20" ht="60" x14ac:dyDescent="0.25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8283</v>
      </c>
      <c r="O904" s="5">
        <f t="shared" si="84"/>
        <v>0.3</v>
      </c>
      <c r="P904" s="5">
        <f t="shared" si="89"/>
        <v>30</v>
      </c>
      <c r="Q904" t="str">
        <f t="shared" si="85"/>
        <v>music</v>
      </c>
      <c r="R904" t="str">
        <f t="shared" si="86"/>
        <v>jazz</v>
      </c>
      <c r="S904" s="9">
        <f t="shared" si="87"/>
        <v>41829.965532407405</v>
      </c>
      <c r="T904" s="9">
        <f t="shared" si="88"/>
        <v>41881.645833333336</v>
      </c>
    </row>
    <row r="905" spans="1:20" ht="45" x14ac:dyDescent="0.25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8283</v>
      </c>
      <c r="O905" s="5">
        <f t="shared" si="84"/>
        <v>3.2</v>
      </c>
      <c r="P905" s="5">
        <f t="shared" si="89"/>
        <v>40</v>
      </c>
      <c r="Q905" t="str">
        <f t="shared" si="85"/>
        <v>music</v>
      </c>
      <c r="R905" t="str">
        <f t="shared" si="86"/>
        <v>jazz</v>
      </c>
      <c r="S905" s="9">
        <f t="shared" si="87"/>
        <v>41149.796064814815</v>
      </c>
      <c r="T905" s="9">
        <f t="shared" si="88"/>
        <v>41175.100694444445</v>
      </c>
    </row>
    <row r="906" spans="1:20" ht="45" x14ac:dyDescent="0.25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8283</v>
      </c>
      <c r="O906" s="5">
        <f t="shared" si="84"/>
        <v>0.30199999999999999</v>
      </c>
      <c r="P906" s="5">
        <f t="shared" si="89"/>
        <v>50.333333333333336</v>
      </c>
      <c r="Q906" t="str">
        <f t="shared" si="85"/>
        <v>music</v>
      </c>
      <c r="R906" t="str">
        <f t="shared" si="86"/>
        <v>jazz</v>
      </c>
      <c r="S906" s="9">
        <f t="shared" si="87"/>
        <v>42342.080289351856</v>
      </c>
      <c r="T906" s="9">
        <f t="shared" si="88"/>
        <v>42372.080289351856</v>
      </c>
    </row>
    <row r="907" spans="1:20" ht="45" x14ac:dyDescent="0.25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8283</v>
      </c>
      <c r="O907" s="5">
        <f t="shared" si="84"/>
        <v>3.0153846153846153</v>
      </c>
      <c r="P907" s="5">
        <f t="shared" si="89"/>
        <v>32.666666666666664</v>
      </c>
      <c r="Q907" t="str">
        <f t="shared" si="85"/>
        <v>music</v>
      </c>
      <c r="R907" t="str">
        <f t="shared" si="86"/>
        <v>jazz</v>
      </c>
      <c r="S907" s="9">
        <f t="shared" si="87"/>
        <v>40507.239884259259</v>
      </c>
      <c r="T907" s="9">
        <f t="shared" si="88"/>
        <v>40567.239884259259</v>
      </c>
    </row>
    <row r="908" spans="1:20" ht="30" x14ac:dyDescent="0.25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8283</v>
      </c>
      <c r="O908" s="5">
        <f t="shared" si="84"/>
        <v>0</v>
      </c>
      <c r="P908" s="5">
        <f t="shared" si="89"/>
        <v>0</v>
      </c>
      <c r="Q908" t="str">
        <f t="shared" si="85"/>
        <v>music</v>
      </c>
      <c r="R908" t="str">
        <f t="shared" si="86"/>
        <v>jazz</v>
      </c>
      <c r="S908" s="9">
        <f t="shared" si="87"/>
        <v>41681.189699074072</v>
      </c>
      <c r="T908" s="9">
        <f t="shared" si="88"/>
        <v>41711.148032407407</v>
      </c>
    </row>
    <row r="909" spans="1:20" ht="45" x14ac:dyDescent="0.25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8283</v>
      </c>
      <c r="O909" s="5">
        <f t="shared" si="84"/>
        <v>0</v>
      </c>
      <c r="P909" s="5">
        <f t="shared" si="89"/>
        <v>0</v>
      </c>
      <c r="Q909" t="str">
        <f t="shared" si="85"/>
        <v>music</v>
      </c>
      <c r="R909" t="str">
        <f t="shared" si="86"/>
        <v>jazz</v>
      </c>
      <c r="S909" s="9">
        <f t="shared" si="87"/>
        <v>40767.192395833335</v>
      </c>
      <c r="T909" s="9">
        <f t="shared" si="88"/>
        <v>40797.192395833335</v>
      </c>
    </row>
    <row r="910" spans="1:20" ht="45" x14ac:dyDescent="0.25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8283</v>
      </c>
      <c r="O910" s="5">
        <f t="shared" si="84"/>
        <v>0</v>
      </c>
      <c r="P910" s="5">
        <f t="shared" si="89"/>
        <v>0</v>
      </c>
      <c r="Q910" t="str">
        <f t="shared" si="85"/>
        <v>music</v>
      </c>
      <c r="R910" t="str">
        <f t="shared" si="86"/>
        <v>jazz</v>
      </c>
      <c r="S910" s="9">
        <f t="shared" si="87"/>
        <v>40340.801562499997</v>
      </c>
      <c r="T910" s="9">
        <f t="shared" si="88"/>
        <v>40386.207638888889</v>
      </c>
    </row>
    <row r="911" spans="1:20" ht="60" x14ac:dyDescent="0.25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8283</v>
      </c>
      <c r="O911" s="5">
        <f t="shared" si="84"/>
        <v>3.25</v>
      </c>
      <c r="P911" s="5">
        <f t="shared" si="89"/>
        <v>65</v>
      </c>
      <c r="Q911" t="str">
        <f t="shared" si="85"/>
        <v>music</v>
      </c>
      <c r="R911" t="str">
        <f t="shared" si="86"/>
        <v>jazz</v>
      </c>
      <c r="S911" s="9">
        <f t="shared" si="87"/>
        <v>41081.69027777778</v>
      </c>
      <c r="T911" s="9">
        <f t="shared" si="88"/>
        <v>41113.166666666664</v>
      </c>
    </row>
    <row r="912" spans="1:20" ht="45" x14ac:dyDescent="0.25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8283</v>
      </c>
      <c r="O912" s="5">
        <f t="shared" si="84"/>
        <v>22.363636363636363</v>
      </c>
      <c r="P912" s="5">
        <f t="shared" si="89"/>
        <v>24.6</v>
      </c>
      <c r="Q912" t="str">
        <f t="shared" si="85"/>
        <v>music</v>
      </c>
      <c r="R912" t="str">
        <f t="shared" si="86"/>
        <v>jazz</v>
      </c>
      <c r="S912" s="9">
        <f t="shared" si="87"/>
        <v>42737.545358796298</v>
      </c>
      <c r="T912" s="9">
        <f t="shared" si="88"/>
        <v>42797.545358796298</v>
      </c>
    </row>
    <row r="913" spans="1:20" ht="60" x14ac:dyDescent="0.25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8283</v>
      </c>
      <c r="O913" s="5">
        <f t="shared" si="84"/>
        <v>0</v>
      </c>
      <c r="P913" s="5">
        <f t="shared" si="89"/>
        <v>0</v>
      </c>
      <c r="Q913" t="str">
        <f t="shared" si="85"/>
        <v>music</v>
      </c>
      <c r="R913" t="str">
        <f t="shared" si="86"/>
        <v>jazz</v>
      </c>
      <c r="S913" s="9">
        <f t="shared" si="87"/>
        <v>41642.005150462966</v>
      </c>
      <c r="T913" s="9">
        <f t="shared" si="88"/>
        <v>41663.005150462966</v>
      </c>
    </row>
    <row r="914" spans="1:20" ht="45" x14ac:dyDescent="0.25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8283</v>
      </c>
      <c r="O914" s="5">
        <f t="shared" si="84"/>
        <v>0.8571428571428571</v>
      </c>
      <c r="P914" s="5">
        <f t="shared" si="89"/>
        <v>15</v>
      </c>
      <c r="Q914" t="str">
        <f t="shared" si="85"/>
        <v>music</v>
      </c>
      <c r="R914" t="str">
        <f t="shared" si="86"/>
        <v>jazz</v>
      </c>
      <c r="S914" s="9">
        <f t="shared" si="87"/>
        <v>41194.109340277777</v>
      </c>
      <c r="T914" s="9">
        <f t="shared" si="88"/>
        <v>41254.151006944441</v>
      </c>
    </row>
    <row r="915" spans="1:20" ht="60" x14ac:dyDescent="0.25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8283</v>
      </c>
      <c r="O915" s="5">
        <f t="shared" si="84"/>
        <v>6.6066666666666665</v>
      </c>
      <c r="P915" s="5">
        <f t="shared" si="89"/>
        <v>82.583333333333329</v>
      </c>
      <c r="Q915" t="str">
        <f t="shared" si="85"/>
        <v>music</v>
      </c>
      <c r="R915" t="str">
        <f t="shared" si="86"/>
        <v>jazz</v>
      </c>
      <c r="S915" s="9">
        <f t="shared" si="87"/>
        <v>41004.139108796298</v>
      </c>
      <c r="T915" s="9">
        <f t="shared" si="88"/>
        <v>41034.139108796298</v>
      </c>
    </row>
    <row r="916" spans="1:20" ht="45" x14ac:dyDescent="0.25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8283</v>
      </c>
      <c r="O916" s="5">
        <f t="shared" si="84"/>
        <v>0</v>
      </c>
      <c r="P916" s="5">
        <f t="shared" si="89"/>
        <v>0</v>
      </c>
      <c r="Q916" t="str">
        <f t="shared" si="85"/>
        <v>music</v>
      </c>
      <c r="R916" t="str">
        <f t="shared" si="86"/>
        <v>jazz</v>
      </c>
      <c r="S916" s="9">
        <f t="shared" si="87"/>
        <v>41116.763275462967</v>
      </c>
      <c r="T916" s="9">
        <f t="shared" si="88"/>
        <v>41146.763275462967</v>
      </c>
    </row>
    <row r="917" spans="1:20" ht="45" x14ac:dyDescent="0.25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8283</v>
      </c>
      <c r="O917" s="5">
        <f t="shared" si="84"/>
        <v>5.7692307692307692</v>
      </c>
      <c r="P917" s="5">
        <f t="shared" si="89"/>
        <v>41.666666666666664</v>
      </c>
      <c r="Q917" t="str">
        <f t="shared" si="85"/>
        <v>music</v>
      </c>
      <c r="R917" t="str">
        <f t="shared" si="86"/>
        <v>jazz</v>
      </c>
      <c r="S917" s="9">
        <f t="shared" si="87"/>
        <v>40937.679560185185</v>
      </c>
      <c r="T917" s="9">
        <f t="shared" si="88"/>
        <v>40969.207638888889</v>
      </c>
    </row>
    <row r="918" spans="1:20" ht="45" x14ac:dyDescent="0.25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8283</v>
      </c>
      <c r="O918" s="5">
        <f t="shared" si="84"/>
        <v>0</v>
      </c>
      <c r="P918" s="5">
        <f t="shared" si="89"/>
        <v>0</v>
      </c>
      <c r="Q918" t="str">
        <f t="shared" si="85"/>
        <v>music</v>
      </c>
      <c r="R918" t="str">
        <f t="shared" si="86"/>
        <v>jazz</v>
      </c>
      <c r="S918" s="9">
        <f t="shared" si="87"/>
        <v>40434.853402777779</v>
      </c>
      <c r="T918" s="9">
        <f t="shared" si="88"/>
        <v>40473.208333333336</v>
      </c>
    </row>
    <row r="919" spans="1:20" ht="60" x14ac:dyDescent="0.25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8283</v>
      </c>
      <c r="O919" s="5">
        <f t="shared" si="84"/>
        <v>0.6</v>
      </c>
      <c r="P919" s="5">
        <f t="shared" si="89"/>
        <v>30</v>
      </c>
      <c r="Q919" t="str">
        <f t="shared" si="85"/>
        <v>music</v>
      </c>
      <c r="R919" t="str">
        <f t="shared" si="86"/>
        <v>jazz</v>
      </c>
      <c r="S919" s="9">
        <f t="shared" si="87"/>
        <v>41802.94363425926</v>
      </c>
      <c r="T919" s="9">
        <f t="shared" si="88"/>
        <v>41834.104166666664</v>
      </c>
    </row>
    <row r="920" spans="1:20" ht="60" x14ac:dyDescent="0.25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8283</v>
      </c>
      <c r="O920" s="5">
        <f t="shared" si="84"/>
        <v>5.0256410256410255</v>
      </c>
      <c r="P920" s="5">
        <f t="shared" si="89"/>
        <v>19.600000000000001</v>
      </c>
      <c r="Q920" t="str">
        <f t="shared" si="85"/>
        <v>music</v>
      </c>
      <c r="R920" t="str">
        <f t="shared" si="86"/>
        <v>jazz</v>
      </c>
      <c r="S920" s="9">
        <f t="shared" si="87"/>
        <v>41944.916215277779</v>
      </c>
      <c r="T920" s="9">
        <f t="shared" si="88"/>
        <v>41974.957881944443</v>
      </c>
    </row>
    <row r="921" spans="1:20" x14ac:dyDescent="0.25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8283</v>
      </c>
      <c r="O921" s="5">
        <f t="shared" si="84"/>
        <v>0.5</v>
      </c>
      <c r="P921" s="5">
        <f t="shared" si="89"/>
        <v>100</v>
      </c>
      <c r="Q921" t="str">
        <f t="shared" si="85"/>
        <v>music</v>
      </c>
      <c r="R921" t="str">
        <f t="shared" si="86"/>
        <v>jazz</v>
      </c>
      <c r="S921" s="9">
        <f t="shared" si="87"/>
        <v>41227.641724537039</v>
      </c>
      <c r="T921" s="9">
        <f t="shared" si="88"/>
        <v>41262.641724537039</v>
      </c>
    </row>
    <row r="922" spans="1:20" ht="45" x14ac:dyDescent="0.25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8283</v>
      </c>
      <c r="O922" s="5">
        <f t="shared" si="84"/>
        <v>0</v>
      </c>
      <c r="P922" s="5">
        <f t="shared" si="89"/>
        <v>0</v>
      </c>
      <c r="Q922" t="str">
        <f t="shared" si="85"/>
        <v>music</v>
      </c>
      <c r="R922" t="str">
        <f t="shared" si="86"/>
        <v>jazz</v>
      </c>
      <c r="S922" s="9">
        <f t="shared" si="87"/>
        <v>41562.67155092593</v>
      </c>
      <c r="T922" s="9">
        <f t="shared" si="88"/>
        <v>41592.713217592594</v>
      </c>
    </row>
    <row r="923" spans="1:20" ht="60" x14ac:dyDescent="0.25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8283</v>
      </c>
      <c r="O923" s="5">
        <f t="shared" si="84"/>
        <v>30.9</v>
      </c>
      <c r="P923" s="5">
        <f t="shared" si="89"/>
        <v>231.75</v>
      </c>
      <c r="Q923" t="str">
        <f t="shared" si="85"/>
        <v>music</v>
      </c>
      <c r="R923" t="str">
        <f t="shared" si="86"/>
        <v>jazz</v>
      </c>
      <c r="S923" s="9">
        <f t="shared" si="87"/>
        <v>40847.171018518515</v>
      </c>
      <c r="T923" s="9">
        <f t="shared" si="88"/>
        <v>40889.212685185186</v>
      </c>
    </row>
    <row r="924" spans="1:20" ht="45" x14ac:dyDescent="0.25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8283</v>
      </c>
      <c r="O924" s="5">
        <f t="shared" si="84"/>
        <v>21.037037037037038</v>
      </c>
      <c r="P924" s="5">
        <f t="shared" si="89"/>
        <v>189.33333333333334</v>
      </c>
      <c r="Q924" t="str">
        <f t="shared" si="85"/>
        <v>music</v>
      </c>
      <c r="R924" t="str">
        <f t="shared" si="86"/>
        <v>jazz</v>
      </c>
      <c r="S924" s="9">
        <f t="shared" si="87"/>
        <v>41878.530011574076</v>
      </c>
      <c r="T924" s="9">
        <f t="shared" si="88"/>
        <v>41913.530011574076</v>
      </c>
    </row>
    <row r="925" spans="1:20" ht="60" x14ac:dyDescent="0.25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8283</v>
      </c>
      <c r="O925" s="5">
        <f t="shared" si="84"/>
        <v>2.2000000000000002</v>
      </c>
      <c r="P925" s="5">
        <f t="shared" si="89"/>
        <v>55</v>
      </c>
      <c r="Q925" t="str">
        <f t="shared" si="85"/>
        <v>music</v>
      </c>
      <c r="R925" t="str">
        <f t="shared" si="86"/>
        <v>jazz</v>
      </c>
      <c r="S925" s="9">
        <f t="shared" si="87"/>
        <v>41934.959756944445</v>
      </c>
      <c r="T925" s="9">
        <f t="shared" si="88"/>
        <v>41965.001423611116</v>
      </c>
    </row>
    <row r="926" spans="1:20" ht="60" x14ac:dyDescent="0.25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8283</v>
      </c>
      <c r="O926" s="5">
        <f t="shared" si="84"/>
        <v>10.9</v>
      </c>
      <c r="P926" s="5">
        <f t="shared" si="89"/>
        <v>21.8</v>
      </c>
      <c r="Q926" t="str">
        <f t="shared" si="85"/>
        <v>music</v>
      </c>
      <c r="R926" t="str">
        <f t="shared" si="86"/>
        <v>jazz</v>
      </c>
      <c r="S926" s="9">
        <f t="shared" si="87"/>
        <v>41288.942928240744</v>
      </c>
      <c r="T926" s="9">
        <f t="shared" si="88"/>
        <v>41318.942928240744</v>
      </c>
    </row>
    <row r="927" spans="1:20" ht="45" x14ac:dyDescent="0.25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8283</v>
      </c>
      <c r="O927" s="5">
        <f t="shared" si="84"/>
        <v>2.6666666666666665</v>
      </c>
      <c r="P927" s="5">
        <f t="shared" si="89"/>
        <v>32</v>
      </c>
      <c r="Q927" t="str">
        <f t="shared" si="85"/>
        <v>music</v>
      </c>
      <c r="R927" t="str">
        <f t="shared" si="86"/>
        <v>jazz</v>
      </c>
      <c r="S927" s="9">
        <f t="shared" si="87"/>
        <v>41575.880914351852</v>
      </c>
      <c r="T927" s="9">
        <f t="shared" si="88"/>
        <v>41605.922581018516</v>
      </c>
    </row>
    <row r="928" spans="1:20" ht="60" x14ac:dyDescent="0.25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8283</v>
      </c>
      <c r="O928" s="5">
        <f t="shared" si="84"/>
        <v>0</v>
      </c>
      <c r="P928" s="5">
        <f t="shared" si="89"/>
        <v>0</v>
      </c>
      <c r="Q928" t="str">
        <f t="shared" si="85"/>
        <v>music</v>
      </c>
      <c r="R928" t="str">
        <f t="shared" si="86"/>
        <v>jazz</v>
      </c>
      <c r="S928" s="9">
        <f t="shared" si="87"/>
        <v>40338.02002314815</v>
      </c>
      <c r="T928" s="9">
        <f t="shared" si="88"/>
        <v>40367.944444444445</v>
      </c>
    </row>
    <row r="929" spans="1:20" ht="30" x14ac:dyDescent="0.25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8283</v>
      </c>
      <c r="O929" s="5">
        <f t="shared" si="84"/>
        <v>0</v>
      </c>
      <c r="P929" s="5">
        <f t="shared" si="89"/>
        <v>0</v>
      </c>
      <c r="Q929" t="str">
        <f t="shared" si="85"/>
        <v>music</v>
      </c>
      <c r="R929" t="str">
        <f t="shared" si="86"/>
        <v>jazz</v>
      </c>
      <c r="S929" s="9">
        <f t="shared" si="87"/>
        <v>41013.822858796295</v>
      </c>
      <c r="T929" s="9">
        <f t="shared" si="88"/>
        <v>41043.822858796295</v>
      </c>
    </row>
    <row r="930" spans="1:20" ht="45" x14ac:dyDescent="0.25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8283</v>
      </c>
      <c r="O930" s="5">
        <f t="shared" si="84"/>
        <v>10.862068965517242</v>
      </c>
      <c r="P930" s="5">
        <f t="shared" si="89"/>
        <v>56.25</v>
      </c>
      <c r="Q930" t="str">
        <f t="shared" si="85"/>
        <v>music</v>
      </c>
      <c r="R930" t="str">
        <f t="shared" si="86"/>
        <v>jazz</v>
      </c>
      <c r="S930" s="9">
        <f t="shared" si="87"/>
        <v>41180.86241898148</v>
      </c>
      <c r="T930" s="9">
        <f t="shared" si="88"/>
        <v>41231</v>
      </c>
    </row>
    <row r="931" spans="1:20" ht="45" x14ac:dyDescent="0.25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8283</v>
      </c>
      <c r="O931" s="5">
        <f t="shared" si="84"/>
        <v>0</v>
      </c>
      <c r="P931" s="5">
        <f t="shared" si="89"/>
        <v>0</v>
      </c>
      <c r="Q931" t="str">
        <f t="shared" si="85"/>
        <v>music</v>
      </c>
      <c r="R931" t="str">
        <f t="shared" si="86"/>
        <v>jazz</v>
      </c>
      <c r="S931" s="9">
        <f t="shared" si="87"/>
        <v>40978.238067129627</v>
      </c>
      <c r="T931" s="9">
        <f t="shared" si="88"/>
        <v>41008.196400462963</v>
      </c>
    </row>
    <row r="932" spans="1:20" ht="60" x14ac:dyDescent="0.25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8283</v>
      </c>
      <c r="O932" s="5">
        <f t="shared" si="84"/>
        <v>38.333333333333336</v>
      </c>
      <c r="P932" s="5">
        <f t="shared" si="89"/>
        <v>69</v>
      </c>
      <c r="Q932" t="str">
        <f t="shared" si="85"/>
        <v>music</v>
      </c>
      <c r="R932" t="str">
        <f t="shared" si="86"/>
        <v>jazz</v>
      </c>
      <c r="S932" s="9">
        <f t="shared" si="87"/>
        <v>40312.915578703702</v>
      </c>
      <c r="T932" s="9">
        <f t="shared" si="88"/>
        <v>40354.897222222222</v>
      </c>
    </row>
    <row r="933" spans="1:20" ht="45" x14ac:dyDescent="0.25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8283</v>
      </c>
      <c r="O933" s="5">
        <f t="shared" si="84"/>
        <v>6.55</v>
      </c>
      <c r="P933" s="5">
        <f t="shared" si="89"/>
        <v>18.714285714285715</v>
      </c>
      <c r="Q933" t="str">
        <f t="shared" si="85"/>
        <v>music</v>
      </c>
      <c r="R933" t="str">
        <f t="shared" si="86"/>
        <v>jazz</v>
      </c>
      <c r="S933" s="9">
        <f t="shared" si="87"/>
        <v>41680.359976851854</v>
      </c>
      <c r="T933" s="9">
        <f t="shared" si="88"/>
        <v>41714.916666666664</v>
      </c>
    </row>
    <row r="934" spans="1:20" ht="45" x14ac:dyDescent="0.25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8283</v>
      </c>
      <c r="O934" s="5">
        <f t="shared" si="84"/>
        <v>14.536842105263158</v>
      </c>
      <c r="P934" s="5">
        <f t="shared" si="89"/>
        <v>46.033333333333331</v>
      </c>
      <c r="Q934" t="str">
        <f t="shared" si="85"/>
        <v>music</v>
      </c>
      <c r="R934" t="str">
        <f t="shared" si="86"/>
        <v>jazz</v>
      </c>
      <c r="S934" s="9">
        <f t="shared" si="87"/>
        <v>41310.969270833331</v>
      </c>
      <c r="T934" s="9">
        <f t="shared" si="88"/>
        <v>41355.927604166667</v>
      </c>
    </row>
    <row r="935" spans="1:20" ht="60" x14ac:dyDescent="0.25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8283</v>
      </c>
      <c r="O935" s="5">
        <f t="shared" si="84"/>
        <v>6</v>
      </c>
      <c r="P935" s="5">
        <f t="shared" si="89"/>
        <v>60</v>
      </c>
      <c r="Q935" t="str">
        <f t="shared" si="85"/>
        <v>music</v>
      </c>
      <c r="R935" t="str">
        <f t="shared" si="86"/>
        <v>jazz</v>
      </c>
      <c r="S935" s="9">
        <f t="shared" si="87"/>
        <v>41711.169085648151</v>
      </c>
      <c r="T935" s="9">
        <f t="shared" si="88"/>
        <v>41771.169085648151</v>
      </c>
    </row>
    <row r="936" spans="1:20" ht="60" x14ac:dyDescent="0.25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8283</v>
      </c>
      <c r="O936" s="5">
        <f t="shared" si="84"/>
        <v>30.4</v>
      </c>
      <c r="P936" s="5">
        <f t="shared" si="89"/>
        <v>50.666666666666664</v>
      </c>
      <c r="Q936" t="str">
        <f t="shared" si="85"/>
        <v>music</v>
      </c>
      <c r="R936" t="str">
        <f t="shared" si="86"/>
        <v>jazz</v>
      </c>
      <c r="S936" s="9">
        <f t="shared" si="87"/>
        <v>41733.737083333333</v>
      </c>
      <c r="T936" s="9">
        <f t="shared" si="88"/>
        <v>41763.25</v>
      </c>
    </row>
    <row r="937" spans="1:20" ht="60" x14ac:dyDescent="0.25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8283</v>
      </c>
      <c r="O937" s="5">
        <f t="shared" si="84"/>
        <v>1.4285714285714286</v>
      </c>
      <c r="P937" s="5">
        <f t="shared" si="89"/>
        <v>25</v>
      </c>
      <c r="Q937" t="str">
        <f t="shared" si="85"/>
        <v>music</v>
      </c>
      <c r="R937" t="str">
        <f t="shared" si="86"/>
        <v>jazz</v>
      </c>
      <c r="S937" s="9">
        <f t="shared" si="87"/>
        <v>42368.333668981482</v>
      </c>
      <c r="T937" s="9">
        <f t="shared" si="88"/>
        <v>42398.333668981482</v>
      </c>
    </row>
    <row r="938" spans="1:20" ht="45" x14ac:dyDescent="0.25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8283</v>
      </c>
      <c r="O938" s="5">
        <f t="shared" si="84"/>
        <v>0</v>
      </c>
      <c r="P938" s="5">
        <f t="shared" si="89"/>
        <v>0</v>
      </c>
      <c r="Q938" t="str">
        <f t="shared" si="85"/>
        <v>music</v>
      </c>
      <c r="R938" t="str">
        <f t="shared" si="86"/>
        <v>jazz</v>
      </c>
      <c r="S938" s="9">
        <f t="shared" si="87"/>
        <v>40883.024178240739</v>
      </c>
      <c r="T938" s="9">
        <f t="shared" si="88"/>
        <v>40926.833333333336</v>
      </c>
    </row>
    <row r="939" spans="1:20" ht="45" x14ac:dyDescent="0.25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8283</v>
      </c>
      <c r="O939" s="5">
        <f t="shared" si="84"/>
        <v>1.1428571428571428</v>
      </c>
      <c r="P939" s="5">
        <f t="shared" si="89"/>
        <v>20</v>
      </c>
      <c r="Q939" t="str">
        <f t="shared" si="85"/>
        <v>music</v>
      </c>
      <c r="R939" t="str">
        <f t="shared" si="86"/>
        <v>jazz</v>
      </c>
      <c r="S939" s="9">
        <f t="shared" si="87"/>
        <v>41551.798113425924</v>
      </c>
      <c r="T939" s="9">
        <f t="shared" si="88"/>
        <v>41581.839780092596</v>
      </c>
    </row>
    <row r="940" spans="1:20" ht="45" x14ac:dyDescent="0.25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8283</v>
      </c>
      <c r="O940" s="5">
        <f t="shared" si="84"/>
        <v>0.35714285714285715</v>
      </c>
      <c r="P940" s="5">
        <f t="shared" si="89"/>
        <v>25</v>
      </c>
      <c r="Q940" t="str">
        <f t="shared" si="85"/>
        <v>music</v>
      </c>
      <c r="R940" t="str">
        <f t="shared" si="86"/>
        <v>jazz</v>
      </c>
      <c r="S940" s="9">
        <f t="shared" si="87"/>
        <v>41124.479722222226</v>
      </c>
      <c r="T940" s="9">
        <f t="shared" si="88"/>
        <v>41154.479722222226</v>
      </c>
    </row>
    <row r="941" spans="1:20" ht="60" x14ac:dyDescent="0.25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8283</v>
      </c>
      <c r="O941" s="5">
        <f t="shared" si="84"/>
        <v>1.4545454545454546</v>
      </c>
      <c r="P941" s="5">
        <f t="shared" si="89"/>
        <v>20</v>
      </c>
      <c r="Q941" t="str">
        <f t="shared" si="85"/>
        <v>music</v>
      </c>
      <c r="R941" t="str">
        <f t="shared" si="86"/>
        <v>jazz</v>
      </c>
      <c r="S941" s="9">
        <f t="shared" si="87"/>
        <v>41416.763171296298</v>
      </c>
      <c r="T941" s="9">
        <f t="shared" si="88"/>
        <v>41455.831944444442</v>
      </c>
    </row>
    <row r="942" spans="1:20" ht="45" x14ac:dyDescent="0.25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8278</v>
      </c>
      <c r="O942" s="5">
        <f t="shared" si="84"/>
        <v>17.155555555555555</v>
      </c>
      <c r="P942" s="5">
        <f t="shared" si="89"/>
        <v>110.28571428571429</v>
      </c>
      <c r="Q942" t="str">
        <f t="shared" si="85"/>
        <v>technology</v>
      </c>
      <c r="R942" t="str">
        <f t="shared" si="86"/>
        <v>wearables</v>
      </c>
      <c r="S942" s="9">
        <f t="shared" si="87"/>
        <v>42182.008402777778</v>
      </c>
      <c r="T942" s="9">
        <f t="shared" si="88"/>
        <v>42227.008402777778</v>
      </c>
    </row>
    <row r="943" spans="1:20" ht="60" x14ac:dyDescent="0.25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8278</v>
      </c>
      <c r="O943" s="5">
        <f t="shared" si="84"/>
        <v>2.3220000000000001</v>
      </c>
      <c r="P943" s="5">
        <f t="shared" si="89"/>
        <v>37.451612903225808</v>
      </c>
      <c r="Q943" t="str">
        <f t="shared" si="85"/>
        <v>technology</v>
      </c>
      <c r="R943" t="str">
        <f t="shared" si="86"/>
        <v>wearables</v>
      </c>
      <c r="S943" s="9">
        <f t="shared" si="87"/>
        <v>42746.096585648149</v>
      </c>
      <c r="T943" s="9">
        <f t="shared" si="88"/>
        <v>42776.096585648149</v>
      </c>
    </row>
    <row r="944" spans="1:20" ht="60" x14ac:dyDescent="0.25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8278</v>
      </c>
      <c r="O944" s="5">
        <f t="shared" si="84"/>
        <v>8.9066666666666663</v>
      </c>
      <c r="P944" s="5">
        <f t="shared" si="89"/>
        <v>41.75</v>
      </c>
      <c r="Q944" t="str">
        <f t="shared" si="85"/>
        <v>technology</v>
      </c>
      <c r="R944" t="str">
        <f t="shared" si="86"/>
        <v>wearables</v>
      </c>
      <c r="S944" s="9">
        <f t="shared" si="87"/>
        <v>42382.843287037031</v>
      </c>
      <c r="T944" s="9">
        <f t="shared" si="88"/>
        <v>42418.843287037031</v>
      </c>
    </row>
    <row r="945" spans="1:20" ht="30" x14ac:dyDescent="0.25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8278</v>
      </c>
      <c r="O945" s="5">
        <f t="shared" si="84"/>
        <v>9.6333333333333329</v>
      </c>
      <c r="P945" s="5">
        <f t="shared" si="89"/>
        <v>24.083333333333332</v>
      </c>
      <c r="Q945" t="str">
        <f t="shared" si="85"/>
        <v>technology</v>
      </c>
      <c r="R945" t="str">
        <f t="shared" si="86"/>
        <v>wearables</v>
      </c>
      <c r="S945" s="9">
        <f t="shared" si="87"/>
        <v>42673.66788194445</v>
      </c>
      <c r="T945" s="9">
        <f t="shared" si="88"/>
        <v>42703.709548611107</v>
      </c>
    </row>
    <row r="946" spans="1:20" ht="45" x14ac:dyDescent="0.25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8278</v>
      </c>
      <c r="O946" s="5">
        <f t="shared" si="84"/>
        <v>13.326000000000001</v>
      </c>
      <c r="P946" s="5">
        <f t="shared" si="89"/>
        <v>69.40625</v>
      </c>
      <c r="Q946" t="str">
        <f t="shared" si="85"/>
        <v>technology</v>
      </c>
      <c r="R946" t="str">
        <f t="shared" si="86"/>
        <v>wearables</v>
      </c>
      <c r="S946" s="9">
        <f t="shared" si="87"/>
        <v>42444.583912037036</v>
      </c>
      <c r="T946" s="9">
        <f t="shared" si="88"/>
        <v>42478.583333333328</v>
      </c>
    </row>
    <row r="947" spans="1:20" ht="45" x14ac:dyDescent="0.25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8278</v>
      </c>
      <c r="O947" s="5">
        <f t="shared" si="84"/>
        <v>2.484</v>
      </c>
      <c r="P947" s="5">
        <f t="shared" si="89"/>
        <v>155.25</v>
      </c>
      <c r="Q947" t="str">
        <f t="shared" si="85"/>
        <v>technology</v>
      </c>
      <c r="R947" t="str">
        <f t="shared" si="86"/>
        <v>wearables</v>
      </c>
      <c r="S947" s="9">
        <f t="shared" si="87"/>
        <v>42732.872986111113</v>
      </c>
      <c r="T947" s="9">
        <f t="shared" si="88"/>
        <v>42784.999305555553</v>
      </c>
    </row>
    <row r="948" spans="1:20" ht="45" x14ac:dyDescent="0.25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8278</v>
      </c>
      <c r="O948" s="5">
        <f t="shared" si="84"/>
        <v>1.9066666666666667</v>
      </c>
      <c r="P948" s="5">
        <f t="shared" si="89"/>
        <v>57.2</v>
      </c>
      <c r="Q948" t="str">
        <f t="shared" si="85"/>
        <v>technology</v>
      </c>
      <c r="R948" t="str">
        <f t="shared" si="86"/>
        <v>wearables</v>
      </c>
      <c r="S948" s="9">
        <f t="shared" si="87"/>
        <v>42592.750555555554</v>
      </c>
      <c r="T948" s="9">
        <f t="shared" si="88"/>
        <v>42622.750555555554</v>
      </c>
    </row>
    <row r="949" spans="1:20" ht="60" x14ac:dyDescent="0.25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8278</v>
      </c>
      <c r="O949" s="5">
        <f t="shared" si="84"/>
        <v>0</v>
      </c>
      <c r="P949" s="5">
        <f t="shared" si="89"/>
        <v>0</v>
      </c>
      <c r="Q949" t="str">
        <f t="shared" si="85"/>
        <v>technology</v>
      </c>
      <c r="R949" t="str">
        <f t="shared" si="86"/>
        <v>wearables</v>
      </c>
      <c r="S949" s="9">
        <f t="shared" si="87"/>
        <v>42491.781319444446</v>
      </c>
      <c r="T949" s="9">
        <f t="shared" si="88"/>
        <v>42551.781319444446</v>
      </c>
    </row>
    <row r="950" spans="1:20" ht="60" x14ac:dyDescent="0.25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8278</v>
      </c>
      <c r="O950" s="5">
        <f t="shared" si="84"/>
        <v>12</v>
      </c>
      <c r="P950" s="5">
        <f t="shared" si="89"/>
        <v>60</v>
      </c>
      <c r="Q950" t="str">
        <f t="shared" si="85"/>
        <v>technology</v>
      </c>
      <c r="R950" t="str">
        <f t="shared" si="86"/>
        <v>wearables</v>
      </c>
      <c r="S950" s="9">
        <f t="shared" si="87"/>
        <v>42411.828287037039</v>
      </c>
      <c r="T950" s="9">
        <f t="shared" si="88"/>
        <v>42441.828287037039</v>
      </c>
    </row>
    <row r="951" spans="1:20" ht="45" x14ac:dyDescent="0.25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8278</v>
      </c>
      <c r="O951" s="5">
        <f t="shared" si="84"/>
        <v>1.365</v>
      </c>
      <c r="P951" s="5">
        <f t="shared" si="89"/>
        <v>39</v>
      </c>
      <c r="Q951" t="str">
        <f t="shared" si="85"/>
        <v>technology</v>
      </c>
      <c r="R951" t="str">
        <f t="shared" si="86"/>
        <v>wearables</v>
      </c>
      <c r="S951" s="9">
        <f t="shared" si="87"/>
        <v>42361.043703703705</v>
      </c>
      <c r="T951" s="9">
        <f t="shared" si="88"/>
        <v>42421.043703703705</v>
      </c>
    </row>
    <row r="952" spans="1:20" ht="45" x14ac:dyDescent="0.25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8278</v>
      </c>
      <c r="O952" s="5">
        <f t="shared" si="84"/>
        <v>28.04</v>
      </c>
      <c r="P952" s="5">
        <f t="shared" si="89"/>
        <v>58.416666666666664</v>
      </c>
      <c r="Q952" t="str">
        <f t="shared" si="85"/>
        <v>technology</v>
      </c>
      <c r="R952" t="str">
        <f t="shared" si="86"/>
        <v>wearables</v>
      </c>
      <c r="S952" s="9">
        <f t="shared" si="87"/>
        <v>42356.750706018516</v>
      </c>
      <c r="T952" s="9">
        <f t="shared" si="88"/>
        <v>42386.750706018516</v>
      </c>
    </row>
    <row r="953" spans="1:20" x14ac:dyDescent="0.25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8278</v>
      </c>
      <c r="O953" s="5">
        <f t="shared" si="84"/>
        <v>38.39</v>
      </c>
      <c r="P953" s="5">
        <f t="shared" si="89"/>
        <v>158.63636363636363</v>
      </c>
      <c r="Q953" t="str">
        <f t="shared" si="85"/>
        <v>technology</v>
      </c>
      <c r="R953" t="str">
        <f t="shared" si="86"/>
        <v>wearables</v>
      </c>
      <c r="S953" s="9">
        <f t="shared" si="87"/>
        <v>42480.653611111105</v>
      </c>
      <c r="T953" s="9">
        <f t="shared" si="88"/>
        <v>42525.653611111105</v>
      </c>
    </row>
    <row r="954" spans="1:20" ht="30" x14ac:dyDescent="0.25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8278</v>
      </c>
      <c r="O954" s="5">
        <f t="shared" si="84"/>
        <v>39.942857142857143</v>
      </c>
      <c r="P954" s="5">
        <f t="shared" si="89"/>
        <v>99.857142857142861</v>
      </c>
      <c r="Q954" t="str">
        <f t="shared" si="85"/>
        <v>technology</v>
      </c>
      <c r="R954" t="str">
        <f t="shared" si="86"/>
        <v>wearables</v>
      </c>
      <c r="S954" s="9">
        <f t="shared" si="87"/>
        <v>42662.613564814819</v>
      </c>
      <c r="T954" s="9">
        <f t="shared" si="88"/>
        <v>42692.655231481483</v>
      </c>
    </row>
    <row r="955" spans="1:20" ht="45" x14ac:dyDescent="0.25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8278</v>
      </c>
      <c r="O955" s="5">
        <f t="shared" si="84"/>
        <v>0.84</v>
      </c>
      <c r="P955" s="5">
        <f t="shared" si="89"/>
        <v>25.2</v>
      </c>
      <c r="Q955" t="str">
        <f t="shared" si="85"/>
        <v>technology</v>
      </c>
      <c r="R955" t="str">
        <f t="shared" si="86"/>
        <v>wearables</v>
      </c>
      <c r="S955" s="9">
        <f t="shared" si="87"/>
        <v>41999.164340277777</v>
      </c>
      <c r="T955" s="9">
        <f t="shared" si="88"/>
        <v>42029.164340277777</v>
      </c>
    </row>
    <row r="956" spans="1:20" ht="45" x14ac:dyDescent="0.25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8278</v>
      </c>
      <c r="O956" s="5">
        <f t="shared" si="84"/>
        <v>43.406666666666666</v>
      </c>
      <c r="P956" s="5">
        <f t="shared" si="89"/>
        <v>89.191780821917803</v>
      </c>
      <c r="Q956" t="str">
        <f t="shared" si="85"/>
        <v>technology</v>
      </c>
      <c r="R956" t="str">
        <f t="shared" si="86"/>
        <v>wearables</v>
      </c>
      <c r="S956" s="9">
        <f t="shared" si="87"/>
        <v>42194.833784722221</v>
      </c>
      <c r="T956" s="9">
        <f t="shared" si="88"/>
        <v>42236.833784722221</v>
      </c>
    </row>
    <row r="957" spans="1:20" ht="45" x14ac:dyDescent="0.25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8278</v>
      </c>
      <c r="O957" s="5">
        <f t="shared" si="84"/>
        <v>5.6613333333333333</v>
      </c>
      <c r="P957" s="5">
        <f t="shared" si="89"/>
        <v>182.6236559139785</v>
      </c>
      <c r="Q957" t="str">
        <f t="shared" si="85"/>
        <v>technology</v>
      </c>
      <c r="R957" t="str">
        <f t="shared" si="86"/>
        <v>wearables</v>
      </c>
      <c r="S957" s="9">
        <f t="shared" si="87"/>
        <v>42586.295138888891</v>
      </c>
      <c r="T957" s="9">
        <f t="shared" si="88"/>
        <v>42626.295138888891</v>
      </c>
    </row>
    <row r="958" spans="1:20" ht="60" x14ac:dyDescent="0.25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8278</v>
      </c>
      <c r="O958" s="5">
        <f t="shared" si="84"/>
        <v>1.722</v>
      </c>
      <c r="P958" s="5">
        <f t="shared" si="89"/>
        <v>50.647058823529413</v>
      </c>
      <c r="Q958" t="str">
        <f t="shared" si="85"/>
        <v>technology</v>
      </c>
      <c r="R958" t="str">
        <f t="shared" si="86"/>
        <v>wearables</v>
      </c>
      <c r="S958" s="9">
        <f t="shared" si="87"/>
        <v>42060.913877314815</v>
      </c>
      <c r="T958" s="9">
        <f t="shared" si="88"/>
        <v>42120.872210648144</v>
      </c>
    </row>
    <row r="959" spans="1:20" ht="30" x14ac:dyDescent="0.25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8278</v>
      </c>
      <c r="O959" s="5">
        <f t="shared" si="84"/>
        <v>1.9416666666666667</v>
      </c>
      <c r="P959" s="5">
        <f t="shared" si="89"/>
        <v>33.285714285714285</v>
      </c>
      <c r="Q959" t="str">
        <f t="shared" si="85"/>
        <v>technology</v>
      </c>
      <c r="R959" t="str">
        <f t="shared" si="86"/>
        <v>wearables</v>
      </c>
      <c r="S959" s="9">
        <f t="shared" si="87"/>
        <v>42660.552465277782</v>
      </c>
      <c r="T959" s="9">
        <f t="shared" si="88"/>
        <v>42691.594131944439</v>
      </c>
    </row>
    <row r="960" spans="1:20" ht="60" x14ac:dyDescent="0.25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8278</v>
      </c>
      <c r="O960" s="5">
        <f t="shared" si="84"/>
        <v>11.328275684711329</v>
      </c>
      <c r="P960" s="5">
        <f t="shared" si="89"/>
        <v>51.823529411764703</v>
      </c>
      <c r="Q960" t="str">
        <f t="shared" si="85"/>
        <v>technology</v>
      </c>
      <c r="R960" t="str">
        <f t="shared" si="86"/>
        <v>wearables</v>
      </c>
      <c r="S960" s="9">
        <f t="shared" si="87"/>
        <v>42082.802812499998</v>
      </c>
      <c r="T960" s="9">
        <f t="shared" si="88"/>
        <v>42104.207638888889</v>
      </c>
    </row>
    <row r="961" spans="1:20" ht="60" x14ac:dyDescent="0.25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8278</v>
      </c>
      <c r="O961" s="5">
        <f t="shared" si="84"/>
        <v>38.86</v>
      </c>
      <c r="P961" s="5">
        <f t="shared" si="89"/>
        <v>113.62573099415205</v>
      </c>
      <c r="Q961" t="str">
        <f t="shared" si="85"/>
        <v>technology</v>
      </c>
      <c r="R961" t="str">
        <f t="shared" si="86"/>
        <v>wearables</v>
      </c>
      <c r="S961" s="9">
        <f t="shared" si="87"/>
        <v>41993.174363425926</v>
      </c>
      <c r="T961" s="9">
        <f t="shared" si="88"/>
        <v>42023.174363425926</v>
      </c>
    </row>
    <row r="962" spans="1:20" ht="45" x14ac:dyDescent="0.25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8278</v>
      </c>
      <c r="O962" s="5">
        <f t="shared" si="84"/>
        <v>46.100628930817614</v>
      </c>
      <c r="P962" s="5">
        <f t="shared" si="89"/>
        <v>136.46276595744681</v>
      </c>
      <c r="Q962" t="str">
        <f t="shared" si="85"/>
        <v>technology</v>
      </c>
      <c r="R962" t="str">
        <f t="shared" si="86"/>
        <v>wearables</v>
      </c>
      <c r="S962" s="9">
        <f t="shared" si="87"/>
        <v>42766.626793981486</v>
      </c>
      <c r="T962" s="9">
        <f t="shared" si="88"/>
        <v>42808.585127314815</v>
      </c>
    </row>
    <row r="963" spans="1:20" ht="45" x14ac:dyDescent="0.25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8278</v>
      </c>
      <c r="O963" s="5">
        <f t="shared" ref="O963:O1026" si="90">E963*100/D963</f>
        <v>42.188421052631575</v>
      </c>
      <c r="P963" s="5">
        <f t="shared" si="89"/>
        <v>364.35454545454547</v>
      </c>
      <c r="Q963" t="str">
        <f t="shared" ref="Q963:Q1026" si="91">IF(ISERR(FIND(" ",N963)),"",LEFT(N963,FIND(" ",N963)-1))</f>
        <v>technology</v>
      </c>
      <c r="R963" t="str">
        <f t="shared" ref="R963:R1026" si="92">IF(ISERR(FIND(" ",N963)),"",RIGHT(N963,LEN(N963)-FIND("*",SUBSTITUTE(N963," ","*",LEN(N963)-LEN(SUBSTITUTE(N963," ",""))))))</f>
        <v>wearables</v>
      </c>
      <c r="S963" s="9">
        <f t="shared" ref="S963:S1026" si="93">(((J963/60)/60)/24)+DATE(1970,1,1)</f>
        <v>42740.693692129629</v>
      </c>
      <c r="T963" s="9">
        <f t="shared" ref="T963:T1026" si="94">(((I963/60)/60)/24)+DATE(1970,1,1)</f>
        <v>42786.791666666672</v>
      </c>
    </row>
    <row r="964" spans="1:20" ht="60" x14ac:dyDescent="0.25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8278</v>
      </c>
      <c r="O964" s="5">
        <f t="shared" si="90"/>
        <v>28.48</v>
      </c>
      <c r="P964" s="5">
        <f t="shared" ref="P964:P1027" si="95">IF(L964=0,0,E964/L964)</f>
        <v>19.243243243243242</v>
      </c>
      <c r="Q964" t="str">
        <f t="shared" si="91"/>
        <v>technology</v>
      </c>
      <c r="R964" t="str">
        <f t="shared" si="92"/>
        <v>wearables</v>
      </c>
      <c r="S964" s="9">
        <f t="shared" si="93"/>
        <v>42373.712418981479</v>
      </c>
      <c r="T964" s="9">
        <f t="shared" si="94"/>
        <v>42411.712418981479</v>
      </c>
    </row>
    <row r="965" spans="1:20" ht="30" x14ac:dyDescent="0.25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8278</v>
      </c>
      <c r="O965" s="5">
        <f t="shared" si="90"/>
        <v>1.0771428571428572</v>
      </c>
      <c r="P965" s="5">
        <f t="shared" si="95"/>
        <v>41.888888888888886</v>
      </c>
      <c r="Q965" t="str">
        <f t="shared" si="91"/>
        <v>technology</v>
      </c>
      <c r="R965" t="str">
        <f t="shared" si="92"/>
        <v>wearables</v>
      </c>
      <c r="S965" s="9">
        <f t="shared" si="93"/>
        <v>42625.635636574079</v>
      </c>
      <c r="T965" s="9">
        <f t="shared" si="94"/>
        <v>42660.635636574079</v>
      </c>
    </row>
    <row r="966" spans="1:20" ht="60" x14ac:dyDescent="0.25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8278</v>
      </c>
      <c r="O966" s="5">
        <f t="shared" si="90"/>
        <v>0.79909090909090907</v>
      </c>
      <c r="P966" s="5">
        <f t="shared" si="95"/>
        <v>30.310344827586206</v>
      </c>
      <c r="Q966" t="str">
        <f t="shared" si="91"/>
        <v>technology</v>
      </c>
      <c r="R966" t="str">
        <f t="shared" si="92"/>
        <v>wearables</v>
      </c>
      <c r="S966" s="9">
        <f t="shared" si="93"/>
        <v>42208.628692129627</v>
      </c>
      <c r="T966" s="9">
        <f t="shared" si="94"/>
        <v>42248.628692129627</v>
      </c>
    </row>
    <row r="967" spans="1:20" ht="60" x14ac:dyDescent="0.25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8278</v>
      </c>
      <c r="O967" s="5">
        <f t="shared" si="90"/>
        <v>1.1919999999999999</v>
      </c>
      <c r="P967" s="5">
        <f t="shared" si="95"/>
        <v>49.666666666666664</v>
      </c>
      <c r="Q967" t="str">
        <f t="shared" si="91"/>
        <v>technology</v>
      </c>
      <c r="R967" t="str">
        <f t="shared" si="92"/>
        <v>wearables</v>
      </c>
      <c r="S967" s="9">
        <f t="shared" si="93"/>
        <v>42637.016736111109</v>
      </c>
      <c r="T967" s="9">
        <f t="shared" si="94"/>
        <v>42669.165972222225</v>
      </c>
    </row>
    <row r="968" spans="1:20" ht="45" x14ac:dyDescent="0.25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8278</v>
      </c>
      <c r="O968" s="5">
        <f t="shared" si="90"/>
        <v>14.8</v>
      </c>
      <c r="P968" s="5">
        <f t="shared" si="95"/>
        <v>59.2</v>
      </c>
      <c r="Q968" t="str">
        <f t="shared" si="91"/>
        <v>technology</v>
      </c>
      <c r="R968" t="str">
        <f t="shared" si="92"/>
        <v>wearables</v>
      </c>
      <c r="S968" s="9">
        <f t="shared" si="93"/>
        <v>42619.635787037041</v>
      </c>
      <c r="T968" s="9">
        <f t="shared" si="94"/>
        <v>42649.635787037041</v>
      </c>
    </row>
    <row r="969" spans="1:20" ht="45" x14ac:dyDescent="0.25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8278</v>
      </c>
      <c r="O969" s="5">
        <f t="shared" si="90"/>
        <v>17.809999999999999</v>
      </c>
      <c r="P969" s="5">
        <f t="shared" si="95"/>
        <v>43.97530864197531</v>
      </c>
      <c r="Q969" t="str">
        <f t="shared" si="91"/>
        <v>technology</v>
      </c>
      <c r="R969" t="str">
        <f t="shared" si="92"/>
        <v>wearables</v>
      </c>
      <c r="S969" s="9">
        <f t="shared" si="93"/>
        <v>42422.254328703704</v>
      </c>
      <c r="T969" s="9">
        <f t="shared" si="94"/>
        <v>42482.21266203704</v>
      </c>
    </row>
    <row r="970" spans="1:20" ht="60" x14ac:dyDescent="0.25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8278</v>
      </c>
      <c r="O970" s="5">
        <f t="shared" si="90"/>
        <v>1.325</v>
      </c>
      <c r="P970" s="5">
        <f t="shared" si="95"/>
        <v>26.5</v>
      </c>
      <c r="Q970" t="str">
        <f t="shared" si="91"/>
        <v>technology</v>
      </c>
      <c r="R970" t="str">
        <f t="shared" si="92"/>
        <v>wearables</v>
      </c>
      <c r="S970" s="9">
        <f t="shared" si="93"/>
        <v>41836.847615740742</v>
      </c>
      <c r="T970" s="9">
        <f t="shared" si="94"/>
        <v>41866.847615740742</v>
      </c>
    </row>
    <row r="971" spans="1:20" ht="30" x14ac:dyDescent="0.25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8278</v>
      </c>
      <c r="O971" s="5">
        <f t="shared" si="90"/>
        <v>46.666666666666664</v>
      </c>
      <c r="P971" s="5">
        <f t="shared" si="95"/>
        <v>1272.7272727272727</v>
      </c>
      <c r="Q971" t="str">
        <f t="shared" si="91"/>
        <v>technology</v>
      </c>
      <c r="R971" t="str">
        <f t="shared" si="92"/>
        <v>wearables</v>
      </c>
      <c r="S971" s="9">
        <f t="shared" si="93"/>
        <v>42742.30332175926</v>
      </c>
      <c r="T971" s="9">
        <f t="shared" si="94"/>
        <v>42775.30332175926</v>
      </c>
    </row>
    <row r="972" spans="1:20" ht="60" x14ac:dyDescent="0.25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8278</v>
      </c>
      <c r="O972" s="5">
        <f t="shared" si="90"/>
        <v>45.92</v>
      </c>
      <c r="P972" s="5">
        <f t="shared" si="95"/>
        <v>164</v>
      </c>
      <c r="Q972" t="str">
        <f t="shared" si="91"/>
        <v>technology</v>
      </c>
      <c r="R972" t="str">
        <f t="shared" si="92"/>
        <v>wearables</v>
      </c>
      <c r="S972" s="9">
        <f t="shared" si="93"/>
        <v>42721.220520833333</v>
      </c>
      <c r="T972" s="9">
        <f t="shared" si="94"/>
        <v>42758.207638888889</v>
      </c>
    </row>
    <row r="973" spans="1:20" ht="60" x14ac:dyDescent="0.25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8278</v>
      </c>
      <c r="O973" s="5">
        <f t="shared" si="90"/>
        <v>0.22600000000000001</v>
      </c>
      <c r="P973" s="5">
        <f t="shared" si="95"/>
        <v>45.2</v>
      </c>
      <c r="Q973" t="str">
        <f t="shared" si="91"/>
        <v>technology</v>
      </c>
      <c r="R973" t="str">
        <f t="shared" si="92"/>
        <v>wearables</v>
      </c>
      <c r="S973" s="9">
        <f t="shared" si="93"/>
        <v>42111.709027777775</v>
      </c>
      <c r="T973" s="9">
        <f t="shared" si="94"/>
        <v>42156.709027777775</v>
      </c>
    </row>
    <row r="974" spans="1:20" ht="45" x14ac:dyDescent="0.25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8278</v>
      </c>
      <c r="O974" s="5">
        <f t="shared" si="90"/>
        <v>34.625</v>
      </c>
      <c r="P974" s="5">
        <f t="shared" si="95"/>
        <v>153.88888888888889</v>
      </c>
      <c r="Q974" t="str">
        <f t="shared" si="91"/>
        <v>technology</v>
      </c>
      <c r="R974" t="str">
        <f t="shared" si="92"/>
        <v>wearables</v>
      </c>
      <c r="S974" s="9">
        <f t="shared" si="93"/>
        <v>41856.865717592591</v>
      </c>
      <c r="T974" s="9">
        <f t="shared" si="94"/>
        <v>41886.290972222225</v>
      </c>
    </row>
    <row r="975" spans="1:20" ht="60" x14ac:dyDescent="0.25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8278</v>
      </c>
      <c r="O975" s="5">
        <f t="shared" si="90"/>
        <v>2.0550000000000002</v>
      </c>
      <c r="P975" s="5">
        <f t="shared" si="95"/>
        <v>51.375</v>
      </c>
      <c r="Q975" t="str">
        <f t="shared" si="91"/>
        <v>technology</v>
      </c>
      <c r="R975" t="str">
        <f t="shared" si="92"/>
        <v>wearables</v>
      </c>
      <c r="S975" s="9">
        <f t="shared" si="93"/>
        <v>42257.014965277776</v>
      </c>
      <c r="T975" s="9">
        <f t="shared" si="94"/>
        <v>42317.056631944448</v>
      </c>
    </row>
    <row r="976" spans="1:20" ht="45" x14ac:dyDescent="0.25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8278</v>
      </c>
      <c r="O976" s="5">
        <f t="shared" si="90"/>
        <v>0.56000000000000005</v>
      </c>
      <c r="P976" s="5">
        <f t="shared" si="95"/>
        <v>93.333333333333329</v>
      </c>
      <c r="Q976" t="str">
        <f t="shared" si="91"/>
        <v>technology</v>
      </c>
      <c r="R976" t="str">
        <f t="shared" si="92"/>
        <v>wearables</v>
      </c>
      <c r="S976" s="9">
        <f t="shared" si="93"/>
        <v>42424.749490740738</v>
      </c>
      <c r="T976" s="9">
        <f t="shared" si="94"/>
        <v>42454.707824074074</v>
      </c>
    </row>
    <row r="977" spans="1:20" ht="60" x14ac:dyDescent="0.25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8278</v>
      </c>
      <c r="O977" s="5">
        <f t="shared" si="90"/>
        <v>2.6070000000000002</v>
      </c>
      <c r="P977" s="5">
        <f t="shared" si="95"/>
        <v>108.625</v>
      </c>
      <c r="Q977" t="str">
        <f t="shared" si="91"/>
        <v>technology</v>
      </c>
      <c r="R977" t="str">
        <f t="shared" si="92"/>
        <v>wearables</v>
      </c>
      <c r="S977" s="9">
        <f t="shared" si="93"/>
        <v>42489.696585648147</v>
      </c>
      <c r="T977" s="9">
        <f t="shared" si="94"/>
        <v>42549.696585648147</v>
      </c>
    </row>
    <row r="978" spans="1:20" ht="60" x14ac:dyDescent="0.25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8278</v>
      </c>
      <c r="O978" s="5">
        <f t="shared" si="90"/>
        <v>1.9259999999999999</v>
      </c>
      <c r="P978" s="5">
        <f t="shared" si="95"/>
        <v>160.5</v>
      </c>
      <c r="Q978" t="str">
        <f t="shared" si="91"/>
        <v>technology</v>
      </c>
      <c r="R978" t="str">
        <f t="shared" si="92"/>
        <v>wearables</v>
      </c>
      <c r="S978" s="9">
        <f t="shared" si="93"/>
        <v>42185.058993055558</v>
      </c>
      <c r="T978" s="9">
        <f t="shared" si="94"/>
        <v>42230.058993055558</v>
      </c>
    </row>
    <row r="979" spans="1:20" ht="60" x14ac:dyDescent="0.25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8278</v>
      </c>
      <c r="O979" s="5">
        <f t="shared" si="90"/>
        <v>33.666666666666664</v>
      </c>
      <c r="P979" s="5">
        <f t="shared" si="95"/>
        <v>75.75</v>
      </c>
      <c r="Q979" t="str">
        <f t="shared" si="91"/>
        <v>technology</v>
      </c>
      <c r="R979" t="str">
        <f t="shared" si="92"/>
        <v>wearables</v>
      </c>
      <c r="S979" s="9">
        <f t="shared" si="93"/>
        <v>42391.942094907412</v>
      </c>
      <c r="T979" s="9">
        <f t="shared" si="94"/>
        <v>42421.942094907412</v>
      </c>
    </row>
    <row r="980" spans="1:20" ht="45" x14ac:dyDescent="0.25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8278</v>
      </c>
      <c r="O980" s="5">
        <f t="shared" si="90"/>
        <v>56.263267182990241</v>
      </c>
      <c r="P980" s="5">
        <f t="shared" si="95"/>
        <v>790.83739837398377</v>
      </c>
      <c r="Q980" t="str">
        <f t="shared" si="91"/>
        <v>technology</v>
      </c>
      <c r="R980" t="str">
        <f t="shared" si="92"/>
        <v>wearables</v>
      </c>
      <c r="S980" s="9">
        <f t="shared" si="93"/>
        <v>42395.309039351851</v>
      </c>
      <c r="T980" s="9">
        <f t="shared" si="94"/>
        <v>42425.309039351851</v>
      </c>
    </row>
    <row r="981" spans="1:20" ht="60" x14ac:dyDescent="0.25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8278</v>
      </c>
      <c r="O981" s="5">
        <f t="shared" si="90"/>
        <v>82.817599999999999</v>
      </c>
      <c r="P981" s="5">
        <f t="shared" si="95"/>
        <v>301.93916666666667</v>
      </c>
      <c r="Q981" t="str">
        <f t="shared" si="91"/>
        <v>technology</v>
      </c>
      <c r="R981" t="str">
        <f t="shared" si="92"/>
        <v>wearables</v>
      </c>
      <c r="S981" s="9">
        <f t="shared" si="93"/>
        <v>42506.416990740734</v>
      </c>
      <c r="T981" s="9">
        <f t="shared" si="94"/>
        <v>42541.790972222225</v>
      </c>
    </row>
    <row r="982" spans="1:20" ht="60" x14ac:dyDescent="0.25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8278</v>
      </c>
      <c r="O982" s="5">
        <f t="shared" si="90"/>
        <v>14.86</v>
      </c>
      <c r="P982" s="5">
        <f t="shared" si="95"/>
        <v>47.935483870967744</v>
      </c>
      <c r="Q982" t="str">
        <f t="shared" si="91"/>
        <v>technology</v>
      </c>
      <c r="R982" t="str">
        <f t="shared" si="92"/>
        <v>wearables</v>
      </c>
      <c r="S982" s="9">
        <f t="shared" si="93"/>
        <v>41928.904189814813</v>
      </c>
      <c r="T982" s="9">
        <f t="shared" si="94"/>
        <v>41973.945856481485</v>
      </c>
    </row>
    <row r="983" spans="1:20" ht="60" x14ac:dyDescent="0.25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8278</v>
      </c>
      <c r="O983" s="5">
        <f t="shared" si="90"/>
        <v>1.2375123751237513E-2</v>
      </c>
      <c r="P983" s="5">
        <f t="shared" si="95"/>
        <v>2.75</v>
      </c>
      <c r="Q983" t="str">
        <f t="shared" si="91"/>
        <v>technology</v>
      </c>
      <c r="R983" t="str">
        <f t="shared" si="92"/>
        <v>wearables</v>
      </c>
      <c r="S983" s="9">
        <f t="shared" si="93"/>
        <v>41830.947013888886</v>
      </c>
      <c r="T983" s="9">
        <f t="shared" si="94"/>
        <v>41860.947013888886</v>
      </c>
    </row>
    <row r="984" spans="1:20" ht="45" x14ac:dyDescent="0.25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8278</v>
      </c>
      <c r="O984" s="5">
        <f t="shared" si="90"/>
        <v>1.7142857142857144E-2</v>
      </c>
      <c r="P984" s="5">
        <f t="shared" si="95"/>
        <v>1</v>
      </c>
      <c r="Q984" t="str">
        <f t="shared" si="91"/>
        <v>technology</v>
      </c>
      <c r="R984" t="str">
        <f t="shared" si="92"/>
        <v>wearables</v>
      </c>
      <c r="S984" s="9">
        <f t="shared" si="93"/>
        <v>42615.753310185188</v>
      </c>
      <c r="T984" s="9">
        <f t="shared" si="94"/>
        <v>42645.753310185188</v>
      </c>
    </row>
    <row r="985" spans="1:20" ht="60" x14ac:dyDescent="0.25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8278</v>
      </c>
      <c r="O985" s="5">
        <f t="shared" si="90"/>
        <v>29.506136117214712</v>
      </c>
      <c r="P985" s="5">
        <f t="shared" si="95"/>
        <v>171.79329608938548</v>
      </c>
      <c r="Q985" t="str">
        <f t="shared" si="91"/>
        <v>technology</v>
      </c>
      <c r="R985" t="str">
        <f t="shared" si="92"/>
        <v>wearables</v>
      </c>
      <c r="S985" s="9">
        <f t="shared" si="93"/>
        <v>42574.667650462965</v>
      </c>
      <c r="T985" s="9">
        <f t="shared" si="94"/>
        <v>42605.870833333334</v>
      </c>
    </row>
    <row r="986" spans="1:20" ht="90" x14ac:dyDescent="0.25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8278</v>
      </c>
      <c r="O986" s="5">
        <f t="shared" si="90"/>
        <v>1.06</v>
      </c>
      <c r="P986" s="5">
        <f t="shared" si="95"/>
        <v>35.333333333333336</v>
      </c>
      <c r="Q986" t="str">
        <f t="shared" si="91"/>
        <v>technology</v>
      </c>
      <c r="R986" t="str">
        <f t="shared" si="92"/>
        <v>wearables</v>
      </c>
      <c r="S986" s="9">
        <f t="shared" si="93"/>
        <v>42061.11583333333</v>
      </c>
      <c r="T986" s="9">
        <f t="shared" si="94"/>
        <v>42091.074166666673</v>
      </c>
    </row>
    <row r="987" spans="1:20" ht="60" x14ac:dyDescent="0.25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8278</v>
      </c>
      <c r="O987" s="5">
        <f t="shared" si="90"/>
        <v>6.293333333333333</v>
      </c>
      <c r="P987" s="5">
        <f t="shared" si="95"/>
        <v>82.086956521739125</v>
      </c>
      <c r="Q987" t="str">
        <f t="shared" si="91"/>
        <v>technology</v>
      </c>
      <c r="R987" t="str">
        <f t="shared" si="92"/>
        <v>wearables</v>
      </c>
      <c r="S987" s="9">
        <f t="shared" si="93"/>
        <v>42339.967708333337</v>
      </c>
      <c r="T987" s="9">
        <f t="shared" si="94"/>
        <v>42369.958333333328</v>
      </c>
    </row>
    <row r="988" spans="1:20" ht="60" x14ac:dyDescent="0.25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8278</v>
      </c>
      <c r="O988" s="5">
        <f t="shared" si="90"/>
        <v>12.75</v>
      </c>
      <c r="P988" s="5">
        <f t="shared" si="95"/>
        <v>110.8695652173913</v>
      </c>
      <c r="Q988" t="str">
        <f t="shared" si="91"/>
        <v>technology</v>
      </c>
      <c r="R988" t="str">
        <f t="shared" si="92"/>
        <v>wearables</v>
      </c>
      <c r="S988" s="9">
        <f t="shared" si="93"/>
        <v>42324.767361111109</v>
      </c>
      <c r="T988" s="9">
        <f t="shared" si="94"/>
        <v>42379</v>
      </c>
    </row>
    <row r="989" spans="1:20" ht="45" x14ac:dyDescent="0.25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8278</v>
      </c>
      <c r="O989" s="5">
        <f t="shared" si="90"/>
        <v>13.22</v>
      </c>
      <c r="P989" s="5">
        <f t="shared" si="95"/>
        <v>161.21951219512195</v>
      </c>
      <c r="Q989" t="str">
        <f t="shared" si="91"/>
        <v>technology</v>
      </c>
      <c r="R989" t="str">
        <f t="shared" si="92"/>
        <v>wearables</v>
      </c>
      <c r="S989" s="9">
        <f t="shared" si="93"/>
        <v>41773.294560185182</v>
      </c>
      <c r="T989" s="9">
        <f t="shared" si="94"/>
        <v>41813.294560185182</v>
      </c>
    </row>
    <row r="990" spans="1:20" ht="60" x14ac:dyDescent="0.25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8278</v>
      </c>
      <c r="O990" s="5">
        <f t="shared" si="90"/>
        <v>0</v>
      </c>
      <c r="P990" s="5">
        <f t="shared" si="95"/>
        <v>0</v>
      </c>
      <c r="Q990" t="str">
        <f t="shared" si="91"/>
        <v>technology</v>
      </c>
      <c r="R990" t="str">
        <f t="shared" si="92"/>
        <v>wearables</v>
      </c>
      <c r="S990" s="9">
        <f t="shared" si="93"/>
        <v>42614.356770833328</v>
      </c>
      <c r="T990" s="9">
        <f t="shared" si="94"/>
        <v>42644.356770833328</v>
      </c>
    </row>
    <row r="991" spans="1:20" ht="30" x14ac:dyDescent="0.25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8278</v>
      </c>
      <c r="O991" s="5">
        <f t="shared" si="90"/>
        <v>16.77</v>
      </c>
      <c r="P991" s="5">
        <f t="shared" si="95"/>
        <v>52.40625</v>
      </c>
      <c r="Q991" t="str">
        <f t="shared" si="91"/>
        <v>technology</v>
      </c>
      <c r="R991" t="str">
        <f t="shared" si="92"/>
        <v>wearables</v>
      </c>
      <c r="S991" s="9">
        <f t="shared" si="93"/>
        <v>42611.933969907404</v>
      </c>
      <c r="T991" s="9">
        <f t="shared" si="94"/>
        <v>42641.933969907404</v>
      </c>
    </row>
    <row r="992" spans="1:20" ht="60" x14ac:dyDescent="0.25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8278</v>
      </c>
      <c r="O992" s="5">
        <f t="shared" si="90"/>
        <v>0.104</v>
      </c>
      <c r="P992" s="5">
        <f t="shared" si="95"/>
        <v>13</v>
      </c>
      <c r="Q992" t="str">
        <f t="shared" si="91"/>
        <v>technology</v>
      </c>
      <c r="R992" t="str">
        <f t="shared" si="92"/>
        <v>wearables</v>
      </c>
      <c r="S992" s="9">
        <f t="shared" si="93"/>
        <v>41855.784305555557</v>
      </c>
      <c r="T992" s="9">
        <f t="shared" si="94"/>
        <v>41885.784305555557</v>
      </c>
    </row>
    <row r="993" spans="1:20" ht="75" x14ac:dyDescent="0.25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8278</v>
      </c>
      <c r="O993" s="5">
        <f t="shared" si="90"/>
        <v>4.24</v>
      </c>
      <c r="P993" s="5">
        <f t="shared" si="95"/>
        <v>30.285714285714285</v>
      </c>
      <c r="Q993" t="str">
        <f t="shared" si="91"/>
        <v>technology</v>
      </c>
      <c r="R993" t="str">
        <f t="shared" si="92"/>
        <v>wearables</v>
      </c>
      <c r="S993" s="9">
        <f t="shared" si="93"/>
        <v>42538.75680555556</v>
      </c>
      <c r="T993" s="9">
        <f t="shared" si="94"/>
        <v>42563.785416666666</v>
      </c>
    </row>
    <row r="994" spans="1:20" ht="45" x14ac:dyDescent="0.25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8278</v>
      </c>
      <c r="O994" s="5">
        <f t="shared" si="90"/>
        <v>0.46700000000000003</v>
      </c>
      <c r="P994" s="5">
        <f t="shared" si="95"/>
        <v>116.75</v>
      </c>
      <c r="Q994" t="str">
        <f t="shared" si="91"/>
        <v>technology</v>
      </c>
      <c r="R994" t="str">
        <f t="shared" si="92"/>
        <v>wearables</v>
      </c>
      <c r="S994" s="9">
        <f t="shared" si="93"/>
        <v>42437.924988425926</v>
      </c>
      <c r="T994" s="9">
        <f t="shared" si="94"/>
        <v>42497.883321759262</v>
      </c>
    </row>
    <row r="995" spans="1:20" ht="45" x14ac:dyDescent="0.25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8278</v>
      </c>
      <c r="O995" s="5">
        <f t="shared" si="90"/>
        <v>25.087142857142858</v>
      </c>
      <c r="P995" s="5">
        <f t="shared" si="95"/>
        <v>89.59693877551021</v>
      </c>
      <c r="Q995" t="str">
        <f t="shared" si="91"/>
        <v>technology</v>
      </c>
      <c r="R995" t="str">
        <f t="shared" si="92"/>
        <v>wearables</v>
      </c>
      <c r="S995" s="9">
        <f t="shared" si="93"/>
        <v>42652.964907407411</v>
      </c>
      <c r="T995" s="9">
        <f t="shared" si="94"/>
        <v>42686.208333333328</v>
      </c>
    </row>
    <row r="996" spans="1:20" ht="60" x14ac:dyDescent="0.25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8278</v>
      </c>
      <c r="O996" s="5">
        <f t="shared" si="90"/>
        <v>2.3344999999999998</v>
      </c>
      <c r="P996" s="5">
        <f t="shared" si="95"/>
        <v>424.45454545454544</v>
      </c>
      <c r="Q996" t="str">
        <f t="shared" si="91"/>
        <v>technology</v>
      </c>
      <c r="R996" t="str">
        <f t="shared" si="92"/>
        <v>wearables</v>
      </c>
      <c r="S996" s="9">
        <f t="shared" si="93"/>
        <v>41921.263078703705</v>
      </c>
      <c r="T996" s="9">
        <f t="shared" si="94"/>
        <v>41973.957638888889</v>
      </c>
    </row>
    <row r="997" spans="1:20" ht="60" x14ac:dyDescent="0.25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8278</v>
      </c>
      <c r="O997" s="5">
        <f t="shared" si="90"/>
        <v>7.26</v>
      </c>
      <c r="P997" s="5">
        <f t="shared" si="95"/>
        <v>80.666666666666671</v>
      </c>
      <c r="Q997" t="str">
        <f t="shared" si="91"/>
        <v>technology</v>
      </c>
      <c r="R997" t="str">
        <f t="shared" si="92"/>
        <v>wearables</v>
      </c>
      <c r="S997" s="9">
        <f t="shared" si="93"/>
        <v>41947.940740740742</v>
      </c>
      <c r="T997" s="9">
        <f t="shared" si="94"/>
        <v>41972.666666666672</v>
      </c>
    </row>
    <row r="998" spans="1:20" ht="45" x14ac:dyDescent="0.25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8278</v>
      </c>
      <c r="O998" s="5">
        <f t="shared" si="90"/>
        <v>1.625</v>
      </c>
      <c r="P998" s="5">
        <f t="shared" si="95"/>
        <v>13</v>
      </c>
      <c r="Q998" t="str">
        <f t="shared" si="91"/>
        <v>technology</v>
      </c>
      <c r="R998" t="str">
        <f t="shared" si="92"/>
        <v>wearables</v>
      </c>
      <c r="S998" s="9">
        <f t="shared" si="93"/>
        <v>41817.866435185184</v>
      </c>
      <c r="T998" s="9">
        <f t="shared" si="94"/>
        <v>41847.643750000003</v>
      </c>
    </row>
    <row r="999" spans="1:20" ht="30" x14ac:dyDescent="0.25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8278</v>
      </c>
      <c r="O999" s="5">
        <f t="shared" si="90"/>
        <v>1.3</v>
      </c>
      <c r="P999" s="5">
        <f t="shared" si="95"/>
        <v>8.125</v>
      </c>
      <c r="Q999" t="str">
        <f t="shared" si="91"/>
        <v>technology</v>
      </c>
      <c r="R999" t="str">
        <f t="shared" si="92"/>
        <v>wearables</v>
      </c>
      <c r="S999" s="9">
        <f t="shared" si="93"/>
        <v>41941.10297453704</v>
      </c>
      <c r="T999" s="9">
        <f t="shared" si="94"/>
        <v>41971.144641203704</v>
      </c>
    </row>
    <row r="1000" spans="1:20" ht="45" x14ac:dyDescent="0.25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8278</v>
      </c>
      <c r="O1000" s="5">
        <f t="shared" si="90"/>
        <v>58.55833333333333</v>
      </c>
      <c r="P1000" s="5">
        <f t="shared" si="95"/>
        <v>153.42794759825327</v>
      </c>
      <c r="Q1000" t="str">
        <f t="shared" si="91"/>
        <v>technology</v>
      </c>
      <c r="R1000" t="str">
        <f t="shared" si="92"/>
        <v>wearables</v>
      </c>
      <c r="S1000" s="9">
        <f t="shared" si="93"/>
        <v>42282.168993055559</v>
      </c>
      <c r="T1000" s="9">
        <f t="shared" si="94"/>
        <v>42327.210659722223</v>
      </c>
    </row>
    <row r="1001" spans="1:20" ht="45" x14ac:dyDescent="0.25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8278</v>
      </c>
      <c r="O1001" s="5">
        <f t="shared" si="90"/>
        <v>7.7886666666666668</v>
      </c>
      <c r="P1001" s="5">
        <f t="shared" si="95"/>
        <v>292.07499999999999</v>
      </c>
      <c r="Q1001" t="str">
        <f t="shared" si="91"/>
        <v>technology</v>
      </c>
      <c r="R1001" t="str">
        <f t="shared" si="92"/>
        <v>wearables</v>
      </c>
      <c r="S1001" s="9">
        <f t="shared" si="93"/>
        <v>41926.29965277778</v>
      </c>
      <c r="T1001" s="9">
        <f t="shared" si="94"/>
        <v>41956.334722222222</v>
      </c>
    </row>
    <row r="1002" spans="1:20" ht="45" x14ac:dyDescent="0.25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8278</v>
      </c>
      <c r="O1002" s="5">
        <f t="shared" si="90"/>
        <v>2.2157147647256061</v>
      </c>
      <c r="P1002" s="5">
        <f t="shared" si="95"/>
        <v>3304</v>
      </c>
      <c r="Q1002" t="str">
        <f t="shared" si="91"/>
        <v>technology</v>
      </c>
      <c r="R1002" t="str">
        <f t="shared" si="92"/>
        <v>wearables</v>
      </c>
      <c r="S1002" s="9">
        <f t="shared" si="93"/>
        <v>42749.059722222228</v>
      </c>
      <c r="T1002" s="9">
        <f t="shared" si="94"/>
        <v>42809.018055555556</v>
      </c>
    </row>
    <row r="1003" spans="1:20" ht="60" x14ac:dyDescent="0.25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8278</v>
      </c>
      <c r="O1003" s="5">
        <f t="shared" si="90"/>
        <v>104</v>
      </c>
      <c r="P1003" s="5">
        <f t="shared" si="95"/>
        <v>1300</v>
      </c>
      <c r="Q1003" t="str">
        <f t="shared" si="91"/>
        <v>technology</v>
      </c>
      <c r="R1003" t="str">
        <f t="shared" si="92"/>
        <v>wearables</v>
      </c>
      <c r="S1003" s="9">
        <f t="shared" si="93"/>
        <v>42720.720057870371</v>
      </c>
      <c r="T1003" s="9">
        <f t="shared" si="94"/>
        <v>42765.720057870371</v>
      </c>
    </row>
    <row r="1004" spans="1:20" ht="60" x14ac:dyDescent="0.25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8278</v>
      </c>
      <c r="O1004" s="5">
        <f t="shared" si="90"/>
        <v>29.602960296029604</v>
      </c>
      <c r="P1004" s="5">
        <f t="shared" si="95"/>
        <v>134.54545454545453</v>
      </c>
      <c r="Q1004" t="str">
        <f t="shared" si="91"/>
        <v>technology</v>
      </c>
      <c r="R1004" t="str">
        <f t="shared" si="92"/>
        <v>wearables</v>
      </c>
      <c r="S1004" s="9">
        <f t="shared" si="93"/>
        <v>42325.684189814812</v>
      </c>
      <c r="T1004" s="9">
        <f t="shared" si="94"/>
        <v>42355.249305555553</v>
      </c>
    </row>
    <row r="1005" spans="1:20" ht="45" x14ac:dyDescent="0.25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8278</v>
      </c>
      <c r="O1005" s="5">
        <f t="shared" si="90"/>
        <v>16.055</v>
      </c>
      <c r="P1005" s="5">
        <f t="shared" si="95"/>
        <v>214.06666666666666</v>
      </c>
      <c r="Q1005" t="str">
        <f t="shared" si="91"/>
        <v>technology</v>
      </c>
      <c r="R1005" t="str">
        <f t="shared" si="92"/>
        <v>wearables</v>
      </c>
      <c r="S1005" s="9">
        <f t="shared" si="93"/>
        <v>42780.709039351852</v>
      </c>
      <c r="T1005" s="9">
        <f t="shared" si="94"/>
        <v>42810.667372685188</v>
      </c>
    </row>
    <row r="1006" spans="1:20" ht="45" x14ac:dyDescent="0.25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8278</v>
      </c>
      <c r="O1006" s="5">
        <f t="shared" si="90"/>
        <v>82.207999999999998</v>
      </c>
      <c r="P1006" s="5">
        <f t="shared" si="95"/>
        <v>216.33684210526314</v>
      </c>
      <c r="Q1006" t="str">
        <f t="shared" si="91"/>
        <v>technology</v>
      </c>
      <c r="R1006" t="str">
        <f t="shared" si="92"/>
        <v>wearables</v>
      </c>
      <c r="S1006" s="9">
        <f t="shared" si="93"/>
        <v>42388.708645833336</v>
      </c>
      <c r="T1006" s="9">
        <f t="shared" si="94"/>
        <v>42418.708645833336</v>
      </c>
    </row>
    <row r="1007" spans="1:20" ht="45" x14ac:dyDescent="0.25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8278</v>
      </c>
      <c r="O1007" s="5">
        <f t="shared" si="90"/>
        <v>75.051000000000002</v>
      </c>
      <c r="P1007" s="5">
        <f t="shared" si="95"/>
        <v>932.31055900621118</v>
      </c>
      <c r="Q1007" t="str">
        <f t="shared" si="91"/>
        <v>technology</v>
      </c>
      <c r="R1007" t="str">
        <f t="shared" si="92"/>
        <v>wearables</v>
      </c>
      <c r="S1007" s="9">
        <f t="shared" si="93"/>
        <v>42276.624803240738</v>
      </c>
      <c r="T1007" s="9">
        <f t="shared" si="94"/>
        <v>42307.624803240738</v>
      </c>
    </row>
    <row r="1008" spans="1:20" ht="45" x14ac:dyDescent="0.25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8278</v>
      </c>
      <c r="O1008" s="5">
        <f t="shared" si="90"/>
        <v>5.85</v>
      </c>
      <c r="P1008" s="5">
        <f t="shared" si="95"/>
        <v>29.25</v>
      </c>
      <c r="Q1008" t="str">
        <f t="shared" si="91"/>
        <v>technology</v>
      </c>
      <c r="R1008" t="str">
        <f t="shared" si="92"/>
        <v>wearables</v>
      </c>
      <c r="S1008" s="9">
        <f t="shared" si="93"/>
        <v>41977.040185185186</v>
      </c>
      <c r="T1008" s="9">
        <f t="shared" si="94"/>
        <v>41985.299305555556</v>
      </c>
    </row>
    <row r="1009" spans="1:20" ht="45" x14ac:dyDescent="0.25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8278</v>
      </c>
      <c r="O1009" s="5">
        <f t="shared" si="90"/>
        <v>44.32</v>
      </c>
      <c r="P1009" s="5">
        <f t="shared" si="95"/>
        <v>174.94736842105263</v>
      </c>
      <c r="Q1009" t="str">
        <f t="shared" si="91"/>
        <v>technology</v>
      </c>
      <c r="R1009" t="str">
        <f t="shared" si="92"/>
        <v>wearables</v>
      </c>
      <c r="S1009" s="9">
        <f t="shared" si="93"/>
        <v>42676.583599537036</v>
      </c>
      <c r="T1009" s="9">
        <f t="shared" si="94"/>
        <v>42718.6252662037</v>
      </c>
    </row>
    <row r="1010" spans="1:20" ht="60" x14ac:dyDescent="0.25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8278</v>
      </c>
      <c r="O1010" s="5">
        <f t="shared" si="90"/>
        <v>0.26737967914438504</v>
      </c>
      <c r="P1010" s="5">
        <f t="shared" si="95"/>
        <v>250</v>
      </c>
      <c r="Q1010" t="str">
        <f t="shared" si="91"/>
        <v>technology</v>
      </c>
      <c r="R1010" t="str">
        <f t="shared" si="92"/>
        <v>wearables</v>
      </c>
      <c r="S1010" s="9">
        <f t="shared" si="93"/>
        <v>42702.809201388889</v>
      </c>
      <c r="T1010" s="9">
        <f t="shared" si="94"/>
        <v>42732.809201388889</v>
      </c>
    </row>
    <row r="1011" spans="1:20" ht="60" x14ac:dyDescent="0.25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8278</v>
      </c>
      <c r="O1011" s="5">
        <f t="shared" si="90"/>
        <v>13.13</v>
      </c>
      <c r="P1011" s="5">
        <f t="shared" si="95"/>
        <v>65</v>
      </c>
      <c r="Q1011" t="str">
        <f t="shared" si="91"/>
        <v>technology</v>
      </c>
      <c r="R1011" t="str">
        <f t="shared" si="92"/>
        <v>wearables</v>
      </c>
      <c r="S1011" s="9">
        <f t="shared" si="93"/>
        <v>42510.604699074072</v>
      </c>
      <c r="T1011" s="9">
        <f t="shared" si="94"/>
        <v>42540.604699074072</v>
      </c>
    </row>
    <row r="1012" spans="1:20" ht="60" x14ac:dyDescent="0.25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8278</v>
      </c>
      <c r="O1012" s="5">
        <f t="shared" si="90"/>
        <v>0.19088937093275488</v>
      </c>
      <c r="P1012" s="5">
        <f t="shared" si="95"/>
        <v>55</v>
      </c>
      <c r="Q1012" t="str">
        <f t="shared" si="91"/>
        <v>technology</v>
      </c>
      <c r="R1012" t="str">
        <f t="shared" si="92"/>
        <v>wearables</v>
      </c>
      <c r="S1012" s="9">
        <f t="shared" si="93"/>
        <v>42561.829421296294</v>
      </c>
      <c r="T1012" s="9">
        <f t="shared" si="94"/>
        <v>42618.124305555553</v>
      </c>
    </row>
    <row r="1013" spans="1:20" ht="45" x14ac:dyDescent="0.25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8278</v>
      </c>
      <c r="O1013" s="5">
        <f t="shared" si="90"/>
        <v>0.375</v>
      </c>
      <c r="P1013" s="5">
        <f t="shared" si="95"/>
        <v>75</v>
      </c>
      <c r="Q1013" t="str">
        <f t="shared" si="91"/>
        <v>technology</v>
      </c>
      <c r="R1013" t="str">
        <f t="shared" si="92"/>
        <v>wearables</v>
      </c>
      <c r="S1013" s="9">
        <f t="shared" si="93"/>
        <v>41946.898090277777</v>
      </c>
      <c r="T1013" s="9">
        <f t="shared" si="94"/>
        <v>41991.898090277777</v>
      </c>
    </row>
    <row r="1014" spans="1:20" ht="60" x14ac:dyDescent="0.25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8278</v>
      </c>
      <c r="O1014" s="5">
        <f t="shared" si="90"/>
        <v>21535.021000000001</v>
      </c>
      <c r="P1014" s="5">
        <f t="shared" si="95"/>
        <v>1389.3561935483872</v>
      </c>
      <c r="Q1014" t="str">
        <f t="shared" si="91"/>
        <v>technology</v>
      </c>
      <c r="R1014" t="str">
        <f t="shared" si="92"/>
        <v>wearables</v>
      </c>
      <c r="S1014" s="9">
        <f t="shared" si="93"/>
        <v>42714.440416666665</v>
      </c>
      <c r="T1014" s="9">
        <f t="shared" si="94"/>
        <v>42759.440416666665</v>
      </c>
    </row>
    <row r="1015" spans="1:20" ht="60" x14ac:dyDescent="0.25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8278</v>
      </c>
      <c r="O1015" s="5">
        <f t="shared" si="90"/>
        <v>34.527999999999999</v>
      </c>
      <c r="P1015" s="5">
        <f t="shared" si="95"/>
        <v>95.911111111111111</v>
      </c>
      <c r="Q1015" t="str">
        <f t="shared" si="91"/>
        <v>technology</v>
      </c>
      <c r="R1015" t="str">
        <f t="shared" si="92"/>
        <v>wearables</v>
      </c>
      <c r="S1015" s="9">
        <f t="shared" si="93"/>
        <v>42339.833981481483</v>
      </c>
      <c r="T1015" s="9">
        <f t="shared" si="94"/>
        <v>42367.833333333328</v>
      </c>
    </row>
    <row r="1016" spans="1:20" ht="30" x14ac:dyDescent="0.25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8278</v>
      </c>
      <c r="O1016" s="5">
        <f t="shared" si="90"/>
        <v>30.6</v>
      </c>
      <c r="P1016" s="5">
        <f t="shared" si="95"/>
        <v>191.25</v>
      </c>
      <c r="Q1016" t="str">
        <f t="shared" si="91"/>
        <v>technology</v>
      </c>
      <c r="R1016" t="str">
        <f t="shared" si="92"/>
        <v>wearables</v>
      </c>
      <c r="S1016" s="9">
        <f t="shared" si="93"/>
        <v>41955.002488425926</v>
      </c>
      <c r="T1016" s="9">
        <f t="shared" si="94"/>
        <v>42005.002488425926</v>
      </c>
    </row>
    <row r="1017" spans="1:20" ht="45" x14ac:dyDescent="0.25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8278</v>
      </c>
      <c r="O1017" s="5">
        <f t="shared" si="90"/>
        <v>2.6666666666666665</v>
      </c>
      <c r="P1017" s="5">
        <f t="shared" si="95"/>
        <v>40</v>
      </c>
      <c r="Q1017" t="str">
        <f t="shared" si="91"/>
        <v>technology</v>
      </c>
      <c r="R1017" t="str">
        <f t="shared" si="92"/>
        <v>wearables</v>
      </c>
      <c r="S1017" s="9">
        <f t="shared" si="93"/>
        <v>42303.878414351857</v>
      </c>
      <c r="T1017" s="9">
        <f t="shared" si="94"/>
        <v>42333.920081018514</v>
      </c>
    </row>
    <row r="1018" spans="1:20" ht="45" x14ac:dyDescent="0.25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8278</v>
      </c>
      <c r="O1018" s="5">
        <f t="shared" si="90"/>
        <v>2.8420000000000001</v>
      </c>
      <c r="P1018" s="5">
        <f t="shared" si="95"/>
        <v>74.78947368421052</v>
      </c>
      <c r="Q1018" t="str">
        <f t="shared" si="91"/>
        <v>technology</v>
      </c>
      <c r="R1018" t="str">
        <f t="shared" si="92"/>
        <v>wearables</v>
      </c>
      <c r="S1018" s="9">
        <f t="shared" si="93"/>
        <v>42422.107129629629</v>
      </c>
      <c r="T1018" s="9">
        <f t="shared" si="94"/>
        <v>42467.065462962957</v>
      </c>
    </row>
    <row r="1019" spans="1:20" ht="60" x14ac:dyDescent="0.25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8278</v>
      </c>
      <c r="O1019" s="5">
        <f t="shared" si="90"/>
        <v>22.878799999999998</v>
      </c>
      <c r="P1019" s="5">
        <f t="shared" si="95"/>
        <v>161.11830985915492</v>
      </c>
      <c r="Q1019" t="str">
        <f t="shared" si="91"/>
        <v>technology</v>
      </c>
      <c r="R1019" t="str">
        <f t="shared" si="92"/>
        <v>wearables</v>
      </c>
      <c r="S1019" s="9">
        <f t="shared" si="93"/>
        <v>42289.675173611111</v>
      </c>
      <c r="T1019" s="9">
        <f t="shared" si="94"/>
        <v>42329.716840277775</v>
      </c>
    </row>
    <row r="1020" spans="1:20" ht="45" x14ac:dyDescent="0.25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8278</v>
      </c>
      <c r="O1020" s="5">
        <f t="shared" si="90"/>
        <v>3.105</v>
      </c>
      <c r="P1020" s="5">
        <f t="shared" si="95"/>
        <v>88.714285714285708</v>
      </c>
      <c r="Q1020" t="str">
        <f t="shared" si="91"/>
        <v>technology</v>
      </c>
      <c r="R1020" t="str">
        <f t="shared" si="92"/>
        <v>wearables</v>
      </c>
      <c r="S1020" s="9">
        <f t="shared" si="93"/>
        <v>42535.492280092592</v>
      </c>
      <c r="T1020" s="9">
        <f t="shared" si="94"/>
        <v>42565.492280092592</v>
      </c>
    </row>
    <row r="1021" spans="1:20" ht="45" x14ac:dyDescent="0.25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8278</v>
      </c>
      <c r="O1021" s="5">
        <f t="shared" si="90"/>
        <v>47.333333333333336</v>
      </c>
      <c r="P1021" s="5">
        <f t="shared" si="95"/>
        <v>53.25</v>
      </c>
      <c r="Q1021" t="str">
        <f t="shared" si="91"/>
        <v>technology</v>
      </c>
      <c r="R1021" t="str">
        <f t="shared" si="92"/>
        <v>wearables</v>
      </c>
      <c r="S1021" s="9">
        <f t="shared" si="93"/>
        <v>42009.973946759259</v>
      </c>
      <c r="T1021" s="9">
        <f t="shared" si="94"/>
        <v>42039.973946759259</v>
      </c>
    </row>
    <row r="1022" spans="1:20" ht="60" x14ac:dyDescent="0.25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8285</v>
      </c>
      <c r="O1022" s="5">
        <f t="shared" si="90"/>
        <v>205.54838709677421</v>
      </c>
      <c r="P1022" s="5">
        <f t="shared" si="95"/>
        <v>106.2</v>
      </c>
      <c r="Q1022" t="str">
        <f t="shared" si="91"/>
        <v>music</v>
      </c>
      <c r="R1022" t="str">
        <f t="shared" si="92"/>
        <v>music</v>
      </c>
      <c r="S1022" s="9">
        <f t="shared" si="93"/>
        <v>42127.069548611107</v>
      </c>
      <c r="T1022" s="9">
        <f t="shared" si="94"/>
        <v>42157.032638888893</v>
      </c>
    </row>
    <row r="1023" spans="1:20" ht="45" x14ac:dyDescent="0.25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8285</v>
      </c>
      <c r="O1023" s="5">
        <f t="shared" si="90"/>
        <v>351.80366666666669</v>
      </c>
      <c r="P1023" s="5">
        <f t="shared" si="95"/>
        <v>22.079728033472804</v>
      </c>
      <c r="Q1023" t="str">
        <f t="shared" si="91"/>
        <v>music</v>
      </c>
      <c r="R1023" t="str">
        <f t="shared" si="92"/>
        <v>music</v>
      </c>
      <c r="S1023" s="9">
        <f t="shared" si="93"/>
        <v>42271.251979166671</v>
      </c>
      <c r="T1023" s="9">
        <f t="shared" si="94"/>
        <v>42294.166666666672</v>
      </c>
    </row>
    <row r="1024" spans="1:20" ht="30" x14ac:dyDescent="0.25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8285</v>
      </c>
      <c r="O1024" s="5">
        <f t="shared" si="90"/>
        <v>114.9</v>
      </c>
      <c r="P1024" s="5">
        <f t="shared" si="95"/>
        <v>31.054054054054053</v>
      </c>
      <c r="Q1024" t="str">
        <f t="shared" si="91"/>
        <v>music</v>
      </c>
      <c r="R1024" t="str">
        <f t="shared" si="92"/>
        <v>music</v>
      </c>
      <c r="S1024" s="9">
        <f t="shared" si="93"/>
        <v>42111.646724537044</v>
      </c>
      <c r="T1024" s="9">
        <f t="shared" si="94"/>
        <v>42141.646724537044</v>
      </c>
    </row>
    <row r="1025" spans="1:20" ht="45" x14ac:dyDescent="0.25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8285</v>
      </c>
      <c r="O1025" s="5">
        <f t="shared" si="90"/>
        <v>237.15</v>
      </c>
      <c r="P1025" s="5">
        <f t="shared" si="95"/>
        <v>36.206106870229007</v>
      </c>
      <c r="Q1025" t="str">
        <f t="shared" si="91"/>
        <v>music</v>
      </c>
      <c r="R1025" t="str">
        <f t="shared" si="92"/>
        <v>music</v>
      </c>
      <c r="S1025" s="9">
        <f t="shared" si="93"/>
        <v>42145.919687500005</v>
      </c>
      <c r="T1025" s="9">
        <f t="shared" si="94"/>
        <v>42175.919687500005</v>
      </c>
    </row>
    <row r="1026" spans="1:20" ht="45" x14ac:dyDescent="0.25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8285</v>
      </c>
      <c r="O1026" s="5">
        <f t="shared" si="90"/>
        <v>118.63775</v>
      </c>
      <c r="P1026" s="5">
        <f t="shared" si="95"/>
        <v>388.9762295081967</v>
      </c>
      <c r="Q1026" t="str">
        <f t="shared" si="91"/>
        <v>music</v>
      </c>
      <c r="R1026" t="str">
        <f t="shared" si="92"/>
        <v>music</v>
      </c>
      <c r="S1026" s="9">
        <f t="shared" si="93"/>
        <v>42370.580590277779</v>
      </c>
      <c r="T1026" s="9">
        <f t="shared" si="94"/>
        <v>42400.580590277779</v>
      </c>
    </row>
    <row r="1027" spans="1:20" ht="45" x14ac:dyDescent="0.25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8285</v>
      </c>
      <c r="O1027" s="5">
        <f t="shared" ref="O1027:O1090" si="96">E1027*100/D1027</f>
        <v>109.92831428571429</v>
      </c>
      <c r="P1027" s="5">
        <f t="shared" si="95"/>
        <v>71.848571428571432</v>
      </c>
      <c r="Q1027" t="str">
        <f t="shared" ref="Q1027:Q1090" si="97">IF(ISERR(FIND(" ",N1027)),"",LEFT(N1027,FIND(" ",N1027)-1))</f>
        <v>music</v>
      </c>
      <c r="R1027" t="str">
        <f t="shared" ref="R1027:R1090" si="98">IF(ISERR(FIND(" ",N1027)),"",RIGHT(N1027,LEN(N1027)-FIND("*",SUBSTITUTE(N1027," ","*",LEN(N1027)-LEN(SUBSTITUTE(N1027," ",""))))))</f>
        <v>music</v>
      </c>
      <c r="S1027" s="9">
        <f t="shared" ref="S1027:S1090" si="99">(((J1027/60)/60)/24)+DATE(1970,1,1)</f>
        <v>42049.833761574075</v>
      </c>
      <c r="T1027" s="9">
        <f t="shared" ref="T1027:T1090" si="100">(((I1027/60)/60)/24)+DATE(1970,1,1)</f>
        <v>42079.792094907403</v>
      </c>
    </row>
    <row r="1028" spans="1:20" ht="60" x14ac:dyDescent="0.25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8285</v>
      </c>
      <c r="O1028" s="5">
        <f t="shared" si="96"/>
        <v>100.00828571428572</v>
      </c>
      <c r="P1028" s="5">
        <f t="shared" ref="P1028:P1091" si="101">IF(L1028=0,0,E1028/L1028)</f>
        <v>57.381803278688523</v>
      </c>
      <c r="Q1028" t="str">
        <f t="shared" si="97"/>
        <v>music</v>
      </c>
      <c r="R1028" t="str">
        <f t="shared" si="98"/>
        <v>music</v>
      </c>
      <c r="S1028" s="9">
        <f t="shared" si="99"/>
        <v>42426.407592592594</v>
      </c>
      <c r="T1028" s="9">
        <f t="shared" si="100"/>
        <v>42460.365925925929</v>
      </c>
    </row>
    <row r="1029" spans="1:20" ht="60" x14ac:dyDescent="0.25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8285</v>
      </c>
      <c r="O1029" s="5">
        <f t="shared" si="96"/>
        <v>103.09292094387415</v>
      </c>
      <c r="P1029" s="5">
        <f t="shared" si="101"/>
        <v>69.666666666666671</v>
      </c>
      <c r="Q1029" t="str">
        <f t="shared" si="97"/>
        <v>music</v>
      </c>
      <c r="R1029" t="str">
        <f t="shared" si="98"/>
        <v>music</v>
      </c>
      <c r="S1029" s="9">
        <f t="shared" si="99"/>
        <v>41905.034108796295</v>
      </c>
      <c r="T1029" s="9">
        <f t="shared" si="100"/>
        <v>41935.034108796295</v>
      </c>
    </row>
    <row r="1030" spans="1:20" ht="45" x14ac:dyDescent="0.25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8285</v>
      </c>
      <c r="O1030" s="5">
        <f t="shared" si="96"/>
        <v>117.27</v>
      </c>
      <c r="P1030" s="5">
        <f t="shared" si="101"/>
        <v>45.988235294117644</v>
      </c>
      <c r="Q1030" t="str">
        <f t="shared" si="97"/>
        <v>music</v>
      </c>
      <c r="R1030" t="str">
        <f t="shared" si="98"/>
        <v>music</v>
      </c>
      <c r="S1030" s="9">
        <f t="shared" si="99"/>
        <v>42755.627372685187</v>
      </c>
      <c r="T1030" s="9">
        <f t="shared" si="100"/>
        <v>42800.833333333328</v>
      </c>
    </row>
    <row r="1031" spans="1:20" ht="45" x14ac:dyDescent="0.25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8285</v>
      </c>
      <c r="O1031" s="5">
        <f t="shared" si="96"/>
        <v>111.76</v>
      </c>
      <c r="P1031" s="5">
        <f t="shared" si="101"/>
        <v>79.262411347517727</v>
      </c>
      <c r="Q1031" t="str">
        <f t="shared" si="97"/>
        <v>music</v>
      </c>
      <c r="R1031" t="str">
        <f t="shared" si="98"/>
        <v>music</v>
      </c>
      <c r="S1031" s="9">
        <f t="shared" si="99"/>
        <v>42044.711886574078</v>
      </c>
      <c r="T1031" s="9">
        <f t="shared" si="100"/>
        <v>42098.915972222225</v>
      </c>
    </row>
    <row r="1032" spans="1:20" ht="30" x14ac:dyDescent="0.25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8285</v>
      </c>
      <c r="O1032" s="5">
        <f t="shared" si="96"/>
        <v>342.1</v>
      </c>
      <c r="P1032" s="5">
        <f t="shared" si="101"/>
        <v>43.031446540880502</v>
      </c>
      <c r="Q1032" t="str">
        <f t="shared" si="97"/>
        <v>music</v>
      </c>
      <c r="R1032" t="str">
        <f t="shared" si="98"/>
        <v>music</v>
      </c>
      <c r="S1032" s="9">
        <f t="shared" si="99"/>
        <v>42611.483206018514</v>
      </c>
      <c r="T1032" s="9">
        <f t="shared" si="100"/>
        <v>42625.483206018514</v>
      </c>
    </row>
    <row r="1033" spans="1:20" ht="60" x14ac:dyDescent="0.25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8285</v>
      </c>
      <c r="O1033" s="5">
        <f t="shared" si="96"/>
        <v>107.4</v>
      </c>
      <c r="P1033" s="5">
        <f t="shared" si="101"/>
        <v>108.48484848484848</v>
      </c>
      <c r="Q1033" t="str">
        <f t="shared" si="97"/>
        <v>music</v>
      </c>
      <c r="R1033" t="str">
        <f t="shared" si="98"/>
        <v>music</v>
      </c>
      <c r="S1033" s="9">
        <f t="shared" si="99"/>
        <v>42324.764004629629</v>
      </c>
      <c r="T1033" s="9">
        <f t="shared" si="100"/>
        <v>42354.764004629629</v>
      </c>
    </row>
    <row r="1034" spans="1:20" x14ac:dyDescent="0.25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8285</v>
      </c>
      <c r="O1034" s="5">
        <f t="shared" si="96"/>
        <v>108.49703703703703</v>
      </c>
      <c r="P1034" s="5">
        <f t="shared" si="101"/>
        <v>61.029583333333335</v>
      </c>
      <c r="Q1034" t="str">
        <f t="shared" si="97"/>
        <v>music</v>
      </c>
      <c r="R1034" t="str">
        <f t="shared" si="98"/>
        <v>music</v>
      </c>
      <c r="S1034" s="9">
        <f t="shared" si="99"/>
        <v>42514.666956018518</v>
      </c>
      <c r="T1034" s="9">
        <f t="shared" si="100"/>
        <v>42544.666956018518</v>
      </c>
    </row>
    <row r="1035" spans="1:20" ht="60" x14ac:dyDescent="0.25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8285</v>
      </c>
      <c r="O1035" s="5">
        <f t="shared" si="96"/>
        <v>102.86144578313252</v>
      </c>
      <c r="P1035" s="5">
        <f t="shared" si="101"/>
        <v>50.592592592592595</v>
      </c>
      <c r="Q1035" t="str">
        <f t="shared" si="97"/>
        <v>music</v>
      </c>
      <c r="R1035" t="str">
        <f t="shared" si="98"/>
        <v>music</v>
      </c>
      <c r="S1035" s="9">
        <f t="shared" si="99"/>
        <v>42688.732407407413</v>
      </c>
      <c r="T1035" s="9">
        <f t="shared" si="100"/>
        <v>42716.732407407413</v>
      </c>
    </row>
    <row r="1036" spans="1:20" ht="45" x14ac:dyDescent="0.25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8285</v>
      </c>
      <c r="O1036" s="5">
        <f t="shared" si="96"/>
        <v>130.0018</v>
      </c>
      <c r="P1036" s="5">
        <f t="shared" si="101"/>
        <v>39.157168674698795</v>
      </c>
      <c r="Q1036" t="str">
        <f t="shared" si="97"/>
        <v>music</v>
      </c>
      <c r="R1036" t="str">
        <f t="shared" si="98"/>
        <v>music</v>
      </c>
      <c r="S1036" s="9">
        <f t="shared" si="99"/>
        <v>42555.166712962964</v>
      </c>
      <c r="T1036" s="9">
        <f t="shared" si="100"/>
        <v>42587.165972222225</v>
      </c>
    </row>
    <row r="1037" spans="1:20" ht="60" x14ac:dyDescent="0.25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8285</v>
      </c>
      <c r="O1037" s="5">
        <f t="shared" si="96"/>
        <v>107.65217391304348</v>
      </c>
      <c r="P1037" s="5">
        <f t="shared" si="101"/>
        <v>65.15789473684211</v>
      </c>
      <c r="Q1037" t="str">
        <f t="shared" si="97"/>
        <v>music</v>
      </c>
      <c r="R1037" t="str">
        <f t="shared" si="98"/>
        <v>music</v>
      </c>
      <c r="S1037" s="9">
        <f t="shared" si="99"/>
        <v>42016.641435185185</v>
      </c>
      <c r="T1037" s="9">
        <f t="shared" si="100"/>
        <v>42046.641435185185</v>
      </c>
    </row>
    <row r="1038" spans="1:20" ht="45" x14ac:dyDescent="0.25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8285</v>
      </c>
      <c r="O1038" s="5">
        <f t="shared" si="96"/>
        <v>112.36044444444444</v>
      </c>
      <c r="P1038" s="5">
        <f t="shared" si="101"/>
        <v>23.963127962085309</v>
      </c>
      <c r="Q1038" t="str">
        <f t="shared" si="97"/>
        <v>music</v>
      </c>
      <c r="R1038" t="str">
        <f t="shared" si="98"/>
        <v>music</v>
      </c>
      <c r="S1038" s="9">
        <f t="shared" si="99"/>
        <v>41249.448958333334</v>
      </c>
      <c r="T1038" s="9">
        <f t="shared" si="100"/>
        <v>41281.333333333336</v>
      </c>
    </row>
    <row r="1039" spans="1:20" ht="60" x14ac:dyDescent="0.25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8285</v>
      </c>
      <c r="O1039" s="5">
        <f t="shared" si="96"/>
        <v>102.1</v>
      </c>
      <c r="P1039" s="5">
        <f t="shared" si="101"/>
        <v>48.61904761904762</v>
      </c>
      <c r="Q1039" t="str">
        <f t="shared" si="97"/>
        <v>music</v>
      </c>
      <c r="R1039" t="str">
        <f t="shared" si="98"/>
        <v>music</v>
      </c>
      <c r="S1039" s="9">
        <f t="shared" si="99"/>
        <v>42119.822476851856</v>
      </c>
      <c r="T1039" s="9">
        <f t="shared" si="100"/>
        <v>42142.208333333328</v>
      </c>
    </row>
    <row r="1040" spans="1:20" ht="45" x14ac:dyDescent="0.25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8285</v>
      </c>
      <c r="O1040" s="5">
        <f t="shared" si="96"/>
        <v>145.33333333333334</v>
      </c>
      <c r="P1040" s="5">
        <f t="shared" si="101"/>
        <v>35.73770491803279</v>
      </c>
      <c r="Q1040" t="str">
        <f t="shared" si="97"/>
        <v>music</v>
      </c>
      <c r="R1040" t="str">
        <f t="shared" si="98"/>
        <v>music</v>
      </c>
      <c r="S1040" s="9">
        <f t="shared" si="99"/>
        <v>42418.231747685189</v>
      </c>
      <c r="T1040" s="9">
        <f t="shared" si="100"/>
        <v>42448.190081018518</v>
      </c>
    </row>
    <row r="1041" spans="1:20" ht="60" x14ac:dyDescent="0.25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8285</v>
      </c>
      <c r="O1041" s="5">
        <f t="shared" si="96"/>
        <v>128.19999999999999</v>
      </c>
      <c r="P1041" s="5">
        <f t="shared" si="101"/>
        <v>21.366666666666667</v>
      </c>
      <c r="Q1041" t="str">
        <f t="shared" si="97"/>
        <v>music</v>
      </c>
      <c r="R1041" t="str">
        <f t="shared" si="98"/>
        <v>music</v>
      </c>
      <c r="S1041" s="9">
        <f t="shared" si="99"/>
        <v>42692.109328703707</v>
      </c>
      <c r="T1041" s="9">
        <f t="shared" si="100"/>
        <v>42717.332638888889</v>
      </c>
    </row>
    <row r="1042" spans="1:20" ht="60" x14ac:dyDescent="0.25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8286</v>
      </c>
      <c r="O1042" s="5">
        <f t="shared" si="96"/>
        <v>0.29411764705882354</v>
      </c>
      <c r="P1042" s="5">
        <f t="shared" si="101"/>
        <v>250</v>
      </c>
      <c r="Q1042" t="str">
        <f t="shared" si="97"/>
        <v>journalism</v>
      </c>
      <c r="R1042" t="str">
        <f t="shared" si="98"/>
        <v>audio</v>
      </c>
      <c r="S1042" s="9">
        <f t="shared" si="99"/>
        <v>42579.708437499998</v>
      </c>
      <c r="T1042" s="9">
        <f t="shared" si="100"/>
        <v>42609.708437499998</v>
      </c>
    </row>
    <row r="1043" spans="1:20" ht="45" x14ac:dyDescent="0.25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8286</v>
      </c>
      <c r="O1043" s="5">
        <f t="shared" si="96"/>
        <v>0</v>
      </c>
      <c r="P1043" s="5">
        <f t="shared" si="101"/>
        <v>0</v>
      </c>
      <c r="Q1043" t="str">
        <f t="shared" si="97"/>
        <v>journalism</v>
      </c>
      <c r="R1043" t="str">
        <f t="shared" si="98"/>
        <v>audio</v>
      </c>
      <c r="S1043" s="9">
        <f t="shared" si="99"/>
        <v>41831.060092592597</v>
      </c>
      <c r="T1043" s="9">
        <f t="shared" si="100"/>
        <v>41851.060092592597</v>
      </c>
    </row>
    <row r="1044" spans="1:20" ht="60" x14ac:dyDescent="0.25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8286</v>
      </c>
      <c r="O1044" s="5">
        <f t="shared" si="96"/>
        <v>1.5384615384615385</v>
      </c>
      <c r="P1044" s="5">
        <f t="shared" si="101"/>
        <v>10</v>
      </c>
      <c r="Q1044" t="str">
        <f t="shared" si="97"/>
        <v>journalism</v>
      </c>
      <c r="R1044" t="str">
        <f t="shared" si="98"/>
        <v>audio</v>
      </c>
      <c r="S1044" s="9">
        <f t="shared" si="99"/>
        <v>41851.696157407408</v>
      </c>
      <c r="T1044" s="9">
        <f t="shared" si="100"/>
        <v>41894.416666666664</v>
      </c>
    </row>
    <row r="1045" spans="1:20" ht="45" x14ac:dyDescent="0.25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8286</v>
      </c>
      <c r="O1045" s="5">
        <f t="shared" si="96"/>
        <v>8.5370000000000008</v>
      </c>
      <c r="P1045" s="5">
        <f t="shared" si="101"/>
        <v>29.236301369863014</v>
      </c>
      <c r="Q1045" t="str">
        <f t="shared" si="97"/>
        <v>journalism</v>
      </c>
      <c r="R1045" t="str">
        <f t="shared" si="98"/>
        <v>audio</v>
      </c>
      <c r="S1045" s="9">
        <f t="shared" si="99"/>
        <v>42114.252951388888</v>
      </c>
      <c r="T1045" s="9">
        <f t="shared" si="100"/>
        <v>42144.252951388888</v>
      </c>
    </row>
    <row r="1046" spans="1:20" ht="60" x14ac:dyDescent="0.25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8286</v>
      </c>
      <c r="O1046" s="5">
        <f t="shared" si="96"/>
        <v>8.5714285714285715E-2</v>
      </c>
      <c r="P1046" s="5">
        <f t="shared" si="101"/>
        <v>3</v>
      </c>
      <c r="Q1046" t="str">
        <f t="shared" si="97"/>
        <v>journalism</v>
      </c>
      <c r="R1046" t="str">
        <f t="shared" si="98"/>
        <v>audio</v>
      </c>
      <c r="S1046" s="9">
        <f t="shared" si="99"/>
        <v>42011.925937499997</v>
      </c>
      <c r="T1046" s="9">
        <f t="shared" si="100"/>
        <v>42068.852083333331</v>
      </c>
    </row>
    <row r="1047" spans="1:20" ht="45" x14ac:dyDescent="0.25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8286</v>
      </c>
      <c r="O1047" s="5">
        <f t="shared" si="96"/>
        <v>2.66</v>
      </c>
      <c r="P1047" s="5">
        <f t="shared" si="101"/>
        <v>33.25</v>
      </c>
      <c r="Q1047" t="str">
        <f t="shared" si="97"/>
        <v>journalism</v>
      </c>
      <c r="R1047" t="str">
        <f t="shared" si="98"/>
        <v>audio</v>
      </c>
      <c r="S1047" s="9">
        <f t="shared" si="99"/>
        <v>41844.874421296299</v>
      </c>
      <c r="T1047" s="9">
        <f t="shared" si="100"/>
        <v>41874.874421296299</v>
      </c>
    </row>
    <row r="1048" spans="1:20" ht="60" x14ac:dyDescent="0.25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8286</v>
      </c>
      <c r="O1048" s="5">
        <f t="shared" si="96"/>
        <v>0</v>
      </c>
      <c r="P1048" s="5">
        <f t="shared" si="101"/>
        <v>0</v>
      </c>
      <c r="Q1048" t="str">
        <f t="shared" si="97"/>
        <v>journalism</v>
      </c>
      <c r="R1048" t="str">
        <f t="shared" si="98"/>
        <v>audio</v>
      </c>
      <c r="S1048" s="9">
        <f t="shared" si="99"/>
        <v>42319.851388888885</v>
      </c>
      <c r="T1048" s="9">
        <f t="shared" si="100"/>
        <v>42364.851388888885</v>
      </c>
    </row>
    <row r="1049" spans="1:20" ht="45" x14ac:dyDescent="0.25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8286</v>
      </c>
      <c r="O1049" s="5">
        <f t="shared" si="96"/>
        <v>0.05</v>
      </c>
      <c r="P1049" s="5">
        <f t="shared" si="101"/>
        <v>1</v>
      </c>
      <c r="Q1049" t="str">
        <f t="shared" si="97"/>
        <v>journalism</v>
      </c>
      <c r="R1049" t="str">
        <f t="shared" si="98"/>
        <v>audio</v>
      </c>
      <c r="S1049" s="9">
        <f t="shared" si="99"/>
        <v>41918.818460648145</v>
      </c>
      <c r="T1049" s="9">
        <f t="shared" si="100"/>
        <v>41948.860127314816</v>
      </c>
    </row>
    <row r="1050" spans="1:20" ht="60" x14ac:dyDescent="0.25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8286</v>
      </c>
      <c r="O1050" s="5">
        <f t="shared" si="96"/>
        <v>1.4133333333333333</v>
      </c>
      <c r="P1050" s="5">
        <f t="shared" si="101"/>
        <v>53</v>
      </c>
      <c r="Q1050" t="str">
        <f t="shared" si="97"/>
        <v>journalism</v>
      </c>
      <c r="R1050" t="str">
        <f t="shared" si="98"/>
        <v>audio</v>
      </c>
      <c r="S1050" s="9">
        <f t="shared" si="99"/>
        <v>42598.053113425922</v>
      </c>
      <c r="T1050" s="9">
        <f t="shared" si="100"/>
        <v>42638.053113425922</v>
      </c>
    </row>
    <row r="1051" spans="1:20" x14ac:dyDescent="0.25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8286</v>
      </c>
      <c r="O1051" s="5">
        <f t="shared" si="96"/>
        <v>0</v>
      </c>
      <c r="P1051" s="5">
        <f t="shared" si="101"/>
        <v>0</v>
      </c>
      <c r="Q1051" t="str">
        <f t="shared" si="97"/>
        <v>journalism</v>
      </c>
      <c r="R1051" t="str">
        <f t="shared" si="98"/>
        <v>audio</v>
      </c>
      <c r="S1051" s="9">
        <f t="shared" si="99"/>
        <v>42382.431076388893</v>
      </c>
      <c r="T1051" s="9">
        <f t="shared" si="100"/>
        <v>42412.431076388893</v>
      </c>
    </row>
    <row r="1052" spans="1:20" ht="30" x14ac:dyDescent="0.25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8286</v>
      </c>
      <c r="O1052" s="5">
        <f t="shared" si="96"/>
        <v>0</v>
      </c>
      <c r="P1052" s="5">
        <f t="shared" si="101"/>
        <v>0</v>
      </c>
      <c r="Q1052" t="str">
        <f t="shared" si="97"/>
        <v>journalism</v>
      </c>
      <c r="R1052" t="str">
        <f t="shared" si="98"/>
        <v>audio</v>
      </c>
      <c r="S1052" s="9">
        <f t="shared" si="99"/>
        <v>42231.7971875</v>
      </c>
      <c r="T1052" s="9">
        <f t="shared" si="100"/>
        <v>42261.7971875</v>
      </c>
    </row>
    <row r="1053" spans="1:20" ht="60" x14ac:dyDescent="0.25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8286</v>
      </c>
      <c r="O1053" s="5">
        <f t="shared" si="96"/>
        <v>0</v>
      </c>
      <c r="P1053" s="5">
        <f t="shared" si="101"/>
        <v>0</v>
      </c>
      <c r="Q1053" t="str">
        <f t="shared" si="97"/>
        <v>journalism</v>
      </c>
      <c r="R1053" t="str">
        <f t="shared" si="98"/>
        <v>audio</v>
      </c>
      <c r="S1053" s="9">
        <f t="shared" si="99"/>
        <v>41850.014178240745</v>
      </c>
      <c r="T1053" s="9">
        <f t="shared" si="100"/>
        <v>41878.014178240745</v>
      </c>
    </row>
    <row r="1054" spans="1:20" ht="75" x14ac:dyDescent="0.25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8286</v>
      </c>
      <c r="O1054" s="5">
        <f t="shared" si="96"/>
        <v>0</v>
      </c>
      <c r="P1054" s="5">
        <f t="shared" si="101"/>
        <v>0</v>
      </c>
      <c r="Q1054" t="str">
        <f t="shared" si="97"/>
        <v>journalism</v>
      </c>
      <c r="R1054" t="str">
        <f t="shared" si="98"/>
        <v>audio</v>
      </c>
      <c r="S1054" s="9">
        <f t="shared" si="99"/>
        <v>42483.797395833331</v>
      </c>
      <c r="T1054" s="9">
        <f t="shared" si="100"/>
        <v>42527.839583333334</v>
      </c>
    </row>
    <row r="1055" spans="1:20" ht="60" x14ac:dyDescent="0.25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8286</v>
      </c>
      <c r="O1055" s="5">
        <f t="shared" si="96"/>
        <v>1</v>
      </c>
      <c r="P1055" s="5">
        <f t="shared" si="101"/>
        <v>15</v>
      </c>
      <c r="Q1055" t="str">
        <f t="shared" si="97"/>
        <v>journalism</v>
      </c>
      <c r="R1055" t="str">
        <f t="shared" si="98"/>
        <v>audio</v>
      </c>
      <c r="S1055" s="9">
        <f t="shared" si="99"/>
        <v>42775.172824074078</v>
      </c>
      <c r="T1055" s="9">
        <f t="shared" si="100"/>
        <v>42800.172824074078</v>
      </c>
    </row>
    <row r="1056" spans="1:20" ht="60" x14ac:dyDescent="0.25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8286</v>
      </c>
      <c r="O1056" s="5">
        <f t="shared" si="96"/>
        <v>0</v>
      </c>
      <c r="P1056" s="5">
        <f t="shared" si="101"/>
        <v>0</v>
      </c>
      <c r="Q1056" t="str">
        <f t="shared" si="97"/>
        <v>journalism</v>
      </c>
      <c r="R1056" t="str">
        <f t="shared" si="98"/>
        <v>audio</v>
      </c>
      <c r="S1056" s="9">
        <f t="shared" si="99"/>
        <v>41831.851840277777</v>
      </c>
      <c r="T1056" s="9">
        <f t="shared" si="100"/>
        <v>41861.916666666664</v>
      </c>
    </row>
    <row r="1057" spans="1:20" ht="60" x14ac:dyDescent="0.25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8286</v>
      </c>
      <c r="O1057" s="5">
        <f t="shared" si="96"/>
        <v>0</v>
      </c>
      <c r="P1057" s="5">
        <f t="shared" si="101"/>
        <v>0</v>
      </c>
      <c r="Q1057" t="str">
        <f t="shared" si="97"/>
        <v>journalism</v>
      </c>
      <c r="R1057" t="str">
        <f t="shared" si="98"/>
        <v>audio</v>
      </c>
      <c r="S1057" s="9">
        <f t="shared" si="99"/>
        <v>42406.992418981477</v>
      </c>
      <c r="T1057" s="9">
        <f t="shared" si="100"/>
        <v>42436.992418981477</v>
      </c>
    </row>
    <row r="1058" spans="1:20" ht="60" x14ac:dyDescent="0.25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8286</v>
      </c>
      <c r="O1058" s="5">
        <f t="shared" si="96"/>
        <v>0</v>
      </c>
      <c r="P1058" s="5">
        <f t="shared" si="101"/>
        <v>0</v>
      </c>
      <c r="Q1058" t="str">
        <f t="shared" si="97"/>
        <v>journalism</v>
      </c>
      <c r="R1058" t="str">
        <f t="shared" si="98"/>
        <v>audio</v>
      </c>
      <c r="S1058" s="9">
        <f t="shared" si="99"/>
        <v>42058.719641203701</v>
      </c>
      <c r="T1058" s="9">
        <f t="shared" si="100"/>
        <v>42118.677974537044</v>
      </c>
    </row>
    <row r="1059" spans="1:20" ht="45" x14ac:dyDescent="0.25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8286</v>
      </c>
      <c r="O1059" s="5">
        <f t="shared" si="96"/>
        <v>0</v>
      </c>
      <c r="P1059" s="5">
        <f t="shared" si="101"/>
        <v>0</v>
      </c>
      <c r="Q1059" t="str">
        <f t="shared" si="97"/>
        <v>journalism</v>
      </c>
      <c r="R1059" t="str">
        <f t="shared" si="98"/>
        <v>audio</v>
      </c>
      <c r="S1059" s="9">
        <f t="shared" si="99"/>
        <v>42678.871331018512</v>
      </c>
      <c r="T1059" s="9">
        <f t="shared" si="100"/>
        <v>42708.912997685184</v>
      </c>
    </row>
    <row r="1060" spans="1:20" ht="60" x14ac:dyDescent="0.25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8286</v>
      </c>
      <c r="O1060" s="5">
        <f t="shared" si="96"/>
        <v>0</v>
      </c>
      <c r="P1060" s="5">
        <f t="shared" si="101"/>
        <v>0</v>
      </c>
      <c r="Q1060" t="str">
        <f t="shared" si="97"/>
        <v>journalism</v>
      </c>
      <c r="R1060" t="str">
        <f t="shared" si="98"/>
        <v>audio</v>
      </c>
      <c r="S1060" s="9">
        <f t="shared" si="99"/>
        <v>42047.900960648149</v>
      </c>
      <c r="T1060" s="9">
        <f t="shared" si="100"/>
        <v>42089</v>
      </c>
    </row>
    <row r="1061" spans="1:20" x14ac:dyDescent="0.25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8286</v>
      </c>
      <c r="O1061" s="5">
        <f t="shared" si="96"/>
        <v>0</v>
      </c>
      <c r="P1061" s="5">
        <f t="shared" si="101"/>
        <v>0</v>
      </c>
      <c r="Q1061" t="str">
        <f t="shared" si="97"/>
        <v>journalism</v>
      </c>
      <c r="R1061" t="str">
        <f t="shared" si="98"/>
        <v>audio</v>
      </c>
      <c r="S1061" s="9">
        <f t="shared" si="99"/>
        <v>42046.79</v>
      </c>
      <c r="T1061" s="9">
        <f t="shared" si="100"/>
        <v>42076.748333333337</v>
      </c>
    </row>
    <row r="1062" spans="1:20" ht="60" x14ac:dyDescent="0.25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8286</v>
      </c>
      <c r="O1062" s="5">
        <f t="shared" si="96"/>
        <v>1</v>
      </c>
      <c r="P1062" s="5">
        <f t="shared" si="101"/>
        <v>50</v>
      </c>
      <c r="Q1062" t="str">
        <f t="shared" si="97"/>
        <v>journalism</v>
      </c>
      <c r="R1062" t="str">
        <f t="shared" si="98"/>
        <v>audio</v>
      </c>
      <c r="S1062" s="9">
        <f t="shared" si="99"/>
        <v>42079.913113425922</v>
      </c>
      <c r="T1062" s="9">
        <f t="shared" si="100"/>
        <v>42109.913113425922</v>
      </c>
    </row>
    <row r="1063" spans="1:20" ht="45" x14ac:dyDescent="0.25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8286</v>
      </c>
      <c r="O1063" s="5">
        <f t="shared" si="96"/>
        <v>0</v>
      </c>
      <c r="P1063" s="5">
        <f t="shared" si="101"/>
        <v>0</v>
      </c>
      <c r="Q1063" t="str">
        <f t="shared" si="97"/>
        <v>journalism</v>
      </c>
      <c r="R1063" t="str">
        <f t="shared" si="98"/>
        <v>audio</v>
      </c>
      <c r="S1063" s="9">
        <f t="shared" si="99"/>
        <v>42432.276712962965</v>
      </c>
      <c r="T1063" s="9">
        <f t="shared" si="100"/>
        <v>42492.041666666672</v>
      </c>
    </row>
    <row r="1064" spans="1:20" ht="30" x14ac:dyDescent="0.25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8286</v>
      </c>
      <c r="O1064" s="5">
        <f t="shared" si="96"/>
        <v>95.477386934673362</v>
      </c>
      <c r="P1064" s="5">
        <f t="shared" si="101"/>
        <v>47.5</v>
      </c>
      <c r="Q1064" t="str">
        <f t="shared" si="97"/>
        <v>journalism</v>
      </c>
      <c r="R1064" t="str">
        <f t="shared" si="98"/>
        <v>audio</v>
      </c>
      <c r="S1064" s="9">
        <f t="shared" si="99"/>
        <v>42556.807187500002</v>
      </c>
      <c r="T1064" s="9">
        <f t="shared" si="100"/>
        <v>42563.807187500002</v>
      </c>
    </row>
    <row r="1065" spans="1:20" ht="60" x14ac:dyDescent="0.25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8286</v>
      </c>
      <c r="O1065" s="5">
        <f t="shared" si="96"/>
        <v>0</v>
      </c>
      <c r="P1065" s="5">
        <f t="shared" si="101"/>
        <v>0</v>
      </c>
      <c r="Q1065" t="str">
        <f t="shared" si="97"/>
        <v>journalism</v>
      </c>
      <c r="R1065" t="str">
        <f t="shared" si="98"/>
        <v>audio</v>
      </c>
      <c r="S1065" s="9">
        <f t="shared" si="99"/>
        <v>42583.030810185184</v>
      </c>
      <c r="T1065" s="9">
        <f t="shared" si="100"/>
        <v>42613.030810185184</v>
      </c>
    </row>
    <row r="1066" spans="1:20" ht="60" x14ac:dyDescent="0.25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8287</v>
      </c>
      <c r="O1066" s="5">
        <f t="shared" si="96"/>
        <v>8.974444444444444</v>
      </c>
      <c r="P1066" s="5">
        <f t="shared" si="101"/>
        <v>65.666666666666671</v>
      </c>
      <c r="Q1066" t="str">
        <f t="shared" si="97"/>
        <v>games</v>
      </c>
      <c r="R1066" t="str">
        <f t="shared" si="98"/>
        <v>games</v>
      </c>
      <c r="S1066" s="9">
        <f t="shared" si="99"/>
        <v>41417.228043981479</v>
      </c>
      <c r="T1066" s="9">
        <f t="shared" si="100"/>
        <v>41462.228043981479</v>
      </c>
    </row>
    <row r="1067" spans="1:20" ht="60" x14ac:dyDescent="0.25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8287</v>
      </c>
      <c r="O1067" s="5">
        <f t="shared" si="96"/>
        <v>2.7</v>
      </c>
      <c r="P1067" s="5">
        <f t="shared" si="101"/>
        <v>16.2</v>
      </c>
      <c r="Q1067" t="str">
        <f t="shared" si="97"/>
        <v>games</v>
      </c>
      <c r="R1067" t="str">
        <f t="shared" si="98"/>
        <v>games</v>
      </c>
      <c r="S1067" s="9">
        <f t="shared" si="99"/>
        <v>41661.381041666667</v>
      </c>
      <c r="T1067" s="9">
        <f t="shared" si="100"/>
        <v>41689.381041666667</v>
      </c>
    </row>
    <row r="1068" spans="1:20" ht="45" x14ac:dyDescent="0.25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8287</v>
      </c>
      <c r="O1068" s="5">
        <f t="shared" si="96"/>
        <v>3.3673333333333333</v>
      </c>
      <c r="P1068" s="5">
        <f t="shared" si="101"/>
        <v>34.128378378378379</v>
      </c>
      <c r="Q1068" t="str">
        <f t="shared" si="97"/>
        <v>games</v>
      </c>
      <c r="R1068" t="str">
        <f t="shared" si="98"/>
        <v>games</v>
      </c>
      <c r="S1068" s="9">
        <f t="shared" si="99"/>
        <v>41445.962754629632</v>
      </c>
      <c r="T1068" s="9">
        <f t="shared" si="100"/>
        <v>41490.962754629632</v>
      </c>
    </row>
    <row r="1069" spans="1:20" ht="60" x14ac:dyDescent="0.25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8287</v>
      </c>
      <c r="O1069" s="5">
        <f t="shared" si="96"/>
        <v>26</v>
      </c>
      <c r="P1069" s="5">
        <f t="shared" si="101"/>
        <v>13</v>
      </c>
      <c r="Q1069" t="str">
        <f t="shared" si="97"/>
        <v>games</v>
      </c>
      <c r="R1069" t="str">
        <f t="shared" si="98"/>
        <v>games</v>
      </c>
      <c r="S1069" s="9">
        <f t="shared" si="99"/>
        <v>41599.855682870373</v>
      </c>
      <c r="T1069" s="9">
        <f t="shared" si="100"/>
        <v>41629.855682870373</v>
      </c>
    </row>
    <row r="1070" spans="1:20" ht="60" x14ac:dyDescent="0.25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8287</v>
      </c>
      <c r="O1070" s="5">
        <f t="shared" si="96"/>
        <v>0.15</v>
      </c>
      <c r="P1070" s="5">
        <f t="shared" si="101"/>
        <v>11.25</v>
      </c>
      <c r="Q1070" t="str">
        <f t="shared" si="97"/>
        <v>games</v>
      </c>
      <c r="R1070" t="str">
        <f t="shared" si="98"/>
        <v>games</v>
      </c>
      <c r="S1070" s="9">
        <f t="shared" si="99"/>
        <v>42440.371111111104</v>
      </c>
      <c r="T1070" s="9">
        <f t="shared" si="100"/>
        <v>42470.329444444447</v>
      </c>
    </row>
    <row r="1071" spans="1:20" ht="45" x14ac:dyDescent="0.25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8287</v>
      </c>
      <c r="O1071" s="5">
        <f t="shared" si="96"/>
        <v>38.636363636363633</v>
      </c>
      <c r="P1071" s="5">
        <f t="shared" si="101"/>
        <v>40.476190476190474</v>
      </c>
      <c r="Q1071" t="str">
        <f t="shared" si="97"/>
        <v>games</v>
      </c>
      <c r="R1071" t="str">
        <f t="shared" si="98"/>
        <v>games</v>
      </c>
      <c r="S1071" s="9">
        <f t="shared" si="99"/>
        <v>41572.229849537034</v>
      </c>
      <c r="T1071" s="9">
        <f t="shared" si="100"/>
        <v>41604.271516203706</v>
      </c>
    </row>
    <row r="1072" spans="1:20" ht="45" x14ac:dyDescent="0.25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8287</v>
      </c>
      <c r="O1072" s="5">
        <f t="shared" si="96"/>
        <v>0.7</v>
      </c>
      <c r="P1072" s="5">
        <f t="shared" si="101"/>
        <v>35</v>
      </c>
      <c r="Q1072" t="str">
        <f t="shared" si="97"/>
        <v>games</v>
      </c>
      <c r="R1072" t="str">
        <f t="shared" si="98"/>
        <v>games</v>
      </c>
      <c r="S1072" s="9">
        <f t="shared" si="99"/>
        <v>41163.011828703704</v>
      </c>
      <c r="T1072" s="9">
        <f t="shared" si="100"/>
        <v>41183.011828703704</v>
      </c>
    </row>
    <row r="1073" spans="1:20" ht="60" x14ac:dyDescent="0.25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8287</v>
      </c>
      <c r="O1073" s="5">
        <f t="shared" si="96"/>
        <v>0</v>
      </c>
      <c r="P1073" s="5">
        <f t="shared" si="101"/>
        <v>0</v>
      </c>
      <c r="Q1073" t="str">
        <f t="shared" si="97"/>
        <v>games</v>
      </c>
      <c r="R1073" t="str">
        <f t="shared" si="98"/>
        <v>games</v>
      </c>
      <c r="S1073" s="9">
        <f t="shared" si="99"/>
        <v>42295.753391203703</v>
      </c>
      <c r="T1073" s="9">
        <f t="shared" si="100"/>
        <v>42325.795057870375</v>
      </c>
    </row>
    <row r="1074" spans="1:20" ht="60" x14ac:dyDescent="0.25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8287</v>
      </c>
      <c r="O1074" s="5">
        <f t="shared" si="96"/>
        <v>6.8000000000000005E-2</v>
      </c>
      <c r="P1074" s="5">
        <f t="shared" si="101"/>
        <v>12.75</v>
      </c>
      <c r="Q1074" t="str">
        <f t="shared" si="97"/>
        <v>games</v>
      </c>
      <c r="R1074" t="str">
        <f t="shared" si="98"/>
        <v>games</v>
      </c>
      <c r="S1074" s="9">
        <f t="shared" si="99"/>
        <v>41645.832141203704</v>
      </c>
      <c r="T1074" s="9">
        <f t="shared" si="100"/>
        <v>41675.832141203704</v>
      </c>
    </row>
    <row r="1075" spans="1:20" ht="45" x14ac:dyDescent="0.25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8287</v>
      </c>
      <c r="O1075" s="5">
        <f t="shared" si="96"/>
        <v>1.3333333333333333</v>
      </c>
      <c r="P1075" s="5">
        <f t="shared" si="101"/>
        <v>10</v>
      </c>
      <c r="Q1075" t="str">
        <f t="shared" si="97"/>
        <v>games</v>
      </c>
      <c r="R1075" t="str">
        <f t="shared" si="98"/>
        <v>games</v>
      </c>
      <c r="S1075" s="9">
        <f t="shared" si="99"/>
        <v>40802.964594907404</v>
      </c>
      <c r="T1075" s="9">
        <f t="shared" si="100"/>
        <v>40832.964594907404</v>
      </c>
    </row>
    <row r="1076" spans="1:20" ht="60" x14ac:dyDescent="0.25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8287</v>
      </c>
      <c r="O1076" s="5">
        <f t="shared" si="96"/>
        <v>6.3092592592592593</v>
      </c>
      <c r="P1076" s="5">
        <f t="shared" si="101"/>
        <v>113.56666666666666</v>
      </c>
      <c r="Q1076" t="str">
        <f t="shared" si="97"/>
        <v>games</v>
      </c>
      <c r="R1076" t="str">
        <f t="shared" si="98"/>
        <v>games</v>
      </c>
      <c r="S1076" s="9">
        <f t="shared" si="99"/>
        <v>41613.172974537039</v>
      </c>
      <c r="T1076" s="9">
        <f t="shared" si="100"/>
        <v>41643.172974537039</v>
      </c>
    </row>
    <row r="1077" spans="1:20" ht="45" x14ac:dyDescent="0.25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8287</v>
      </c>
      <c r="O1077" s="5">
        <f t="shared" si="96"/>
        <v>4.5</v>
      </c>
      <c r="P1077" s="5">
        <f t="shared" si="101"/>
        <v>15</v>
      </c>
      <c r="Q1077" t="str">
        <f t="shared" si="97"/>
        <v>games</v>
      </c>
      <c r="R1077" t="str">
        <f t="shared" si="98"/>
        <v>games</v>
      </c>
      <c r="S1077" s="9">
        <f t="shared" si="99"/>
        <v>41005.904120370367</v>
      </c>
      <c r="T1077" s="9">
        <f t="shared" si="100"/>
        <v>41035.904120370367</v>
      </c>
    </row>
    <row r="1078" spans="1:20" ht="45" x14ac:dyDescent="0.25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8287</v>
      </c>
      <c r="O1078" s="5">
        <f t="shared" si="96"/>
        <v>62.765333333333331</v>
      </c>
      <c r="P1078" s="5">
        <f t="shared" si="101"/>
        <v>48.281025641025643</v>
      </c>
      <c r="Q1078" t="str">
        <f t="shared" si="97"/>
        <v>games</v>
      </c>
      <c r="R1078" t="str">
        <f t="shared" si="98"/>
        <v>games</v>
      </c>
      <c r="S1078" s="9">
        <f t="shared" si="99"/>
        <v>41838.377893518518</v>
      </c>
      <c r="T1078" s="9">
        <f t="shared" si="100"/>
        <v>41893.377893518518</v>
      </c>
    </row>
    <row r="1079" spans="1:20" ht="45" x14ac:dyDescent="0.25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8287</v>
      </c>
      <c r="O1079" s="5">
        <f t="shared" si="96"/>
        <v>29.376000000000001</v>
      </c>
      <c r="P1079" s="5">
        <f t="shared" si="101"/>
        <v>43.976047904191617</v>
      </c>
      <c r="Q1079" t="str">
        <f t="shared" si="97"/>
        <v>games</v>
      </c>
      <c r="R1079" t="str">
        <f t="shared" si="98"/>
        <v>games</v>
      </c>
      <c r="S1079" s="9">
        <f t="shared" si="99"/>
        <v>42353.16679398148</v>
      </c>
      <c r="T1079" s="9">
        <f t="shared" si="100"/>
        <v>42383.16679398148</v>
      </c>
    </row>
    <row r="1080" spans="1:20" ht="60" x14ac:dyDescent="0.25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8287</v>
      </c>
      <c r="O1080" s="5">
        <f t="shared" si="96"/>
        <v>7.5</v>
      </c>
      <c r="P1080" s="5">
        <f t="shared" si="101"/>
        <v>9</v>
      </c>
      <c r="Q1080" t="str">
        <f t="shared" si="97"/>
        <v>games</v>
      </c>
      <c r="R1080" t="str">
        <f t="shared" si="98"/>
        <v>games</v>
      </c>
      <c r="S1080" s="9">
        <f t="shared" si="99"/>
        <v>40701.195844907408</v>
      </c>
      <c r="T1080" s="9">
        <f t="shared" si="100"/>
        <v>40746.195844907408</v>
      </c>
    </row>
    <row r="1081" spans="1:20" ht="60" x14ac:dyDescent="0.25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8287</v>
      </c>
      <c r="O1081" s="5">
        <f t="shared" si="96"/>
        <v>2.6076923076923078</v>
      </c>
      <c r="P1081" s="5">
        <f t="shared" si="101"/>
        <v>37.666666666666664</v>
      </c>
      <c r="Q1081" t="str">
        <f t="shared" si="97"/>
        <v>games</v>
      </c>
      <c r="R1081" t="str">
        <f t="shared" si="98"/>
        <v>games</v>
      </c>
      <c r="S1081" s="9">
        <f t="shared" si="99"/>
        <v>42479.566388888896</v>
      </c>
      <c r="T1081" s="9">
        <f t="shared" si="100"/>
        <v>42504.566388888896</v>
      </c>
    </row>
    <row r="1082" spans="1:20" ht="45" x14ac:dyDescent="0.25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8287</v>
      </c>
      <c r="O1082" s="5">
        <f t="shared" si="96"/>
        <v>9.1050000000000004</v>
      </c>
      <c r="P1082" s="5">
        <f t="shared" si="101"/>
        <v>18.581632653061224</v>
      </c>
      <c r="Q1082" t="str">
        <f t="shared" si="97"/>
        <v>games</v>
      </c>
      <c r="R1082" t="str">
        <f t="shared" si="98"/>
        <v>games</v>
      </c>
      <c r="S1082" s="9">
        <f t="shared" si="99"/>
        <v>41740.138113425928</v>
      </c>
      <c r="T1082" s="9">
        <f t="shared" si="100"/>
        <v>41770.138113425928</v>
      </c>
    </row>
    <row r="1083" spans="1:20" ht="45" x14ac:dyDescent="0.25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8287</v>
      </c>
      <c r="O1083" s="5">
        <f t="shared" si="96"/>
        <v>1.7647058823529412E-2</v>
      </c>
      <c r="P1083" s="5">
        <f t="shared" si="101"/>
        <v>3</v>
      </c>
      <c r="Q1083" t="str">
        <f t="shared" si="97"/>
        <v>games</v>
      </c>
      <c r="R1083" t="str">
        <f t="shared" si="98"/>
        <v>games</v>
      </c>
      <c r="S1083" s="9">
        <f t="shared" si="99"/>
        <v>42002.926990740743</v>
      </c>
      <c r="T1083" s="9">
        <f t="shared" si="100"/>
        <v>42032.926990740743</v>
      </c>
    </row>
    <row r="1084" spans="1:20" ht="45" x14ac:dyDescent="0.25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8287</v>
      </c>
      <c r="O1084" s="5">
        <f t="shared" si="96"/>
        <v>0.56000000000000005</v>
      </c>
      <c r="P1084" s="5">
        <f t="shared" si="101"/>
        <v>18.666666666666668</v>
      </c>
      <c r="Q1084" t="str">
        <f t="shared" si="97"/>
        <v>games</v>
      </c>
      <c r="R1084" t="str">
        <f t="shared" si="98"/>
        <v>games</v>
      </c>
      <c r="S1084" s="9">
        <f t="shared" si="99"/>
        <v>41101.906111111115</v>
      </c>
      <c r="T1084" s="9">
        <f t="shared" si="100"/>
        <v>41131.906111111115</v>
      </c>
    </row>
    <row r="1085" spans="1:20" ht="60" x14ac:dyDescent="0.25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8287</v>
      </c>
      <c r="O1085" s="5">
        <f t="shared" si="96"/>
        <v>0.82</v>
      </c>
      <c r="P1085" s="5">
        <f t="shared" si="101"/>
        <v>410</v>
      </c>
      <c r="Q1085" t="str">
        <f t="shared" si="97"/>
        <v>games</v>
      </c>
      <c r="R1085" t="str">
        <f t="shared" si="98"/>
        <v>games</v>
      </c>
      <c r="S1085" s="9">
        <f t="shared" si="99"/>
        <v>41793.659525462965</v>
      </c>
      <c r="T1085" s="9">
        <f t="shared" si="100"/>
        <v>41853.659525462965</v>
      </c>
    </row>
    <row r="1086" spans="1:20" x14ac:dyDescent="0.25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8287</v>
      </c>
      <c r="O1086" s="5">
        <f t="shared" si="96"/>
        <v>0</v>
      </c>
      <c r="P1086" s="5">
        <f t="shared" si="101"/>
        <v>0</v>
      </c>
      <c r="Q1086" t="str">
        <f t="shared" si="97"/>
        <v>games</v>
      </c>
      <c r="R1086" t="str">
        <f t="shared" si="98"/>
        <v>games</v>
      </c>
      <c r="S1086" s="9">
        <f t="shared" si="99"/>
        <v>41829.912083333329</v>
      </c>
      <c r="T1086" s="9">
        <f t="shared" si="100"/>
        <v>41859.912083333329</v>
      </c>
    </row>
    <row r="1087" spans="1:20" ht="45" x14ac:dyDescent="0.25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8287</v>
      </c>
      <c r="O1087" s="5">
        <f t="shared" si="96"/>
        <v>3.42</v>
      </c>
      <c r="P1087" s="5">
        <f t="shared" si="101"/>
        <v>114</v>
      </c>
      <c r="Q1087" t="str">
        <f t="shared" si="97"/>
        <v>games</v>
      </c>
      <c r="R1087" t="str">
        <f t="shared" si="98"/>
        <v>games</v>
      </c>
      <c r="S1087" s="9">
        <f t="shared" si="99"/>
        <v>42413.671006944445</v>
      </c>
      <c r="T1087" s="9">
        <f t="shared" si="100"/>
        <v>42443.629340277781</v>
      </c>
    </row>
    <row r="1088" spans="1:20" x14ac:dyDescent="0.25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8287</v>
      </c>
      <c r="O1088" s="5">
        <f t="shared" si="96"/>
        <v>8.3333333333333329E-2</v>
      </c>
      <c r="P1088" s="5">
        <f t="shared" si="101"/>
        <v>7.5</v>
      </c>
      <c r="Q1088" t="str">
        <f t="shared" si="97"/>
        <v>games</v>
      </c>
      <c r="R1088" t="str">
        <f t="shared" si="98"/>
        <v>games</v>
      </c>
      <c r="S1088" s="9">
        <f t="shared" si="99"/>
        <v>41845.866793981484</v>
      </c>
      <c r="T1088" s="9">
        <f t="shared" si="100"/>
        <v>41875.866793981484</v>
      </c>
    </row>
    <row r="1089" spans="1:20" ht="60" x14ac:dyDescent="0.25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8287</v>
      </c>
      <c r="O1089" s="5">
        <f t="shared" si="96"/>
        <v>0</v>
      </c>
      <c r="P1089" s="5">
        <f t="shared" si="101"/>
        <v>0</v>
      </c>
      <c r="Q1089" t="str">
        <f t="shared" si="97"/>
        <v>games</v>
      </c>
      <c r="R1089" t="str">
        <f t="shared" si="98"/>
        <v>games</v>
      </c>
      <c r="S1089" s="9">
        <f t="shared" si="99"/>
        <v>41775.713969907411</v>
      </c>
      <c r="T1089" s="9">
        <f t="shared" si="100"/>
        <v>41805.713969907411</v>
      </c>
    </row>
    <row r="1090" spans="1:20" ht="45" x14ac:dyDescent="0.25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8287</v>
      </c>
      <c r="O1090" s="5">
        <f t="shared" si="96"/>
        <v>14.182977777777777</v>
      </c>
      <c r="P1090" s="5">
        <f t="shared" si="101"/>
        <v>43.41727891156463</v>
      </c>
      <c r="Q1090" t="str">
        <f t="shared" si="97"/>
        <v>games</v>
      </c>
      <c r="R1090" t="str">
        <f t="shared" si="98"/>
        <v>games</v>
      </c>
      <c r="S1090" s="9">
        <f t="shared" si="99"/>
        <v>41723.799386574072</v>
      </c>
      <c r="T1090" s="9">
        <f t="shared" si="100"/>
        <v>41753.799386574072</v>
      </c>
    </row>
    <row r="1091" spans="1:20" ht="30" x14ac:dyDescent="0.25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8287</v>
      </c>
      <c r="O1091" s="5">
        <f t="shared" ref="O1091:O1154" si="102">E1091*100/D1091</f>
        <v>7.8266666666666671</v>
      </c>
      <c r="P1091" s="5">
        <f t="shared" si="101"/>
        <v>23.959183673469386</v>
      </c>
      <c r="Q1091" t="str">
        <f t="shared" ref="Q1091:Q1154" si="103">IF(ISERR(FIND(" ",N1091)),"",LEFT(N1091,FIND(" ",N1091)-1))</f>
        <v>games</v>
      </c>
      <c r="R1091" t="str">
        <f t="shared" ref="R1091:R1154" si="104">IF(ISERR(FIND(" ",N1091)),"",RIGHT(N1091,LEN(N1091)-FIND("*",SUBSTITUTE(N1091," ","*",LEN(N1091)-LEN(SUBSTITUTE(N1091," ",""))))))</f>
        <v>games</v>
      </c>
      <c r="S1091" s="9">
        <f t="shared" ref="S1091:S1154" si="105">(((J1091/60)/60)/24)+DATE(1970,1,1)</f>
        <v>42151.189525462964</v>
      </c>
      <c r="T1091" s="9">
        <f t="shared" ref="T1091:T1154" si="106">(((I1091/60)/60)/24)+DATE(1970,1,1)</f>
        <v>42181.189525462964</v>
      </c>
    </row>
    <row r="1092" spans="1:20" ht="60" x14ac:dyDescent="0.25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8287</v>
      </c>
      <c r="O1092" s="5">
        <f t="shared" si="102"/>
        <v>3.8464497269020695E-2</v>
      </c>
      <c r="P1092" s="5">
        <f t="shared" ref="P1092:P1155" si="107">IF(L1092=0,0,E1092/L1092)</f>
        <v>5</v>
      </c>
      <c r="Q1092" t="str">
        <f t="shared" si="103"/>
        <v>games</v>
      </c>
      <c r="R1092" t="str">
        <f t="shared" si="104"/>
        <v>games</v>
      </c>
      <c r="S1092" s="9">
        <f t="shared" si="105"/>
        <v>42123.185798611114</v>
      </c>
      <c r="T1092" s="9">
        <f t="shared" si="106"/>
        <v>42153.185798611114</v>
      </c>
    </row>
    <row r="1093" spans="1:20" ht="60" x14ac:dyDescent="0.25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8287</v>
      </c>
      <c r="O1093" s="5">
        <f t="shared" si="102"/>
        <v>12.5</v>
      </c>
      <c r="P1093" s="5">
        <f t="shared" si="107"/>
        <v>12.5</v>
      </c>
      <c r="Q1093" t="str">
        <f t="shared" si="103"/>
        <v>games</v>
      </c>
      <c r="R1093" t="str">
        <f t="shared" si="104"/>
        <v>games</v>
      </c>
      <c r="S1093" s="9">
        <f t="shared" si="105"/>
        <v>42440.820277777777</v>
      </c>
      <c r="T1093" s="9">
        <f t="shared" si="106"/>
        <v>42470.778611111105</v>
      </c>
    </row>
    <row r="1094" spans="1:20" ht="60" x14ac:dyDescent="0.25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8287</v>
      </c>
      <c r="O1094" s="5">
        <f t="shared" si="102"/>
        <v>1.05</v>
      </c>
      <c r="P1094" s="5">
        <f t="shared" si="107"/>
        <v>3</v>
      </c>
      <c r="Q1094" t="str">
        <f t="shared" si="103"/>
        <v>games</v>
      </c>
      <c r="R1094" t="str">
        <f t="shared" si="104"/>
        <v>games</v>
      </c>
      <c r="S1094" s="9">
        <f t="shared" si="105"/>
        <v>41250.025902777779</v>
      </c>
      <c r="T1094" s="9">
        <f t="shared" si="106"/>
        <v>41280.025902777779</v>
      </c>
    </row>
    <row r="1095" spans="1:20" ht="45" x14ac:dyDescent="0.25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8287</v>
      </c>
      <c r="O1095" s="5">
        <f t="shared" si="102"/>
        <v>14.083333333333334</v>
      </c>
      <c r="P1095" s="5">
        <f t="shared" si="107"/>
        <v>10.5625</v>
      </c>
      <c r="Q1095" t="str">
        <f t="shared" si="103"/>
        <v>games</v>
      </c>
      <c r="R1095" t="str">
        <f t="shared" si="104"/>
        <v>games</v>
      </c>
      <c r="S1095" s="9">
        <f t="shared" si="105"/>
        <v>42396.973807870367</v>
      </c>
      <c r="T1095" s="9">
        <f t="shared" si="106"/>
        <v>42411.973807870367</v>
      </c>
    </row>
    <row r="1096" spans="1:20" ht="60" x14ac:dyDescent="0.25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8287</v>
      </c>
      <c r="O1096" s="5">
        <f t="shared" si="102"/>
        <v>18.300055555555556</v>
      </c>
      <c r="P1096" s="5">
        <f t="shared" si="107"/>
        <v>122.00037037037038</v>
      </c>
      <c r="Q1096" t="str">
        <f t="shared" si="103"/>
        <v>games</v>
      </c>
      <c r="R1096" t="str">
        <f t="shared" si="104"/>
        <v>games</v>
      </c>
      <c r="S1096" s="9">
        <f t="shared" si="105"/>
        <v>40795.713344907403</v>
      </c>
      <c r="T1096" s="9">
        <f t="shared" si="106"/>
        <v>40825.713344907403</v>
      </c>
    </row>
    <row r="1097" spans="1:20" ht="60" x14ac:dyDescent="0.25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8287</v>
      </c>
      <c r="O1097" s="5">
        <f t="shared" si="102"/>
        <v>5.0347999999999997</v>
      </c>
      <c r="P1097" s="5">
        <f t="shared" si="107"/>
        <v>267.80851063829789</v>
      </c>
      <c r="Q1097" t="str">
        <f t="shared" si="103"/>
        <v>games</v>
      </c>
      <c r="R1097" t="str">
        <f t="shared" si="104"/>
        <v>games</v>
      </c>
      <c r="S1097" s="9">
        <f t="shared" si="105"/>
        <v>41486.537268518521</v>
      </c>
      <c r="T1097" s="9">
        <f t="shared" si="106"/>
        <v>41516.537268518521</v>
      </c>
    </row>
    <row r="1098" spans="1:20" ht="60" x14ac:dyDescent="0.25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8287</v>
      </c>
      <c r="O1098" s="5">
        <f t="shared" si="102"/>
        <v>17.933333333333334</v>
      </c>
      <c r="P1098" s="5">
        <f t="shared" si="107"/>
        <v>74.206896551724142</v>
      </c>
      <c r="Q1098" t="str">
        <f t="shared" si="103"/>
        <v>games</v>
      </c>
      <c r="R1098" t="str">
        <f t="shared" si="104"/>
        <v>games</v>
      </c>
      <c r="S1098" s="9">
        <f t="shared" si="105"/>
        <v>41885.51798611111</v>
      </c>
      <c r="T1098" s="9">
        <f t="shared" si="106"/>
        <v>41916.145833333336</v>
      </c>
    </row>
    <row r="1099" spans="1:20" ht="45" x14ac:dyDescent="0.25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8287</v>
      </c>
      <c r="O1099" s="5">
        <f t="shared" si="102"/>
        <v>4.7E-2</v>
      </c>
      <c r="P1099" s="5">
        <f t="shared" si="107"/>
        <v>6.7142857142857144</v>
      </c>
      <c r="Q1099" t="str">
        <f t="shared" si="103"/>
        <v>games</v>
      </c>
      <c r="R1099" t="str">
        <f t="shared" si="104"/>
        <v>games</v>
      </c>
      <c r="S1099" s="9">
        <f t="shared" si="105"/>
        <v>41660.792557870373</v>
      </c>
      <c r="T1099" s="9">
        <f t="shared" si="106"/>
        <v>41700.792557870373</v>
      </c>
    </row>
    <row r="1100" spans="1:20" ht="30" x14ac:dyDescent="0.25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8287</v>
      </c>
      <c r="O1100" s="5">
        <f t="shared" si="102"/>
        <v>7.2119999999999997</v>
      </c>
      <c r="P1100" s="5">
        <f t="shared" si="107"/>
        <v>81.954545454545453</v>
      </c>
      <c r="Q1100" t="str">
        <f t="shared" si="103"/>
        <v>games</v>
      </c>
      <c r="R1100" t="str">
        <f t="shared" si="104"/>
        <v>games</v>
      </c>
      <c r="S1100" s="9">
        <f t="shared" si="105"/>
        <v>41712.762673611112</v>
      </c>
      <c r="T1100" s="9">
        <f t="shared" si="106"/>
        <v>41742.762673611112</v>
      </c>
    </row>
    <row r="1101" spans="1:20" ht="60" x14ac:dyDescent="0.25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8287</v>
      </c>
      <c r="O1101" s="5">
        <f t="shared" si="102"/>
        <v>0.5</v>
      </c>
      <c r="P1101" s="5">
        <f t="shared" si="107"/>
        <v>25</v>
      </c>
      <c r="Q1101" t="str">
        <f t="shared" si="103"/>
        <v>games</v>
      </c>
      <c r="R1101" t="str">
        <f t="shared" si="104"/>
        <v>games</v>
      </c>
      <c r="S1101" s="9">
        <f t="shared" si="105"/>
        <v>42107.836435185185</v>
      </c>
      <c r="T1101" s="9">
        <f t="shared" si="106"/>
        <v>42137.836435185185</v>
      </c>
    </row>
    <row r="1102" spans="1:20" ht="45" x14ac:dyDescent="0.25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8287</v>
      </c>
      <c r="O1102" s="5">
        <f t="shared" si="102"/>
        <v>2.5</v>
      </c>
      <c r="P1102" s="5">
        <f t="shared" si="107"/>
        <v>10</v>
      </c>
      <c r="Q1102" t="str">
        <f t="shared" si="103"/>
        <v>games</v>
      </c>
      <c r="R1102" t="str">
        <f t="shared" si="104"/>
        <v>games</v>
      </c>
      <c r="S1102" s="9">
        <f t="shared" si="105"/>
        <v>42384.110775462963</v>
      </c>
      <c r="T1102" s="9">
        <f t="shared" si="106"/>
        <v>42414.110775462963</v>
      </c>
    </row>
    <row r="1103" spans="1:20" ht="45" x14ac:dyDescent="0.25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8287</v>
      </c>
      <c r="O1103" s="5">
        <f t="shared" si="102"/>
        <v>4.1000000000000002E-2</v>
      </c>
      <c r="P1103" s="5">
        <f t="shared" si="107"/>
        <v>6.833333333333333</v>
      </c>
      <c r="Q1103" t="str">
        <f t="shared" si="103"/>
        <v>games</v>
      </c>
      <c r="R1103" t="str">
        <f t="shared" si="104"/>
        <v>games</v>
      </c>
      <c r="S1103" s="9">
        <f t="shared" si="105"/>
        <v>42538.77243055556</v>
      </c>
      <c r="T1103" s="9">
        <f t="shared" si="106"/>
        <v>42565.758333333331</v>
      </c>
    </row>
    <row r="1104" spans="1:20" ht="60" x14ac:dyDescent="0.25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8287</v>
      </c>
      <c r="O1104" s="5">
        <f t="shared" si="102"/>
        <v>5.3125</v>
      </c>
      <c r="P1104" s="5">
        <f t="shared" si="107"/>
        <v>17.708333333333332</v>
      </c>
      <c r="Q1104" t="str">
        <f t="shared" si="103"/>
        <v>games</v>
      </c>
      <c r="R1104" t="str">
        <f t="shared" si="104"/>
        <v>games</v>
      </c>
      <c r="S1104" s="9">
        <f t="shared" si="105"/>
        <v>41577.045428240745</v>
      </c>
      <c r="T1104" s="9">
        <f t="shared" si="106"/>
        <v>41617.249305555553</v>
      </c>
    </row>
    <row r="1105" spans="1:20" ht="45" x14ac:dyDescent="0.25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8287</v>
      </c>
      <c r="O1105" s="5">
        <f t="shared" si="102"/>
        <v>1.62</v>
      </c>
      <c r="P1105" s="5">
        <f t="shared" si="107"/>
        <v>16.2</v>
      </c>
      <c r="Q1105" t="str">
        <f t="shared" si="103"/>
        <v>games</v>
      </c>
      <c r="R1105" t="str">
        <f t="shared" si="104"/>
        <v>games</v>
      </c>
      <c r="S1105" s="9">
        <f t="shared" si="105"/>
        <v>42479.22210648148</v>
      </c>
      <c r="T1105" s="9">
        <f t="shared" si="106"/>
        <v>42539.22210648148</v>
      </c>
    </row>
    <row r="1106" spans="1:20" ht="60" x14ac:dyDescent="0.25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8287</v>
      </c>
      <c r="O1106" s="5">
        <f t="shared" si="102"/>
        <v>4.9516666666666671</v>
      </c>
      <c r="P1106" s="5">
        <f t="shared" si="107"/>
        <v>80.297297297297291</v>
      </c>
      <c r="Q1106" t="str">
        <f t="shared" si="103"/>
        <v>games</v>
      </c>
      <c r="R1106" t="str">
        <f t="shared" si="104"/>
        <v>games</v>
      </c>
      <c r="S1106" s="9">
        <f t="shared" si="105"/>
        <v>41771.40996527778</v>
      </c>
      <c r="T1106" s="9">
        <f t="shared" si="106"/>
        <v>41801.40996527778</v>
      </c>
    </row>
    <row r="1107" spans="1:20" ht="60" x14ac:dyDescent="0.25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8287</v>
      </c>
      <c r="O1107" s="5">
        <f t="shared" si="102"/>
        <v>0.159</v>
      </c>
      <c r="P1107" s="5">
        <f t="shared" si="107"/>
        <v>71.55</v>
      </c>
      <c r="Q1107" t="str">
        <f t="shared" si="103"/>
        <v>games</v>
      </c>
      <c r="R1107" t="str">
        <f t="shared" si="104"/>
        <v>games</v>
      </c>
      <c r="S1107" s="9">
        <f t="shared" si="105"/>
        <v>41692.135729166665</v>
      </c>
      <c r="T1107" s="9">
        <f t="shared" si="106"/>
        <v>41722.0940625</v>
      </c>
    </row>
    <row r="1108" spans="1:20" ht="45" x14ac:dyDescent="0.25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8287</v>
      </c>
      <c r="O1108" s="5">
        <f t="shared" si="102"/>
        <v>41.25</v>
      </c>
      <c r="P1108" s="5">
        <f t="shared" si="107"/>
        <v>23.571428571428573</v>
      </c>
      <c r="Q1108" t="str">
        <f t="shared" si="103"/>
        <v>games</v>
      </c>
      <c r="R1108" t="str">
        <f t="shared" si="104"/>
        <v>games</v>
      </c>
      <c r="S1108" s="9">
        <f t="shared" si="105"/>
        <v>40973.740451388891</v>
      </c>
      <c r="T1108" s="9">
        <f t="shared" si="106"/>
        <v>41003.698784722219</v>
      </c>
    </row>
    <row r="1109" spans="1:20" ht="60" x14ac:dyDescent="0.25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8287</v>
      </c>
      <c r="O1109" s="5">
        <f t="shared" si="102"/>
        <v>0</v>
      </c>
      <c r="P1109" s="5">
        <f t="shared" si="107"/>
        <v>0</v>
      </c>
      <c r="Q1109" t="str">
        <f t="shared" si="103"/>
        <v>games</v>
      </c>
      <c r="R1109" t="str">
        <f t="shared" si="104"/>
        <v>games</v>
      </c>
      <c r="S1109" s="9">
        <f t="shared" si="105"/>
        <v>41813.861388888887</v>
      </c>
      <c r="T1109" s="9">
        <f t="shared" si="106"/>
        <v>41843.861388888887</v>
      </c>
    </row>
    <row r="1110" spans="1:20" ht="60" x14ac:dyDescent="0.25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8287</v>
      </c>
      <c r="O1110" s="5">
        <f t="shared" si="102"/>
        <v>2.93</v>
      </c>
      <c r="P1110" s="5">
        <f t="shared" si="107"/>
        <v>34.88095238095238</v>
      </c>
      <c r="Q1110" t="str">
        <f t="shared" si="103"/>
        <v>games</v>
      </c>
      <c r="R1110" t="str">
        <f t="shared" si="104"/>
        <v>games</v>
      </c>
      <c r="S1110" s="9">
        <f t="shared" si="105"/>
        <v>40952.636979166666</v>
      </c>
      <c r="T1110" s="9">
        <f t="shared" si="106"/>
        <v>41012.595312500001</v>
      </c>
    </row>
    <row r="1111" spans="1:20" ht="60" x14ac:dyDescent="0.25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8287</v>
      </c>
      <c r="O1111" s="5">
        <f t="shared" si="102"/>
        <v>0.45</v>
      </c>
      <c r="P1111" s="5">
        <f t="shared" si="107"/>
        <v>15</v>
      </c>
      <c r="Q1111" t="str">
        <f t="shared" si="103"/>
        <v>games</v>
      </c>
      <c r="R1111" t="str">
        <f t="shared" si="104"/>
        <v>games</v>
      </c>
      <c r="S1111" s="9">
        <f t="shared" si="105"/>
        <v>42662.752199074079</v>
      </c>
      <c r="T1111" s="9">
        <f t="shared" si="106"/>
        <v>42692.793865740736</v>
      </c>
    </row>
    <row r="1112" spans="1:20" ht="60" x14ac:dyDescent="0.25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8287</v>
      </c>
      <c r="O1112" s="5">
        <f t="shared" si="102"/>
        <v>0.51</v>
      </c>
      <c r="P1112" s="5">
        <f t="shared" si="107"/>
        <v>23.181818181818183</v>
      </c>
      <c r="Q1112" t="str">
        <f t="shared" si="103"/>
        <v>games</v>
      </c>
      <c r="R1112" t="str">
        <f t="shared" si="104"/>
        <v>games</v>
      </c>
      <c r="S1112" s="9">
        <f t="shared" si="105"/>
        <v>41220.933124999996</v>
      </c>
      <c r="T1112" s="9">
        <f t="shared" si="106"/>
        <v>41250.933124999996</v>
      </c>
    </row>
    <row r="1113" spans="1:20" ht="60" x14ac:dyDescent="0.25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8287</v>
      </c>
      <c r="O1113" s="5">
        <f t="shared" si="102"/>
        <v>0.04</v>
      </c>
      <c r="P1113" s="5">
        <f t="shared" si="107"/>
        <v>1</v>
      </c>
      <c r="Q1113" t="str">
        <f t="shared" si="103"/>
        <v>games</v>
      </c>
      <c r="R1113" t="str">
        <f t="shared" si="104"/>
        <v>games</v>
      </c>
      <c r="S1113" s="9">
        <f t="shared" si="105"/>
        <v>42347.203587962969</v>
      </c>
      <c r="T1113" s="9">
        <f t="shared" si="106"/>
        <v>42377.203587962969</v>
      </c>
    </row>
    <row r="1114" spans="1:20" ht="45" x14ac:dyDescent="0.25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8287</v>
      </c>
      <c r="O1114" s="5">
        <f t="shared" si="102"/>
        <v>35.537409090909094</v>
      </c>
      <c r="P1114" s="5">
        <f t="shared" si="107"/>
        <v>100.23371794871794</v>
      </c>
      <c r="Q1114" t="str">
        <f t="shared" si="103"/>
        <v>games</v>
      </c>
      <c r="R1114" t="str">
        <f t="shared" si="104"/>
        <v>games</v>
      </c>
      <c r="S1114" s="9">
        <f t="shared" si="105"/>
        <v>41963.759386574078</v>
      </c>
      <c r="T1114" s="9">
        <f t="shared" si="106"/>
        <v>42023.354166666672</v>
      </c>
    </row>
    <row r="1115" spans="1:20" ht="60" x14ac:dyDescent="0.25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8287</v>
      </c>
      <c r="O1115" s="5">
        <f t="shared" si="102"/>
        <v>0.5</v>
      </c>
      <c r="P1115" s="5">
        <f t="shared" si="107"/>
        <v>5</v>
      </c>
      <c r="Q1115" t="str">
        <f t="shared" si="103"/>
        <v>games</v>
      </c>
      <c r="R1115" t="str">
        <f t="shared" si="104"/>
        <v>games</v>
      </c>
      <c r="S1115" s="9">
        <f t="shared" si="105"/>
        <v>41835.977083333331</v>
      </c>
      <c r="T1115" s="9">
        <f t="shared" si="106"/>
        <v>41865.977083333331</v>
      </c>
    </row>
    <row r="1116" spans="1:20" ht="60" x14ac:dyDescent="0.25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8287</v>
      </c>
      <c r="O1116" s="5">
        <f t="shared" si="102"/>
        <v>0.16666666666666666</v>
      </c>
      <c r="P1116" s="5">
        <f t="shared" si="107"/>
        <v>3.3333333333333335</v>
      </c>
      <c r="Q1116" t="str">
        <f t="shared" si="103"/>
        <v>games</v>
      </c>
      <c r="R1116" t="str">
        <f t="shared" si="104"/>
        <v>games</v>
      </c>
      <c r="S1116" s="9">
        <f t="shared" si="105"/>
        <v>41526.345914351856</v>
      </c>
      <c r="T1116" s="9">
        <f t="shared" si="106"/>
        <v>41556.345914351856</v>
      </c>
    </row>
    <row r="1117" spans="1:20" ht="60" x14ac:dyDescent="0.25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8287</v>
      </c>
      <c r="O1117" s="5">
        <f t="shared" si="102"/>
        <v>0.13250000000000001</v>
      </c>
      <c r="P1117" s="5">
        <f t="shared" si="107"/>
        <v>13.25</v>
      </c>
      <c r="Q1117" t="str">
        <f t="shared" si="103"/>
        <v>games</v>
      </c>
      <c r="R1117" t="str">
        <f t="shared" si="104"/>
        <v>games</v>
      </c>
      <c r="S1117" s="9">
        <f t="shared" si="105"/>
        <v>42429.695543981477</v>
      </c>
      <c r="T1117" s="9">
        <f t="shared" si="106"/>
        <v>42459.653877314813</v>
      </c>
    </row>
    <row r="1118" spans="1:20" ht="45" x14ac:dyDescent="0.25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8287</v>
      </c>
      <c r="O1118" s="5">
        <f t="shared" si="102"/>
        <v>3.5704E-2</v>
      </c>
      <c r="P1118" s="5">
        <f t="shared" si="107"/>
        <v>17.852</v>
      </c>
      <c r="Q1118" t="str">
        <f t="shared" si="103"/>
        <v>games</v>
      </c>
      <c r="R1118" t="str">
        <f t="shared" si="104"/>
        <v>games</v>
      </c>
      <c r="S1118" s="9">
        <f t="shared" si="105"/>
        <v>41009.847314814811</v>
      </c>
      <c r="T1118" s="9">
        <f t="shared" si="106"/>
        <v>41069.847314814811</v>
      </c>
    </row>
    <row r="1119" spans="1:20" ht="45" x14ac:dyDescent="0.25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8287</v>
      </c>
      <c r="O1119" s="5">
        <f t="shared" si="102"/>
        <v>8.3000000000000007</v>
      </c>
      <c r="P1119" s="5">
        <f t="shared" si="107"/>
        <v>10.375</v>
      </c>
      <c r="Q1119" t="str">
        <f t="shared" si="103"/>
        <v>games</v>
      </c>
      <c r="R1119" t="str">
        <f t="shared" si="104"/>
        <v>games</v>
      </c>
      <c r="S1119" s="9">
        <f t="shared" si="105"/>
        <v>42333.598530092597</v>
      </c>
      <c r="T1119" s="9">
        <f t="shared" si="106"/>
        <v>42363.598530092597</v>
      </c>
    </row>
    <row r="1120" spans="1:20" ht="60" x14ac:dyDescent="0.25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8287</v>
      </c>
      <c r="O1120" s="5">
        <f t="shared" si="102"/>
        <v>2.4222222222222221</v>
      </c>
      <c r="P1120" s="5">
        <f t="shared" si="107"/>
        <v>36.333333333333336</v>
      </c>
      <c r="Q1120" t="str">
        <f t="shared" si="103"/>
        <v>games</v>
      </c>
      <c r="R1120" t="str">
        <f t="shared" si="104"/>
        <v>games</v>
      </c>
      <c r="S1120" s="9">
        <f t="shared" si="105"/>
        <v>41704.16642361111</v>
      </c>
      <c r="T1120" s="9">
        <f t="shared" si="106"/>
        <v>41734.124756944446</v>
      </c>
    </row>
    <row r="1121" spans="1:20" ht="60" x14ac:dyDescent="0.25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8287</v>
      </c>
      <c r="O1121" s="5">
        <f t="shared" si="102"/>
        <v>0.23809523809523808</v>
      </c>
      <c r="P1121" s="5">
        <f t="shared" si="107"/>
        <v>5</v>
      </c>
      <c r="Q1121" t="str">
        <f t="shared" si="103"/>
        <v>games</v>
      </c>
      <c r="R1121" t="str">
        <f t="shared" si="104"/>
        <v>games</v>
      </c>
      <c r="S1121" s="9">
        <f t="shared" si="105"/>
        <v>41722.792407407411</v>
      </c>
      <c r="T1121" s="9">
        <f t="shared" si="106"/>
        <v>41735.792407407411</v>
      </c>
    </row>
    <row r="1122" spans="1:20" ht="45" x14ac:dyDescent="0.25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8287</v>
      </c>
      <c r="O1122" s="5">
        <f t="shared" si="102"/>
        <v>0</v>
      </c>
      <c r="P1122" s="5">
        <f t="shared" si="107"/>
        <v>0</v>
      </c>
      <c r="Q1122" t="str">
        <f t="shared" si="103"/>
        <v>games</v>
      </c>
      <c r="R1122" t="str">
        <f t="shared" si="104"/>
        <v>games</v>
      </c>
      <c r="S1122" s="9">
        <f t="shared" si="105"/>
        <v>40799.872685185182</v>
      </c>
      <c r="T1122" s="9">
        <f t="shared" si="106"/>
        <v>40844.872685185182</v>
      </c>
    </row>
    <row r="1123" spans="1:20" ht="45" x14ac:dyDescent="0.25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8287</v>
      </c>
      <c r="O1123" s="5">
        <f t="shared" si="102"/>
        <v>1.1599999999999999E-2</v>
      </c>
      <c r="P1123" s="5">
        <f t="shared" si="107"/>
        <v>5.8</v>
      </c>
      <c r="Q1123" t="str">
        <f t="shared" si="103"/>
        <v>games</v>
      </c>
      <c r="R1123" t="str">
        <f t="shared" si="104"/>
        <v>games</v>
      </c>
      <c r="S1123" s="9">
        <f t="shared" si="105"/>
        <v>42412.934212962966</v>
      </c>
      <c r="T1123" s="9">
        <f t="shared" si="106"/>
        <v>42442.892546296294</v>
      </c>
    </row>
    <row r="1124" spans="1:20" ht="60" x14ac:dyDescent="0.25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8287</v>
      </c>
      <c r="O1124" s="5">
        <f t="shared" si="102"/>
        <v>0</v>
      </c>
      <c r="P1124" s="5">
        <f t="shared" si="107"/>
        <v>0</v>
      </c>
      <c r="Q1124" t="str">
        <f t="shared" si="103"/>
        <v>games</v>
      </c>
      <c r="R1124" t="str">
        <f t="shared" si="104"/>
        <v>games</v>
      </c>
      <c r="S1124" s="9">
        <f t="shared" si="105"/>
        <v>41410.703993055555</v>
      </c>
      <c r="T1124" s="9">
        <f t="shared" si="106"/>
        <v>41424.703993055555</v>
      </c>
    </row>
    <row r="1125" spans="1:20" ht="60" x14ac:dyDescent="0.25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8287</v>
      </c>
      <c r="O1125" s="5">
        <f t="shared" si="102"/>
        <v>0.22</v>
      </c>
      <c r="P1125" s="5">
        <f t="shared" si="107"/>
        <v>3.6666666666666665</v>
      </c>
      <c r="Q1125" t="str">
        <f t="shared" si="103"/>
        <v>games</v>
      </c>
      <c r="R1125" t="str">
        <f t="shared" si="104"/>
        <v>games</v>
      </c>
      <c r="S1125" s="9">
        <f t="shared" si="105"/>
        <v>41718.5237037037</v>
      </c>
      <c r="T1125" s="9">
        <f t="shared" si="106"/>
        <v>41748.5237037037</v>
      </c>
    </row>
    <row r="1126" spans="1:20" ht="60" x14ac:dyDescent="0.25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8288</v>
      </c>
      <c r="O1126" s="5">
        <f t="shared" si="102"/>
        <v>0.47222222222222221</v>
      </c>
      <c r="P1126" s="5">
        <f t="shared" si="107"/>
        <v>60.714285714285715</v>
      </c>
      <c r="Q1126" t="str">
        <f t="shared" si="103"/>
        <v>games</v>
      </c>
      <c r="R1126" t="str">
        <f t="shared" si="104"/>
        <v>games</v>
      </c>
      <c r="S1126" s="9">
        <f t="shared" si="105"/>
        <v>42094.667256944449</v>
      </c>
      <c r="T1126" s="9">
        <f t="shared" si="106"/>
        <v>42124.667256944449</v>
      </c>
    </row>
    <row r="1127" spans="1:20" ht="60" x14ac:dyDescent="0.25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8288</v>
      </c>
      <c r="O1127" s="5">
        <f t="shared" si="102"/>
        <v>0</v>
      </c>
      <c r="P1127" s="5">
        <f t="shared" si="107"/>
        <v>0</v>
      </c>
      <c r="Q1127" t="str">
        <f t="shared" si="103"/>
        <v>games</v>
      </c>
      <c r="R1127" t="str">
        <f t="shared" si="104"/>
        <v>games</v>
      </c>
      <c r="S1127" s="9">
        <f t="shared" si="105"/>
        <v>42212.624189814815</v>
      </c>
      <c r="T1127" s="9">
        <f t="shared" si="106"/>
        <v>42272.624189814815</v>
      </c>
    </row>
    <row r="1128" spans="1:20" ht="45" x14ac:dyDescent="0.25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8288</v>
      </c>
      <c r="O1128" s="5">
        <f t="shared" si="102"/>
        <v>0.5</v>
      </c>
      <c r="P1128" s="5">
        <f t="shared" si="107"/>
        <v>5</v>
      </c>
      <c r="Q1128" t="str">
        <f t="shared" si="103"/>
        <v>games</v>
      </c>
      <c r="R1128" t="str">
        <f t="shared" si="104"/>
        <v>games</v>
      </c>
      <c r="S1128" s="9">
        <f t="shared" si="105"/>
        <v>42535.327476851846</v>
      </c>
      <c r="T1128" s="9">
        <f t="shared" si="106"/>
        <v>42565.327476851846</v>
      </c>
    </row>
    <row r="1129" spans="1:20" ht="60" x14ac:dyDescent="0.25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8288</v>
      </c>
      <c r="O1129" s="5">
        <f t="shared" si="102"/>
        <v>1.6714285714285715</v>
      </c>
      <c r="P1129" s="5">
        <f t="shared" si="107"/>
        <v>25.434782608695652</v>
      </c>
      <c r="Q1129" t="str">
        <f t="shared" si="103"/>
        <v>games</v>
      </c>
      <c r="R1129" t="str">
        <f t="shared" si="104"/>
        <v>games</v>
      </c>
      <c r="S1129" s="9">
        <f t="shared" si="105"/>
        <v>41926.854166666664</v>
      </c>
      <c r="T1129" s="9">
        <f t="shared" si="106"/>
        <v>41957.895833333328</v>
      </c>
    </row>
    <row r="1130" spans="1:20" x14ac:dyDescent="0.25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8288</v>
      </c>
      <c r="O1130" s="5">
        <f t="shared" si="102"/>
        <v>0.1</v>
      </c>
      <c r="P1130" s="5">
        <f t="shared" si="107"/>
        <v>1</v>
      </c>
      <c r="Q1130" t="str">
        <f t="shared" si="103"/>
        <v>games</v>
      </c>
      <c r="R1130" t="str">
        <f t="shared" si="104"/>
        <v>games</v>
      </c>
      <c r="S1130" s="9">
        <f t="shared" si="105"/>
        <v>41828.649502314816</v>
      </c>
      <c r="T1130" s="9">
        <f t="shared" si="106"/>
        <v>41858.649502314816</v>
      </c>
    </row>
    <row r="1131" spans="1:20" ht="45" x14ac:dyDescent="0.25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8288</v>
      </c>
      <c r="O1131" s="5">
        <f t="shared" si="102"/>
        <v>0.105</v>
      </c>
      <c r="P1131" s="5">
        <f t="shared" si="107"/>
        <v>10.5</v>
      </c>
      <c r="Q1131" t="str">
        <f t="shared" si="103"/>
        <v>games</v>
      </c>
      <c r="R1131" t="str">
        <f t="shared" si="104"/>
        <v>games</v>
      </c>
      <c r="S1131" s="9">
        <f t="shared" si="105"/>
        <v>42496.264965277776</v>
      </c>
      <c r="T1131" s="9">
        <f t="shared" si="106"/>
        <v>42526.264965277776</v>
      </c>
    </row>
    <row r="1132" spans="1:20" ht="60" x14ac:dyDescent="0.25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8288</v>
      </c>
      <c r="O1132" s="5">
        <f t="shared" si="102"/>
        <v>0.22</v>
      </c>
      <c r="P1132" s="5">
        <f t="shared" si="107"/>
        <v>3.6666666666666665</v>
      </c>
      <c r="Q1132" t="str">
        <f t="shared" si="103"/>
        <v>games</v>
      </c>
      <c r="R1132" t="str">
        <f t="shared" si="104"/>
        <v>games</v>
      </c>
      <c r="S1132" s="9">
        <f t="shared" si="105"/>
        <v>41908.996527777781</v>
      </c>
      <c r="T1132" s="9">
        <f t="shared" si="106"/>
        <v>41969.038194444445</v>
      </c>
    </row>
    <row r="1133" spans="1:20" ht="60" x14ac:dyDescent="0.25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8288</v>
      </c>
      <c r="O1133" s="5">
        <f t="shared" si="102"/>
        <v>0</v>
      </c>
      <c r="P1133" s="5">
        <f t="shared" si="107"/>
        <v>0</v>
      </c>
      <c r="Q1133" t="str">
        <f t="shared" si="103"/>
        <v>games</v>
      </c>
      <c r="R1133" t="str">
        <f t="shared" si="104"/>
        <v>games</v>
      </c>
      <c r="S1133" s="9">
        <f t="shared" si="105"/>
        <v>42332.908194444448</v>
      </c>
      <c r="T1133" s="9">
        <f t="shared" si="106"/>
        <v>42362.908194444448</v>
      </c>
    </row>
    <row r="1134" spans="1:20" ht="45" x14ac:dyDescent="0.25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8288</v>
      </c>
      <c r="O1134" s="5">
        <f t="shared" si="102"/>
        <v>14.38</v>
      </c>
      <c r="P1134" s="5">
        <f t="shared" si="107"/>
        <v>110.61538461538461</v>
      </c>
      <c r="Q1134" t="str">
        <f t="shared" si="103"/>
        <v>games</v>
      </c>
      <c r="R1134" t="str">
        <f t="shared" si="104"/>
        <v>games</v>
      </c>
      <c r="S1134" s="9">
        <f t="shared" si="105"/>
        <v>42706.115405092598</v>
      </c>
      <c r="T1134" s="9">
        <f t="shared" si="106"/>
        <v>42736.115405092598</v>
      </c>
    </row>
    <row r="1135" spans="1:20" ht="60" x14ac:dyDescent="0.25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8288</v>
      </c>
      <c r="O1135" s="5">
        <f t="shared" si="102"/>
        <v>0.66666666666666663</v>
      </c>
      <c r="P1135" s="5">
        <f t="shared" si="107"/>
        <v>20</v>
      </c>
      <c r="Q1135" t="str">
        <f t="shared" si="103"/>
        <v>games</v>
      </c>
      <c r="R1135" t="str">
        <f t="shared" si="104"/>
        <v>games</v>
      </c>
      <c r="S1135" s="9">
        <f t="shared" si="105"/>
        <v>41821.407187500001</v>
      </c>
      <c r="T1135" s="9">
        <f t="shared" si="106"/>
        <v>41851.407187500001</v>
      </c>
    </row>
    <row r="1136" spans="1:20" ht="45" x14ac:dyDescent="0.25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8288</v>
      </c>
      <c r="O1136" s="5">
        <f t="shared" si="102"/>
        <v>4.0000000000000001E-3</v>
      </c>
      <c r="P1136" s="5">
        <f t="shared" si="107"/>
        <v>1</v>
      </c>
      <c r="Q1136" t="str">
        <f t="shared" si="103"/>
        <v>games</v>
      </c>
      <c r="R1136" t="str">
        <f t="shared" si="104"/>
        <v>games</v>
      </c>
      <c r="S1136" s="9">
        <f t="shared" si="105"/>
        <v>41958.285046296296</v>
      </c>
      <c r="T1136" s="9">
        <f t="shared" si="106"/>
        <v>41972.189583333333</v>
      </c>
    </row>
    <row r="1137" spans="1:20" ht="60" x14ac:dyDescent="0.25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8288</v>
      </c>
      <c r="O1137" s="5">
        <f t="shared" si="102"/>
        <v>5</v>
      </c>
      <c r="P1137" s="5">
        <f t="shared" si="107"/>
        <v>50</v>
      </c>
      <c r="Q1137" t="str">
        <f t="shared" si="103"/>
        <v>games</v>
      </c>
      <c r="R1137" t="str">
        <f t="shared" si="104"/>
        <v>games</v>
      </c>
      <c r="S1137" s="9">
        <f t="shared" si="105"/>
        <v>42558.989513888882</v>
      </c>
      <c r="T1137" s="9">
        <f t="shared" si="106"/>
        <v>42588.989513888882</v>
      </c>
    </row>
    <row r="1138" spans="1:20" ht="45" x14ac:dyDescent="0.25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8288</v>
      </c>
      <c r="O1138" s="5">
        <f t="shared" si="102"/>
        <v>6.4439140811455848</v>
      </c>
      <c r="P1138" s="5">
        <f t="shared" si="107"/>
        <v>45</v>
      </c>
      <c r="Q1138" t="str">
        <f t="shared" si="103"/>
        <v>games</v>
      </c>
      <c r="R1138" t="str">
        <f t="shared" si="104"/>
        <v>games</v>
      </c>
      <c r="S1138" s="9">
        <f t="shared" si="105"/>
        <v>42327.671631944439</v>
      </c>
      <c r="T1138" s="9">
        <f t="shared" si="106"/>
        <v>42357.671631944439</v>
      </c>
    </row>
    <row r="1139" spans="1:20" ht="60" x14ac:dyDescent="0.25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8288</v>
      </c>
      <c r="O1139" s="5">
        <f t="shared" si="102"/>
        <v>39.5</v>
      </c>
      <c r="P1139" s="5">
        <f t="shared" si="107"/>
        <v>253.2051282051282</v>
      </c>
      <c r="Q1139" t="str">
        <f t="shared" si="103"/>
        <v>games</v>
      </c>
      <c r="R1139" t="str">
        <f t="shared" si="104"/>
        <v>games</v>
      </c>
      <c r="S1139" s="9">
        <f t="shared" si="105"/>
        <v>42453.819687499999</v>
      </c>
      <c r="T1139" s="9">
        <f t="shared" si="106"/>
        <v>42483.819687499999</v>
      </c>
    </row>
    <row r="1140" spans="1:20" ht="60" x14ac:dyDescent="0.25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8288</v>
      </c>
      <c r="O1140" s="5">
        <f t="shared" si="102"/>
        <v>0.35714285714285715</v>
      </c>
      <c r="P1140" s="5">
        <f t="shared" si="107"/>
        <v>31.25</v>
      </c>
      <c r="Q1140" t="str">
        <f t="shared" si="103"/>
        <v>games</v>
      </c>
      <c r="R1140" t="str">
        <f t="shared" si="104"/>
        <v>games</v>
      </c>
      <c r="S1140" s="9">
        <f t="shared" si="105"/>
        <v>42736.9066087963</v>
      </c>
      <c r="T1140" s="9">
        <f t="shared" si="106"/>
        <v>42756.9066087963</v>
      </c>
    </row>
    <row r="1141" spans="1:20" ht="60" x14ac:dyDescent="0.25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8288</v>
      </c>
      <c r="O1141" s="5">
        <f t="shared" si="102"/>
        <v>6.25E-2</v>
      </c>
      <c r="P1141" s="5">
        <f t="shared" si="107"/>
        <v>5</v>
      </c>
      <c r="Q1141" t="str">
        <f t="shared" si="103"/>
        <v>games</v>
      </c>
      <c r="R1141" t="str">
        <f t="shared" si="104"/>
        <v>games</v>
      </c>
      <c r="S1141" s="9">
        <f t="shared" si="105"/>
        <v>41975.347523148142</v>
      </c>
      <c r="T1141" s="9">
        <f t="shared" si="106"/>
        <v>42005.347523148142</v>
      </c>
    </row>
    <row r="1142" spans="1:20" ht="45" x14ac:dyDescent="0.25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8288</v>
      </c>
      <c r="O1142" s="5">
        <f t="shared" si="102"/>
        <v>0</v>
      </c>
      <c r="P1142" s="5">
        <f t="shared" si="107"/>
        <v>0</v>
      </c>
      <c r="Q1142" t="str">
        <f t="shared" si="103"/>
        <v>games</v>
      </c>
      <c r="R1142" t="str">
        <f t="shared" si="104"/>
        <v>games</v>
      </c>
      <c r="S1142" s="9">
        <f t="shared" si="105"/>
        <v>42192.462048611109</v>
      </c>
      <c r="T1142" s="9">
        <f t="shared" si="106"/>
        <v>42222.462048611109</v>
      </c>
    </row>
    <row r="1143" spans="1:20" x14ac:dyDescent="0.25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8288</v>
      </c>
      <c r="O1143" s="5">
        <f t="shared" si="102"/>
        <v>0</v>
      </c>
      <c r="P1143" s="5">
        <f t="shared" si="107"/>
        <v>0</v>
      </c>
      <c r="Q1143" t="str">
        <f t="shared" si="103"/>
        <v>games</v>
      </c>
      <c r="R1143" t="str">
        <f t="shared" si="104"/>
        <v>games</v>
      </c>
      <c r="S1143" s="9">
        <f t="shared" si="105"/>
        <v>42164.699652777781</v>
      </c>
      <c r="T1143" s="9">
        <f t="shared" si="106"/>
        <v>42194.699652777781</v>
      </c>
    </row>
    <row r="1144" spans="1:20" ht="45" x14ac:dyDescent="0.25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8288</v>
      </c>
      <c r="O1144" s="5">
        <f t="shared" si="102"/>
        <v>0</v>
      </c>
      <c r="P1144" s="5">
        <f t="shared" si="107"/>
        <v>0</v>
      </c>
      <c r="Q1144" t="str">
        <f t="shared" si="103"/>
        <v>games</v>
      </c>
      <c r="R1144" t="str">
        <f t="shared" si="104"/>
        <v>games</v>
      </c>
      <c r="S1144" s="9">
        <f t="shared" si="105"/>
        <v>42022.006099537044</v>
      </c>
      <c r="T1144" s="9">
        <f t="shared" si="106"/>
        <v>42052.006099537044</v>
      </c>
    </row>
    <row r="1145" spans="1:20" ht="60" x14ac:dyDescent="0.25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8288</v>
      </c>
      <c r="O1145" s="5">
        <f t="shared" si="102"/>
        <v>0.41333333333333333</v>
      </c>
      <c r="P1145" s="5">
        <f t="shared" si="107"/>
        <v>23.25</v>
      </c>
      <c r="Q1145" t="str">
        <f t="shared" si="103"/>
        <v>games</v>
      </c>
      <c r="R1145" t="str">
        <f t="shared" si="104"/>
        <v>games</v>
      </c>
      <c r="S1145" s="9">
        <f t="shared" si="105"/>
        <v>42325.19358796296</v>
      </c>
      <c r="T1145" s="9">
        <f t="shared" si="106"/>
        <v>42355.19358796296</v>
      </c>
    </row>
    <row r="1146" spans="1:20" ht="45" x14ac:dyDescent="0.25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8289</v>
      </c>
      <c r="O1146" s="5">
        <f t="shared" si="102"/>
        <v>0</v>
      </c>
      <c r="P1146" s="5">
        <f t="shared" si="107"/>
        <v>0</v>
      </c>
      <c r="Q1146" t="str">
        <f t="shared" si="103"/>
        <v>food</v>
      </c>
      <c r="R1146" t="str">
        <f t="shared" si="104"/>
        <v>trucks</v>
      </c>
      <c r="S1146" s="9">
        <f t="shared" si="105"/>
        <v>42093.181944444441</v>
      </c>
      <c r="T1146" s="9">
        <f t="shared" si="106"/>
        <v>42123.181944444441</v>
      </c>
    </row>
    <row r="1147" spans="1:20" ht="45" x14ac:dyDescent="0.25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8289</v>
      </c>
      <c r="O1147" s="5">
        <f t="shared" si="102"/>
        <v>0.125</v>
      </c>
      <c r="P1147" s="5">
        <f t="shared" si="107"/>
        <v>100</v>
      </c>
      <c r="Q1147" t="str">
        <f t="shared" si="103"/>
        <v>food</v>
      </c>
      <c r="R1147" t="str">
        <f t="shared" si="104"/>
        <v>trucks</v>
      </c>
      <c r="S1147" s="9">
        <f t="shared" si="105"/>
        <v>41854.747592592597</v>
      </c>
      <c r="T1147" s="9">
        <f t="shared" si="106"/>
        <v>41914.747592592597</v>
      </c>
    </row>
    <row r="1148" spans="1:20" ht="45" x14ac:dyDescent="0.25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8289</v>
      </c>
      <c r="O1148" s="5">
        <f t="shared" si="102"/>
        <v>8.8333333333333339</v>
      </c>
      <c r="P1148" s="5">
        <f t="shared" si="107"/>
        <v>44.166666666666664</v>
      </c>
      <c r="Q1148" t="str">
        <f t="shared" si="103"/>
        <v>food</v>
      </c>
      <c r="R1148" t="str">
        <f t="shared" si="104"/>
        <v>trucks</v>
      </c>
      <c r="S1148" s="9">
        <f t="shared" si="105"/>
        <v>41723.9533912037</v>
      </c>
      <c r="T1148" s="9">
        <f t="shared" si="106"/>
        <v>41761.9533912037</v>
      </c>
    </row>
    <row r="1149" spans="1:20" ht="60" x14ac:dyDescent="0.25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8289</v>
      </c>
      <c r="O1149" s="5">
        <f t="shared" si="102"/>
        <v>0</v>
      </c>
      <c r="P1149" s="5">
        <f t="shared" si="107"/>
        <v>0</v>
      </c>
      <c r="Q1149" t="str">
        <f t="shared" si="103"/>
        <v>food</v>
      </c>
      <c r="R1149" t="str">
        <f t="shared" si="104"/>
        <v>trucks</v>
      </c>
      <c r="S1149" s="9">
        <f t="shared" si="105"/>
        <v>41871.972025462965</v>
      </c>
      <c r="T1149" s="9">
        <f t="shared" si="106"/>
        <v>41931.972025462965</v>
      </c>
    </row>
    <row r="1150" spans="1:20" ht="30" x14ac:dyDescent="0.25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8289</v>
      </c>
      <c r="O1150" s="5">
        <f t="shared" si="102"/>
        <v>0.48666666666666669</v>
      </c>
      <c r="P1150" s="5">
        <f t="shared" si="107"/>
        <v>24.333333333333332</v>
      </c>
      <c r="Q1150" t="str">
        <f t="shared" si="103"/>
        <v>food</v>
      </c>
      <c r="R1150" t="str">
        <f t="shared" si="104"/>
        <v>trucks</v>
      </c>
      <c r="S1150" s="9">
        <f t="shared" si="105"/>
        <v>42675.171076388884</v>
      </c>
      <c r="T1150" s="9">
        <f t="shared" si="106"/>
        <v>42705.212743055556</v>
      </c>
    </row>
    <row r="1151" spans="1:20" ht="30" x14ac:dyDescent="0.25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8289</v>
      </c>
      <c r="O1151" s="5">
        <f t="shared" si="102"/>
        <v>0.15</v>
      </c>
      <c r="P1151" s="5">
        <f t="shared" si="107"/>
        <v>37.5</v>
      </c>
      <c r="Q1151" t="str">
        <f t="shared" si="103"/>
        <v>food</v>
      </c>
      <c r="R1151" t="str">
        <f t="shared" si="104"/>
        <v>trucks</v>
      </c>
      <c r="S1151" s="9">
        <f t="shared" si="105"/>
        <v>42507.71025462963</v>
      </c>
      <c r="T1151" s="9">
        <f t="shared" si="106"/>
        <v>42537.71025462963</v>
      </c>
    </row>
    <row r="1152" spans="1:20" ht="30" x14ac:dyDescent="0.25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8289</v>
      </c>
      <c r="O1152" s="5">
        <f t="shared" si="102"/>
        <v>10.08</v>
      </c>
      <c r="P1152" s="5">
        <f t="shared" si="107"/>
        <v>42</v>
      </c>
      <c r="Q1152" t="str">
        <f t="shared" si="103"/>
        <v>food</v>
      </c>
      <c r="R1152" t="str">
        <f t="shared" si="104"/>
        <v>trucks</v>
      </c>
      <c r="S1152" s="9">
        <f t="shared" si="105"/>
        <v>42317.954571759255</v>
      </c>
      <c r="T1152" s="9">
        <f t="shared" si="106"/>
        <v>42377.954571759255</v>
      </c>
    </row>
    <row r="1153" spans="1:20" ht="60" x14ac:dyDescent="0.25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8289</v>
      </c>
      <c r="O1153" s="5">
        <f t="shared" si="102"/>
        <v>0</v>
      </c>
      <c r="P1153" s="5">
        <f t="shared" si="107"/>
        <v>0</v>
      </c>
      <c r="Q1153" t="str">
        <f t="shared" si="103"/>
        <v>food</v>
      </c>
      <c r="R1153" t="str">
        <f t="shared" si="104"/>
        <v>trucks</v>
      </c>
      <c r="S1153" s="9">
        <f t="shared" si="105"/>
        <v>42224.102581018517</v>
      </c>
      <c r="T1153" s="9">
        <f t="shared" si="106"/>
        <v>42254.102581018517</v>
      </c>
    </row>
    <row r="1154" spans="1:20" x14ac:dyDescent="0.25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8289</v>
      </c>
      <c r="O1154" s="5">
        <f t="shared" si="102"/>
        <v>5.6937499999999996</v>
      </c>
      <c r="P1154" s="5">
        <f t="shared" si="107"/>
        <v>60.733333333333334</v>
      </c>
      <c r="Q1154" t="str">
        <f t="shared" si="103"/>
        <v>food</v>
      </c>
      <c r="R1154" t="str">
        <f t="shared" si="104"/>
        <v>trucks</v>
      </c>
      <c r="S1154" s="9">
        <f t="shared" si="105"/>
        <v>42109.709629629629</v>
      </c>
      <c r="T1154" s="9">
        <f t="shared" si="106"/>
        <v>42139.709629629629</v>
      </c>
    </row>
    <row r="1155" spans="1:20" ht="30" x14ac:dyDescent="0.25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8289</v>
      </c>
      <c r="O1155" s="5">
        <f t="shared" ref="O1155:O1218" si="108">E1155*100/D1155</f>
        <v>0.625</v>
      </c>
      <c r="P1155" s="5">
        <f t="shared" si="107"/>
        <v>50</v>
      </c>
      <c r="Q1155" t="str">
        <f t="shared" ref="Q1155:Q1218" si="109">IF(ISERR(FIND(" ",N1155)),"",LEFT(N1155,FIND(" ",N1155)-1))</f>
        <v>food</v>
      </c>
      <c r="R1155" t="str">
        <f t="shared" ref="R1155:R1218" si="110">IF(ISERR(FIND(" ",N1155)),"",RIGHT(N1155,LEN(N1155)-FIND("*",SUBSTITUTE(N1155," ","*",LEN(N1155)-LEN(SUBSTITUTE(N1155," ",""))))))</f>
        <v>trucks</v>
      </c>
      <c r="S1155" s="9">
        <f t="shared" ref="S1155:S1218" si="111">(((J1155/60)/60)/24)+DATE(1970,1,1)</f>
        <v>42143.714178240742</v>
      </c>
      <c r="T1155" s="9">
        <f t="shared" ref="T1155:T1218" si="112">(((I1155/60)/60)/24)+DATE(1970,1,1)</f>
        <v>42173.714178240742</v>
      </c>
    </row>
    <row r="1156" spans="1:20" ht="45" x14ac:dyDescent="0.25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8289</v>
      </c>
      <c r="O1156" s="5">
        <f t="shared" si="108"/>
        <v>6.5</v>
      </c>
      <c r="P1156" s="5">
        <f t="shared" ref="P1156:P1219" si="113">IF(L1156=0,0,E1156/L1156)</f>
        <v>108.33333333333333</v>
      </c>
      <c r="Q1156" t="str">
        <f t="shared" si="109"/>
        <v>food</v>
      </c>
      <c r="R1156" t="str">
        <f t="shared" si="110"/>
        <v>trucks</v>
      </c>
      <c r="S1156" s="9">
        <f t="shared" si="111"/>
        <v>42223.108865740738</v>
      </c>
      <c r="T1156" s="9">
        <f t="shared" si="112"/>
        <v>42253.108865740738</v>
      </c>
    </row>
    <row r="1157" spans="1:20" ht="60" x14ac:dyDescent="0.25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8289</v>
      </c>
      <c r="O1157" s="5">
        <f t="shared" si="108"/>
        <v>0.752</v>
      </c>
      <c r="P1157" s="5">
        <f t="shared" si="113"/>
        <v>23.5</v>
      </c>
      <c r="Q1157" t="str">
        <f t="shared" si="109"/>
        <v>food</v>
      </c>
      <c r="R1157" t="str">
        <f t="shared" si="110"/>
        <v>trucks</v>
      </c>
      <c r="S1157" s="9">
        <f t="shared" si="111"/>
        <v>41835.763981481483</v>
      </c>
      <c r="T1157" s="9">
        <f t="shared" si="112"/>
        <v>41865.763981481483</v>
      </c>
    </row>
    <row r="1158" spans="1:20" ht="45" x14ac:dyDescent="0.25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8289</v>
      </c>
      <c r="O1158" s="5">
        <f t="shared" si="108"/>
        <v>0</v>
      </c>
      <c r="P1158" s="5">
        <f t="shared" si="113"/>
        <v>0</v>
      </c>
      <c r="Q1158" t="str">
        <f t="shared" si="109"/>
        <v>food</v>
      </c>
      <c r="R1158" t="str">
        <f t="shared" si="110"/>
        <v>trucks</v>
      </c>
      <c r="S1158" s="9">
        <f t="shared" si="111"/>
        <v>42029.07131944444</v>
      </c>
      <c r="T1158" s="9">
        <f t="shared" si="112"/>
        <v>42059.07131944444</v>
      </c>
    </row>
    <row r="1159" spans="1:20" ht="60" x14ac:dyDescent="0.25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8289</v>
      </c>
      <c r="O1159" s="5">
        <f t="shared" si="108"/>
        <v>1.51</v>
      </c>
      <c r="P1159" s="5">
        <f t="shared" si="113"/>
        <v>50.333333333333336</v>
      </c>
      <c r="Q1159" t="str">
        <f t="shared" si="109"/>
        <v>food</v>
      </c>
      <c r="R1159" t="str">
        <f t="shared" si="110"/>
        <v>trucks</v>
      </c>
      <c r="S1159" s="9">
        <f t="shared" si="111"/>
        <v>41918.628240740742</v>
      </c>
      <c r="T1159" s="9">
        <f t="shared" si="112"/>
        <v>41978.669907407413</v>
      </c>
    </row>
    <row r="1160" spans="1:20" ht="60" x14ac:dyDescent="0.25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8289</v>
      </c>
      <c r="O1160" s="5">
        <f t="shared" si="108"/>
        <v>0.46666666666666667</v>
      </c>
      <c r="P1160" s="5">
        <f t="shared" si="113"/>
        <v>11.666666666666666</v>
      </c>
      <c r="Q1160" t="str">
        <f t="shared" si="109"/>
        <v>food</v>
      </c>
      <c r="R1160" t="str">
        <f t="shared" si="110"/>
        <v>trucks</v>
      </c>
      <c r="S1160" s="9">
        <f t="shared" si="111"/>
        <v>41952.09175925926</v>
      </c>
      <c r="T1160" s="9">
        <f t="shared" si="112"/>
        <v>41982.09175925926</v>
      </c>
    </row>
    <row r="1161" spans="1:20" ht="60" x14ac:dyDescent="0.25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8289</v>
      </c>
      <c r="O1161" s="5">
        <f t="shared" si="108"/>
        <v>0</v>
      </c>
      <c r="P1161" s="5">
        <f t="shared" si="113"/>
        <v>0</v>
      </c>
      <c r="Q1161" t="str">
        <f t="shared" si="109"/>
        <v>food</v>
      </c>
      <c r="R1161" t="str">
        <f t="shared" si="110"/>
        <v>trucks</v>
      </c>
      <c r="S1161" s="9">
        <f t="shared" si="111"/>
        <v>42154.726446759261</v>
      </c>
      <c r="T1161" s="9">
        <f t="shared" si="112"/>
        <v>42185.65625</v>
      </c>
    </row>
    <row r="1162" spans="1:20" ht="45" x14ac:dyDescent="0.25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8289</v>
      </c>
      <c r="O1162" s="5">
        <f t="shared" si="108"/>
        <v>3.85</v>
      </c>
      <c r="P1162" s="5">
        <f t="shared" si="113"/>
        <v>60.789473684210527</v>
      </c>
      <c r="Q1162" t="str">
        <f t="shared" si="109"/>
        <v>food</v>
      </c>
      <c r="R1162" t="str">
        <f t="shared" si="110"/>
        <v>trucks</v>
      </c>
      <c r="S1162" s="9">
        <f t="shared" si="111"/>
        <v>42061.154930555553</v>
      </c>
      <c r="T1162" s="9">
        <f t="shared" si="112"/>
        <v>42091.113263888896</v>
      </c>
    </row>
    <row r="1163" spans="1:20" ht="60" x14ac:dyDescent="0.25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8289</v>
      </c>
      <c r="O1163" s="5">
        <f t="shared" si="108"/>
        <v>0</v>
      </c>
      <c r="P1163" s="5">
        <f t="shared" si="113"/>
        <v>0</v>
      </c>
      <c r="Q1163" t="str">
        <f t="shared" si="109"/>
        <v>food</v>
      </c>
      <c r="R1163" t="str">
        <f t="shared" si="110"/>
        <v>trucks</v>
      </c>
      <c r="S1163" s="9">
        <f t="shared" si="111"/>
        <v>42122.629502314812</v>
      </c>
      <c r="T1163" s="9">
        <f t="shared" si="112"/>
        <v>42143.629502314812</v>
      </c>
    </row>
    <row r="1164" spans="1:20" ht="60" x14ac:dyDescent="0.25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8289</v>
      </c>
      <c r="O1164" s="5">
        <f t="shared" si="108"/>
        <v>5.8333333333333334E-2</v>
      </c>
      <c r="P1164" s="5">
        <f t="shared" si="113"/>
        <v>17.5</v>
      </c>
      <c r="Q1164" t="str">
        <f t="shared" si="109"/>
        <v>food</v>
      </c>
      <c r="R1164" t="str">
        <f t="shared" si="110"/>
        <v>trucks</v>
      </c>
      <c r="S1164" s="9">
        <f t="shared" si="111"/>
        <v>41876.683611111112</v>
      </c>
      <c r="T1164" s="9">
        <f t="shared" si="112"/>
        <v>41907.683611111112</v>
      </c>
    </row>
    <row r="1165" spans="1:20" ht="60" x14ac:dyDescent="0.25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8289</v>
      </c>
      <c r="O1165" s="5">
        <f t="shared" si="108"/>
        <v>0</v>
      </c>
      <c r="P1165" s="5">
        <f t="shared" si="113"/>
        <v>0</v>
      </c>
      <c r="Q1165" t="str">
        <f t="shared" si="109"/>
        <v>food</v>
      </c>
      <c r="R1165" t="str">
        <f t="shared" si="110"/>
        <v>trucks</v>
      </c>
      <c r="S1165" s="9">
        <f t="shared" si="111"/>
        <v>41830.723611111112</v>
      </c>
      <c r="T1165" s="9">
        <f t="shared" si="112"/>
        <v>41860.723611111112</v>
      </c>
    </row>
    <row r="1166" spans="1:20" ht="60" x14ac:dyDescent="0.25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8289</v>
      </c>
      <c r="O1166" s="5">
        <f t="shared" si="108"/>
        <v>0</v>
      </c>
      <c r="P1166" s="5">
        <f t="shared" si="113"/>
        <v>0</v>
      </c>
      <c r="Q1166" t="str">
        <f t="shared" si="109"/>
        <v>food</v>
      </c>
      <c r="R1166" t="str">
        <f t="shared" si="110"/>
        <v>trucks</v>
      </c>
      <c r="S1166" s="9">
        <f t="shared" si="111"/>
        <v>42509.724328703705</v>
      </c>
      <c r="T1166" s="9">
        <f t="shared" si="112"/>
        <v>42539.724328703705</v>
      </c>
    </row>
    <row r="1167" spans="1:20" ht="60" x14ac:dyDescent="0.25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8289</v>
      </c>
      <c r="O1167" s="5">
        <f t="shared" si="108"/>
        <v>20.704999999999998</v>
      </c>
      <c r="P1167" s="5">
        <f t="shared" si="113"/>
        <v>82.82</v>
      </c>
      <c r="Q1167" t="str">
        <f t="shared" si="109"/>
        <v>food</v>
      </c>
      <c r="R1167" t="str">
        <f t="shared" si="110"/>
        <v>trucks</v>
      </c>
      <c r="S1167" s="9">
        <f t="shared" si="111"/>
        <v>41792.214467592588</v>
      </c>
      <c r="T1167" s="9">
        <f t="shared" si="112"/>
        <v>41826.214467592588</v>
      </c>
    </row>
    <row r="1168" spans="1:20" ht="60" x14ac:dyDescent="0.25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8289</v>
      </c>
      <c r="O1168" s="5">
        <f t="shared" si="108"/>
        <v>19.14</v>
      </c>
      <c r="P1168" s="5">
        <f t="shared" si="113"/>
        <v>358.875</v>
      </c>
      <c r="Q1168" t="str">
        <f t="shared" si="109"/>
        <v>food</v>
      </c>
      <c r="R1168" t="str">
        <f t="shared" si="110"/>
        <v>trucks</v>
      </c>
      <c r="S1168" s="9">
        <f t="shared" si="111"/>
        <v>42150.485439814816</v>
      </c>
      <c r="T1168" s="9">
        <f t="shared" si="112"/>
        <v>42181.166666666672</v>
      </c>
    </row>
    <row r="1169" spans="1:20" ht="45" x14ac:dyDescent="0.25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8289</v>
      </c>
      <c r="O1169" s="5">
        <f t="shared" si="108"/>
        <v>1.6316666666666666</v>
      </c>
      <c r="P1169" s="5">
        <f t="shared" si="113"/>
        <v>61.1875</v>
      </c>
      <c r="Q1169" t="str">
        <f t="shared" si="109"/>
        <v>food</v>
      </c>
      <c r="R1169" t="str">
        <f t="shared" si="110"/>
        <v>trucks</v>
      </c>
      <c r="S1169" s="9">
        <f t="shared" si="111"/>
        <v>41863.734895833331</v>
      </c>
      <c r="T1169" s="9">
        <f t="shared" si="112"/>
        <v>41894.734895833331</v>
      </c>
    </row>
    <row r="1170" spans="1:20" ht="45" x14ac:dyDescent="0.25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8289</v>
      </c>
      <c r="O1170" s="5">
        <f t="shared" si="108"/>
        <v>5.666666666666667</v>
      </c>
      <c r="P1170" s="5">
        <f t="shared" si="113"/>
        <v>340</v>
      </c>
      <c r="Q1170" t="str">
        <f t="shared" si="109"/>
        <v>food</v>
      </c>
      <c r="R1170" t="str">
        <f t="shared" si="110"/>
        <v>trucks</v>
      </c>
      <c r="S1170" s="9">
        <f t="shared" si="111"/>
        <v>42605.053993055553</v>
      </c>
      <c r="T1170" s="9">
        <f t="shared" si="112"/>
        <v>42635.053993055553</v>
      </c>
    </row>
    <row r="1171" spans="1:20" ht="45" x14ac:dyDescent="0.25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8289</v>
      </c>
      <c r="O1171" s="5">
        <f t="shared" si="108"/>
        <v>0.17</v>
      </c>
      <c r="P1171" s="5">
        <f t="shared" si="113"/>
        <v>5.666666666666667</v>
      </c>
      <c r="Q1171" t="str">
        <f t="shared" si="109"/>
        <v>food</v>
      </c>
      <c r="R1171" t="str">
        <f t="shared" si="110"/>
        <v>trucks</v>
      </c>
      <c r="S1171" s="9">
        <f t="shared" si="111"/>
        <v>42027.353738425925</v>
      </c>
      <c r="T1171" s="9">
        <f t="shared" si="112"/>
        <v>42057.353738425925</v>
      </c>
    </row>
    <row r="1172" spans="1:20" ht="45" x14ac:dyDescent="0.25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8289</v>
      </c>
      <c r="O1172" s="5">
        <f t="shared" si="108"/>
        <v>0.4</v>
      </c>
      <c r="P1172" s="5">
        <f t="shared" si="113"/>
        <v>50</v>
      </c>
      <c r="Q1172" t="str">
        <f t="shared" si="109"/>
        <v>food</v>
      </c>
      <c r="R1172" t="str">
        <f t="shared" si="110"/>
        <v>trucks</v>
      </c>
      <c r="S1172" s="9">
        <f t="shared" si="111"/>
        <v>42124.893182870372</v>
      </c>
      <c r="T1172" s="9">
        <f t="shared" si="112"/>
        <v>42154.893182870372</v>
      </c>
    </row>
    <row r="1173" spans="1:20" ht="45" x14ac:dyDescent="0.25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8289</v>
      </c>
      <c r="O1173" s="5">
        <f t="shared" si="108"/>
        <v>0.1</v>
      </c>
      <c r="P1173" s="5">
        <f t="shared" si="113"/>
        <v>25</v>
      </c>
      <c r="Q1173" t="str">
        <f t="shared" si="109"/>
        <v>food</v>
      </c>
      <c r="R1173" t="str">
        <f t="shared" si="110"/>
        <v>trucks</v>
      </c>
      <c r="S1173" s="9">
        <f t="shared" si="111"/>
        <v>41938.804710648146</v>
      </c>
      <c r="T1173" s="9">
        <f t="shared" si="112"/>
        <v>41956.846377314811</v>
      </c>
    </row>
    <row r="1174" spans="1:20" ht="30" x14ac:dyDescent="0.25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8289</v>
      </c>
      <c r="O1174" s="5">
        <f t="shared" si="108"/>
        <v>0</v>
      </c>
      <c r="P1174" s="5">
        <f t="shared" si="113"/>
        <v>0</v>
      </c>
      <c r="Q1174" t="str">
        <f t="shared" si="109"/>
        <v>food</v>
      </c>
      <c r="R1174" t="str">
        <f t="shared" si="110"/>
        <v>trucks</v>
      </c>
      <c r="S1174" s="9">
        <f t="shared" si="111"/>
        <v>41841.682314814818</v>
      </c>
      <c r="T1174" s="9">
        <f t="shared" si="112"/>
        <v>41871.682314814818</v>
      </c>
    </row>
    <row r="1175" spans="1:20" ht="60" x14ac:dyDescent="0.25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8289</v>
      </c>
      <c r="O1175" s="5">
        <f t="shared" si="108"/>
        <v>2.4E-2</v>
      </c>
      <c r="P1175" s="5">
        <f t="shared" si="113"/>
        <v>30</v>
      </c>
      <c r="Q1175" t="str">
        <f t="shared" si="109"/>
        <v>food</v>
      </c>
      <c r="R1175" t="str">
        <f t="shared" si="110"/>
        <v>trucks</v>
      </c>
      <c r="S1175" s="9">
        <f t="shared" si="111"/>
        <v>42184.185844907406</v>
      </c>
      <c r="T1175" s="9">
        <f t="shared" si="112"/>
        <v>42219.185844907406</v>
      </c>
    </row>
    <row r="1176" spans="1:20" ht="45" x14ac:dyDescent="0.25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8289</v>
      </c>
      <c r="O1176" s="5">
        <f t="shared" si="108"/>
        <v>5.9066666666666663</v>
      </c>
      <c r="P1176" s="5">
        <f t="shared" si="113"/>
        <v>46.631578947368418</v>
      </c>
      <c r="Q1176" t="str">
        <f t="shared" si="109"/>
        <v>food</v>
      </c>
      <c r="R1176" t="str">
        <f t="shared" si="110"/>
        <v>trucks</v>
      </c>
      <c r="S1176" s="9">
        <f t="shared" si="111"/>
        <v>42468.84174768519</v>
      </c>
      <c r="T1176" s="9">
        <f t="shared" si="112"/>
        <v>42498.84174768519</v>
      </c>
    </row>
    <row r="1177" spans="1:20" ht="45" x14ac:dyDescent="0.25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8289</v>
      </c>
      <c r="O1177" s="5">
        <f t="shared" si="108"/>
        <v>2.9249999999999998</v>
      </c>
      <c r="P1177" s="5">
        <f t="shared" si="113"/>
        <v>65</v>
      </c>
      <c r="Q1177" t="str">
        <f t="shared" si="109"/>
        <v>food</v>
      </c>
      <c r="R1177" t="str">
        <f t="shared" si="110"/>
        <v>trucks</v>
      </c>
      <c r="S1177" s="9">
        <f t="shared" si="111"/>
        <v>42170.728460648148</v>
      </c>
      <c r="T1177" s="9">
        <f t="shared" si="112"/>
        <v>42200.728460648148</v>
      </c>
    </row>
    <row r="1178" spans="1:20" ht="60" x14ac:dyDescent="0.25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8289</v>
      </c>
      <c r="O1178" s="5">
        <f t="shared" si="108"/>
        <v>5.7142857142857143E-3</v>
      </c>
      <c r="P1178" s="5">
        <f t="shared" si="113"/>
        <v>10</v>
      </c>
      <c r="Q1178" t="str">
        <f t="shared" si="109"/>
        <v>food</v>
      </c>
      <c r="R1178" t="str">
        <f t="shared" si="110"/>
        <v>trucks</v>
      </c>
      <c r="S1178" s="9">
        <f t="shared" si="111"/>
        <v>42746.019652777773</v>
      </c>
      <c r="T1178" s="9">
        <f t="shared" si="112"/>
        <v>42800.541666666672</v>
      </c>
    </row>
    <row r="1179" spans="1:20" ht="60" x14ac:dyDescent="0.25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8289</v>
      </c>
      <c r="O1179" s="5">
        <f t="shared" si="108"/>
        <v>0</v>
      </c>
      <c r="P1179" s="5">
        <f t="shared" si="113"/>
        <v>0</v>
      </c>
      <c r="Q1179" t="str">
        <f t="shared" si="109"/>
        <v>food</v>
      </c>
      <c r="R1179" t="str">
        <f t="shared" si="110"/>
        <v>trucks</v>
      </c>
      <c r="S1179" s="9">
        <f t="shared" si="111"/>
        <v>41897.660833333335</v>
      </c>
      <c r="T1179" s="9">
        <f t="shared" si="112"/>
        <v>41927.660833333335</v>
      </c>
    </row>
    <row r="1180" spans="1:20" ht="60" x14ac:dyDescent="0.25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8289</v>
      </c>
      <c r="O1180" s="5">
        <f t="shared" si="108"/>
        <v>6.6666666666666671E-3</v>
      </c>
      <c r="P1180" s="5">
        <f t="shared" si="113"/>
        <v>5</v>
      </c>
      <c r="Q1180" t="str">
        <f t="shared" si="109"/>
        <v>food</v>
      </c>
      <c r="R1180" t="str">
        <f t="shared" si="110"/>
        <v>trucks</v>
      </c>
      <c r="S1180" s="9">
        <f t="shared" si="111"/>
        <v>41837.905694444446</v>
      </c>
      <c r="T1180" s="9">
        <f t="shared" si="112"/>
        <v>41867.905694444446</v>
      </c>
    </row>
    <row r="1181" spans="1:20" ht="45" x14ac:dyDescent="0.25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8289</v>
      </c>
      <c r="O1181" s="5">
        <f t="shared" si="108"/>
        <v>5.333333333333333</v>
      </c>
      <c r="P1181" s="5">
        <f t="shared" si="113"/>
        <v>640</v>
      </c>
      <c r="Q1181" t="str">
        <f t="shared" si="109"/>
        <v>food</v>
      </c>
      <c r="R1181" t="str">
        <f t="shared" si="110"/>
        <v>trucks</v>
      </c>
      <c r="S1181" s="9">
        <f t="shared" si="111"/>
        <v>42275.720219907409</v>
      </c>
      <c r="T1181" s="9">
        <f t="shared" si="112"/>
        <v>42305.720219907409</v>
      </c>
    </row>
    <row r="1182" spans="1:20" ht="45" x14ac:dyDescent="0.25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8289</v>
      </c>
      <c r="O1182" s="5">
        <f t="shared" si="108"/>
        <v>11.75</v>
      </c>
      <c r="P1182" s="5">
        <f t="shared" si="113"/>
        <v>69.117647058823536</v>
      </c>
      <c r="Q1182" t="str">
        <f t="shared" si="109"/>
        <v>food</v>
      </c>
      <c r="R1182" t="str">
        <f t="shared" si="110"/>
        <v>trucks</v>
      </c>
      <c r="S1182" s="9">
        <f t="shared" si="111"/>
        <v>41781.806875000002</v>
      </c>
      <c r="T1182" s="9">
        <f t="shared" si="112"/>
        <v>41818.806875000002</v>
      </c>
    </row>
    <row r="1183" spans="1:20" ht="30" x14ac:dyDescent="0.25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8289</v>
      </c>
      <c r="O1183" s="5">
        <f t="shared" si="108"/>
        <v>8.0000000000000002E-3</v>
      </c>
      <c r="P1183" s="5">
        <f t="shared" si="113"/>
        <v>1.3333333333333333</v>
      </c>
      <c r="Q1183" t="str">
        <f t="shared" si="109"/>
        <v>food</v>
      </c>
      <c r="R1183" t="str">
        <f t="shared" si="110"/>
        <v>trucks</v>
      </c>
      <c r="S1183" s="9">
        <f t="shared" si="111"/>
        <v>42034.339363425926</v>
      </c>
      <c r="T1183" s="9">
        <f t="shared" si="112"/>
        <v>42064.339363425926</v>
      </c>
    </row>
    <row r="1184" spans="1:20" ht="60" x14ac:dyDescent="0.25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8289</v>
      </c>
      <c r="O1184" s="5">
        <f t="shared" si="108"/>
        <v>4.2</v>
      </c>
      <c r="P1184" s="5">
        <f t="shared" si="113"/>
        <v>10.5</v>
      </c>
      <c r="Q1184" t="str">
        <f t="shared" si="109"/>
        <v>food</v>
      </c>
      <c r="R1184" t="str">
        <f t="shared" si="110"/>
        <v>trucks</v>
      </c>
      <c r="S1184" s="9">
        <f t="shared" si="111"/>
        <v>42728.827407407407</v>
      </c>
      <c r="T1184" s="9">
        <f t="shared" si="112"/>
        <v>42747.695833333331</v>
      </c>
    </row>
    <row r="1185" spans="1:20" ht="60" x14ac:dyDescent="0.25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8289</v>
      </c>
      <c r="O1185" s="5">
        <f t="shared" si="108"/>
        <v>4</v>
      </c>
      <c r="P1185" s="5">
        <f t="shared" si="113"/>
        <v>33.333333333333336</v>
      </c>
      <c r="Q1185" t="str">
        <f t="shared" si="109"/>
        <v>food</v>
      </c>
      <c r="R1185" t="str">
        <f t="shared" si="110"/>
        <v>trucks</v>
      </c>
      <c r="S1185" s="9">
        <f t="shared" si="111"/>
        <v>42656.86137731481</v>
      </c>
      <c r="T1185" s="9">
        <f t="shared" si="112"/>
        <v>42676.165972222225</v>
      </c>
    </row>
    <row r="1186" spans="1:20" ht="60" x14ac:dyDescent="0.25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8290</v>
      </c>
      <c r="O1186" s="5">
        <f t="shared" si="108"/>
        <v>104.93636363636364</v>
      </c>
      <c r="P1186" s="5">
        <f t="shared" si="113"/>
        <v>61.562666666666665</v>
      </c>
      <c r="Q1186" t="str">
        <f t="shared" si="109"/>
        <v>photography</v>
      </c>
      <c r="R1186" t="str">
        <f t="shared" si="110"/>
        <v>photobooks</v>
      </c>
      <c r="S1186" s="9">
        <f t="shared" si="111"/>
        <v>42741.599664351852</v>
      </c>
      <c r="T1186" s="9">
        <f t="shared" si="112"/>
        <v>42772.599664351852</v>
      </c>
    </row>
    <row r="1187" spans="1:20" ht="60" x14ac:dyDescent="0.25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8290</v>
      </c>
      <c r="O1187" s="5">
        <f t="shared" si="108"/>
        <v>105.44</v>
      </c>
      <c r="P1187" s="5">
        <f t="shared" si="113"/>
        <v>118.73873873873873</v>
      </c>
      <c r="Q1187" t="str">
        <f t="shared" si="109"/>
        <v>photography</v>
      </c>
      <c r="R1187" t="str">
        <f t="shared" si="110"/>
        <v>photobooks</v>
      </c>
      <c r="S1187" s="9">
        <f t="shared" si="111"/>
        <v>42130.865150462967</v>
      </c>
      <c r="T1187" s="9">
        <f t="shared" si="112"/>
        <v>42163.166666666672</v>
      </c>
    </row>
    <row r="1188" spans="1:20" ht="60" x14ac:dyDescent="0.25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8290</v>
      </c>
      <c r="O1188" s="5">
        <f t="shared" si="108"/>
        <v>106.73333333333333</v>
      </c>
      <c r="P1188" s="5">
        <f t="shared" si="113"/>
        <v>65.081300813008127</v>
      </c>
      <c r="Q1188" t="str">
        <f t="shared" si="109"/>
        <v>photography</v>
      </c>
      <c r="R1188" t="str">
        <f t="shared" si="110"/>
        <v>photobooks</v>
      </c>
      <c r="S1188" s="9">
        <f t="shared" si="111"/>
        <v>42123.86336805555</v>
      </c>
      <c r="T1188" s="9">
        <f t="shared" si="112"/>
        <v>42156.945833333331</v>
      </c>
    </row>
    <row r="1189" spans="1:20" ht="60" x14ac:dyDescent="0.25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8290</v>
      </c>
      <c r="O1189" s="5">
        <f t="shared" si="108"/>
        <v>104.12571428571428</v>
      </c>
      <c r="P1189" s="5">
        <f t="shared" si="113"/>
        <v>130.15714285714284</v>
      </c>
      <c r="Q1189" t="str">
        <f t="shared" si="109"/>
        <v>photography</v>
      </c>
      <c r="R1189" t="str">
        <f t="shared" si="110"/>
        <v>photobooks</v>
      </c>
      <c r="S1189" s="9">
        <f t="shared" si="111"/>
        <v>42109.894942129627</v>
      </c>
      <c r="T1189" s="9">
        <f t="shared" si="112"/>
        <v>42141.75</v>
      </c>
    </row>
    <row r="1190" spans="1:20" ht="45" x14ac:dyDescent="0.25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8290</v>
      </c>
      <c r="O1190" s="5">
        <f t="shared" si="108"/>
        <v>160.55000000000001</v>
      </c>
      <c r="P1190" s="5">
        <f t="shared" si="113"/>
        <v>37.776470588235291</v>
      </c>
      <c r="Q1190" t="str">
        <f t="shared" si="109"/>
        <v>photography</v>
      </c>
      <c r="R1190" t="str">
        <f t="shared" si="110"/>
        <v>photobooks</v>
      </c>
      <c r="S1190" s="9">
        <f t="shared" si="111"/>
        <v>42711.700694444444</v>
      </c>
      <c r="T1190" s="9">
        <f t="shared" si="112"/>
        <v>42732.700694444444</v>
      </c>
    </row>
    <row r="1191" spans="1:20" ht="60" x14ac:dyDescent="0.25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8290</v>
      </c>
      <c r="O1191" s="5">
        <f t="shared" si="108"/>
        <v>107.77777777777777</v>
      </c>
      <c r="P1191" s="5">
        <f t="shared" si="113"/>
        <v>112.79069767441861</v>
      </c>
      <c r="Q1191" t="str">
        <f t="shared" si="109"/>
        <v>photography</v>
      </c>
      <c r="R1191" t="str">
        <f t="shared" si="110"/>
        <v>photobooks</v>
      </c>
      <c r="S1191" s="9">
        <f t="shared" si="111"/>
        <v>42529.979108796295</v>
      </c>
      <c r="T1191" s="9">
        <f t="shared" si="112"/>
        <v>42550.979108796295</v>
      </c>
    </row>
    <row r="1192" spans="1:20" ht="45" x14ac:dyDescent="0.25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8290</v>
      </c>
      <c r="O1192" s="5">
        <f t="shared" si="108"/>
        <v>135</v>
      </c>
      <c r="P1192" s="5">
        <f t="shared" si="113"/>
        <v>51.92307692307692</v>
      </c>
      <c r="Q1192" t="str">
        <f t="shared" si="109"/>
        <v>photography</v>
      </c>
      <c r="R1192" t="str">
        <f t="shared" si="110"/>
        <v>photobooks</v>
      </c>
      <c r="S1192" s="9">
        <f t="shared" si="111"/>
        <v>41852.665798611109</v>
      </c>
      <c r="T1192" s="9">
        <f t="shared" si="112"/>
        <v>41882.665798611109</v>
      </c>
    </row>
    <row r="1193" spans="1:20" ht="60" x14ac:dyDescent="0.25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8290</v>
      </c>
      <c r="O1193" s="5">
        <f t="shared" si="108"/>
        <v>109.07407407407408</v>
      </c>
      <c r="P1193" s="5">
        <f t="shared" si="113"/>
        <v>89.242424242424249</v>
      </c>
      <c r="Q1193" t="str">
        <f t="shared" si="109"/>
        <v>photography</v>
      </c>
      <c r="R1193" t="str">
        <f t="shared" si="110"/>
        <v>photobooks</v>
      </c>
      <c r="S1193" s="9">
        <f t="shared" si="111"/>
        <v>42419.603703703702</v>
      </c>
      <c r="T1193" s="9">
        <f t="shared" si="112"/>
        <v>42449.562037037031</v>
      </c>
    </row>
    <row r="1194" spans="1:20" ht="30" x14ac:dyDescent="0.25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8290</v>
      </c>
      <c r="O1194" s="5">
        <f t="shared" si="108"/>
        <v>290</v>
      </c>
      <c r="P1194" s="5">
        <f t="shared" si="113"/>
        <v>19.333333333333332</v>
      </c>
      <c r="Q1194" t="str">
        <f t="shared" si="109"/>
        <v>photography</v>
      </c>
      <c r="R1194" t="str">
        <f t="shared" si="110"/>
        <v>photobooks</v>
      </c>
      <c r="S1194" s="9">
        <f t="shared" si="111"/>
        <v>42747.506689814814</v>
      </c>
      <c r="T1194" s="9">
        <f t="shared" si="112"/>
        <v>42777.506689814814</v>
      </c>
    </row>
    <row r="1195" spans="1:20" ht="60" x14ac:dyDescent="0.25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8290</v>
      </c>
      <c r="O1195" s="5">
        <f t="shared" si="108"/>
        <v>103.95714285714286</v>
      </c>
      <c r="P1195" s="5">
        <f t="shared" si="113"/>
        <v>79.967032967032964</v>
      </c>
      <c r="Q1195" t="str">
        <f t="shared" si="109"/>
        <v>photography</v>
      </c>
      <c r="R1195" t="str">
        <f t="shared" si="110"/>
        <v>photobooks</v>
      </c>
      <c r="S1195" s="9">
        <f t="shared" si="111"/>
        <v>42409.776076388895</v>
      </c>
      <c r="T1195" s="9">
        <f t="shared" si="112"/>
        <v>42469.734409722223</v>
      </c>
    </row>
    <row r="1196" spans="1:20" ht="60" x14ac:dyDescent="0.25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8290</v>
      </c>
      <c r="O1196" s="5">
        <f t="shared" si="108"/>
        <v>322.24</v>
      </c>
      <c r="P1196" s="5">
        <f t="shared" si="113"/>
        <v>56.414565826330531</v>
      </c>
      <c r="Q1196" t="str">
        <f t="shared" si="109"/>
        <v>photography</v>
      </c>
      <c r="R1196" t="str">
        <f t="shared" si="110"/>
        <v>photobooks</v>
      </c>
      <c r="S1196" s="9">
        <f t="shared" si="111"/>
        <v>42072.488182870366</v>
      </c>
      <c r="T1196" s="9">
        <f t="shared" si="112"/>
        <v>42102.488182870366</v>
      </c>
    </row>
    <row r="1197" spans="1:20" ht="60" x14ac:dyDescent="0.25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8290</v>
      </c>
      <c r="O1197" s="5">
        <f t="shared" si="108"/>
        <v>135</v>
      </c>
      <c r="P1197" s="5">
        <f t="shared" si="113"/>
        <v>79.411764705882348</v>
      </c>
      <c r="Q1197" t="str">
        <f t="shared" si="109"/>
        <v>photography</v>
      </c>
      <c r="R1197" t="str">
        <f t="shared" si="110"/>
        <v>photobooks</v>
      </c>
      <c r="S1197" s="9">
        <f t="shared" si="111"/>
        <v>42298.34783564815</v>
      </c>
      <c r="T1197" s="9">
        <f t="shared" si="112"/>
        <v>42358.375</v>
      </c>
    </row>
    <row r="1198" spans="1:20" ht="30" x14ac:dyDescent="0.25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8290</v>
      </c>
      <c r="O1198" s="5">
        <f t="shared" si="108"/>
        <v>269.91034482758619</v>
      </c>
      <c r="P1198" s="5">
        <f t="shared" si="113"/>
        <v>76.439453125</v>
      </c>
      <c r="Q1198" t="str">
        <f t="shared" si="109"/>
        <v>photography</v>
      </c>
      <c r="R1198" t="str">
        <f t="shared" si="110"/>
        <v>photobooks</v>
      </c>
      <c r="S1198" s="9">
        <f t="shared" si="111"/>
        <v>42326.818738425922</v>
      </c>
      <c r="T1198" s="9">
        <f t="shared" si="112"/>
        <v>42356.818738425922</v>
      </c>
    </row>
    <row r="1199" spans="1:20" ht="60" x14ac:dyDescent="0.25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8290</v>
      </c>
      <c r="O1199" s="5">
        <f t="shared" si="108"/>
        <v>253.29333333333332</v>
      </c>
      <c r="P1199" s="5">
        <f t="shared" si="113"/>
        <v>121</v>
      </c>
      <c r="Q1199" t="str">
        <f t="shared" si="109"/>
        <v>photography</v>
      </c>
      <c r="R1199" t="str">
        <f t="shared" si="110"/>
        <v>photobooks</v>
      </c>
      <c r="S1199" s="9">
        <f t="shared" si="111"/>
        <v>42503.66474537037</v>
      </c>
      <c r="T1199" s="9">
        <f t="shared" si="112"/>
        <v>42534.249305555553</v>
      </c>
    </row>
    <row r="1200" spans="1:20" ht="60" x14ac:dyDescent="0.25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8290</v>
      </c>
      <c r="O1200" s="5">
        <f t="shared" si="108"/>
        <v>260.60000000000002</v>
      </c>
      <c r="P1200" s="5">
        <f t="shared" si="113"/>
        <v>54.616766467065865</v>
      </c>
      <c r="Q1200" t="str">
        <f t="shared" si="109"/>
        <v>photography</v>
      </c>
      <c r="R1200" t="str">
        <f t="shared" si="110"/>
        <v>photobooks</v>
      </c>
      <c r="S1200" s="9">
        <f t="shared" si="111"/>
        <v>42333.619050925925</v>
      </c>
      <c r="T1200" s="9">
        <f t="shared" si="112"/>
        <v>42369.125</v>
      </c>
    </row>
    <row r="1201" spans="1:20" ht="60" x14ac:dyDescent="0.25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8290</v>
      </c>
      <c r="O1201" s="5">
        <f t="shared" si="108"/>
        <v>101.31677953348382</v>
      </c>
      <c r="P1201" s="5">
        <f t="shared" si="113"/>
        <v>299.22222222222223</v>
      </c>
      <c r="Q1201" t="str">
        <f t="shared" si="109"/>
        <v>photography</v>
      </c>
      <c r="R1201" t="str">
        <f t="shared" si="110"/>
        <v>photobooks</v>
      </c>
      <c r="S1201" s="9">
        <f t="shared" si="111"/>
        <v>42161.770833333328</v>
      </c>
      <c r="T1201" s="9">
        <f t="shared" si="112"/>
        <v>42193.770833333328</v>
      </c>
    </row>
    <row r="1202" spans="1:20" ht="60" x14ac:dyDescent="0.25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8290</v>
      </c>
      <c r="O1202" s="5">
        <f t="shared" si="108"/>
        <v>125.60416666666667</v>
      </c>
      <c r="P1202" s="5">
        <f t="shared" si="113"/>
        <v>58.533980582524272</v>
      </c>
      <c r="Q1202" t="str">
        <f t="shared" si="109"/>
        <v>photography</v>
      </c>
      <c r="R1202" t="str">
        <f t="shared" si="110"/>
        <v>photobooks</v>
      </c>
      <c r="S1202" s="9">
        <f t="shared" si="111"/>
        <v>42089.477500000001</v>
      </c>
      <c r="T1202" s="9">
        <f t="shared" si="112"/>
        <v>42110.477500000001</v>
      </c>
    </row>
    <row r="1203" spans="1:20" ht="60" x14ac:dyDescent="0.25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8290</v>
      </c>
      <c r="O1203" s="5">
        <f t="shared" si="108"/>
        <v>102.43783333333333</v>
      </c>
      <c r="P1203" s="5">
        <f t="shared" si="113"/>
        <v>55.371801801801809</v>
      </c>
      <c r="Q1203" t="str">
        <f t="shared" si="109"/>
        <v>photography</v>
      </c>
      <c r="R1203" t="str">
        <f t="shared" si="110"/>
        <v>photobooks</v>
      </c>
      <c r="S1203" s="9">
        <f t="shared" si="111"/>
        <v>42536.60701388889</v>
      </c>
      <c r="T1203" s="9">
        <f t="shared" si="112"/>
        <v>42566.60701388889</v>
      </c>
    </row>
    <row r="1204" spans="1:20" ht="60" x14ac:dyDescent="0.25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8290</v>
      </c>
      <c r="O1204" s="5">
        <f t="shared" si="108"/>
        <v>199.244</v>
      </c>
      <c r="P1204" s="5">
        <f t="shared" si="113"/>
        <v>183.80442804428046</v>
      </c>
      <c r="Q1204" t="str">
        <f t="shared" si="109"/>
        <v>photography</v>
      </c>
      <c r="R1204" t="str">
        <f t="shared" si="110"/>
        <v>photobooks</v>
      </c>
      <c r="S1204" s="9">
        <f t="shared" si="111"/>
        <v>42152.288819444439</v>
      </c>
      <c r="T1204" s="9">
        <f t="shared" si="112"/>
        <v>42182.288819444439</v>
      </c>
    </row>
    <row r="1205" spans="1:20" ht="45" x14ac:dyDescent="0.25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8290</v>
      </c>
      <c r="O1205" s="5">
        <f t="shared" si="108"/>
        <v>102.45398773006134</v>
      </c>
      <c r="P1205" s="5">
        <f t="shared" si="113"/>
        <v>165.34653465346534</v>
      </c>
      <c r="Q1205" t="str">
        <f t="shared" si="109"/>
        <v>photography</v>
      </c>
      <c r="R1205" t="str">
        <f t="shared" si="110"/>
        <v>photobooks</v>
      </c>
      <c r="S1205" s="9">
        <f t="shared" si="111"/>
        <v>42125.614895833336</v>
      </c>
      <c r="T1205" s="9">
        <f t="shared" si="112"/>
        <v>42155.614895833336</v>
      </c>
    </row>
    <row r="1206" spans="1:20" ht="45" x14ac:dyDescent="0.25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8290</v>
      </c>
      <c r="O1206" s="5">
        <f t="shared" si="108"/>
        <v>102.94615384615385</v>
      </c>
      <c r="P1206" s="5">
        <f t="shared" si="113"/>
        <v>234.78947368421052</v>
      </c>
      <c r="Q1206" t="str">
        <f t="shared" si="109"/>
        <v>photography</v>
      </c>
      <c r="R1206" t="str">
        <f t="shared" si="110"/>
        <v>photobooks</v>
      </c>
      <c r="S1206" s="9">
        <f t="shared" si="111"/>
        <v>42297.748067129629</v>
      </c>
      <c r="T1206" s="9">
        <f t="shared" si="112"/>
        <v>42342.208333333328</v>
      </c>
    </row>
    <row r="1207" spans="1:20" ht="60" x14ac:dyDescent="0.25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8290</v>
      </c>
      <c r="O1207" s="5">
        <f t="shared" si="108"/>
        <v>100.86153846153846</v>
      </c>
      <c r="P1207" s="5">
        <f t="shared" si="113"/>
        <v>211.48387096774192</v>
      </c>
      <c r="Q1207" t="str">
        <f t="shared" si="109"/>
        <v>photography</v>
      </c>
      <c r="R1207" t="str">
        <f t="shared" si="110"/>
        <v>photobooks</v>
      </c>
      <c r="S1207" s="9">
        <f t="shared" si="111"/>
        <v>42138.506377314814</v>
      </c>
      <c r="T1207" s="9">
        <f t="shared" si="112"/>
        <v>42168.506377314814</v>
      </c>
    </row>
    <row r="1208" spans="1:20" ht="60" x14ac:dyDescent="0.25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8290</v>
      </c>
      <c r="O1208" s="5">
        <f t="shared" si="108"/>
        <v>115</v>
      </c>
      <c r="P1208" s="5">
        <f t="shared" si="113"/>
        <v>32.34375</v>
      </c>
      <c r="Q1208" t="str">
        <f t="shared" si="109"/>
        <v>photography</v>
      </c>
      <c r="R1208" t="str">
        <f t="shared" si="110"/>
        <v>photobooks</v>
      </c>
      <c r="S1208" s="9">
        <f t="shared" si="111"/>
        <v>42772.776076388895</v>
      </c>
      <c r="T1208" s="9">
        <f t="shared" si="112"/>
        <v>42805.561805555553</v>
      </c>
    </row>
    <row r="1209" spans="1:20" ht="30" x14ac:dyDescent="0.25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8290</v>
      </c>
      <c r="O1209" s="5">
        <f t="shared" si="108"/>
        <v>104.16766467065868</v>
      </c>
      <c r="P1209" s="5">
        <f t="shared" si="113"/>
        <v>123.37588652482269</v>
      </c>
      <c r="Q1209" t="str">
        <f t="shared" si="109"/>
        <v>photography</v>
      </c>
      <c r="R1209" t="str">
        <f t="shared" si="110"/>
        <v>photobooks</v>
      </c>
      <c r="S1209" s="9">
        <f t="shared" si="111"/>
        <v>42430.430243055554</v>
      </c>
      <c r="T1209" s="9">
        <f t="shared" si="112"/>
        <v>42460.416666666672</v>
      </c>
    </row>
    <row r="1210" spans="1:20" ht="60" x14ac:dyDescent="0.25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8290</v>
      </c>
      <c r="O1210" s="5">
        <f t="shared" si="108"/>
        <v>155.30000000000001</v>
      </c>
      <c r="P1210" s="5">
        <f t="shared" si="113"/>
        <v>207.06666666666666</v>
      </c>
      <c r="Q1210" t="str">
        <f t="shared" si="109"/>
        <v>photography</v>
      </c>
      <c r="R1210" t="str">
        <f t="shared" si="110"/>
        <v>photobooks</v>
      </c>
      <c r="S1210" s="9">
        <f t="shared" si="111"/>
        <v>42423.709074074075</v>
      </c>
      <c r="T1210" s="9">
        <f t="shared" si="112"/>
        <v>42453.667407407411</v>
      </c>
    </row>
    <row r="1211" spans="1:20" ht="60" x14ac:dyDescent="0.25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8290</v>
      </c>
      <c r="O1211" s="5">
        <f t="shared" si="108"/>
        <v>106</v>
      </c>
      <c r="P1211" s="5">
        <f t="shared" si="113"/>
        <v>138.2608695652174</v>
      </c>
      <c r="Q1211" t="str">
        <f t="shared" si="109"/>
        <v>photography</v>
      </c>
      <c r="R1211" t="str">
        <f t="shared" si="110"/>
        <v>photobooks</v>
      </c>
      <c r="S1211" s="9">
        <f t="shared" si="111"/>
        <v>42761.846122685187</v>
      </c>
      <c r="T1211" s="9">
        <f t="shared" si="112"/>
        <v>42791.846122685187</v>
      </c>
    </row>
    <row r="1212" spans="1:20" ht="30" x14ac:dyDescent="0.25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8290</v>
      </c>
      <c r="O1212" s="5">
        <f t="shared" si="108"/>
        <v>254.315</v>
      </c>
      <c r="P1212" s="5">
        <f t="shared" si="113"/>
        <v>493.81553398058253</v>
      </c>
      <c r="Q1212" t="str">
        <f t="shared" si="109"/>
        <v>photography</v>
      </c>
      <c r="R1212" t="str">
        <f t="shared" si="110"/>
        <v>photobooks</v>
      </c>
      <c r="S1212" s="9">
        <f t="shared" si="111"/>
        <v>42132.941805555558</v>
      </c>
      <c r="T1212" s="9">
        <f t="shared" si="112"/>
        <v>42155.875</v>
      </c>
    </row>
    <row r="1213" spans="1:20" ht="60" x14ac:dyDescent="0.25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8290</v>
      </c>
      <c r="O1213" s="5">
        <f t="shared" si="108"/>
        <v>101.1</v>
      </c>
      <c r="P1213" s="5">
        <f t="shared" si="113"/>
        <v>168.5</v>
      </c>
      <c r="Q1213" t="str">
        <f t="shared" si="109"/>
        <v>photography</v>
      </c>
      <c r="R1213" t="str">
        <f t="shared" si="110"/>
        <v>photobooks</v>
      </c>
      <c r="S1213" s="9">
        <f t="shared" si="111"/>
        <v>42515.866446759261</v>
      </c>
      <c r="T1213" s="9">
        <f t="shared" si="112"/>
        <v>42530.866446759261</v>
      </c>
    </row>
    <row r="1214" spans="1:20" ht="60" x14ac:dyDescent="0.25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8290</v>
      </c>
      <c r="O1214" s="5">
        <f t="shared" si="108"/>
        <v>129.04</v>
      </c>
      <c r="P1214" s="5">
        <f t="shared" si="113"/>
        <v>38.867469879518069</v>
      </c>
      <c r="Q1214" t="str">
        <f t="shared" si="109"/>
        <v>photography</v>
      </c>
      <c r="R1214" t="str">
        <f t="shared" si="110"/>
        <v>photobooks</v>
      </c>
      <c r="S1214" s="9">
        <f t="shared" si="111"/>
        <v>42318.950173611112</v>
      </c>
      <c r="T1214" s="9">
        <f t="shared" si="112"/>
        <v>42335.041666666672</v>
      </c>
    </row>
    <row r="1215" spans="1:20" ht="60" x14ac:dyDescent="0.25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8290</v>
      </c>
      <c r="O1215" s="5">
        <f t="shared" si="108"/>
        <v>102.23076923076923</v>
      </c>
      <c r="P1215" s="5">
        <f t="shared" si="113"/>
        <v>61.527777777777779</v>
      </c>
      <c r="Q1215" t="str">
        <f t="shared" si="109"/>
        <v>photography</v>
      </c>
      <c r="R1215" t="str">
        <f t="shared" si="110"/>
        <v>photobooks</v>
      </c>
      <c r="S1215" s="9">
        <f t="shared" si="111"/>
        <v>42731.755787037036</v>
      </c>
      <c r="T1215" s="9">
        <f t="shared" si="112"/>
        <v>42766.755787037036</v>
      </c>
    </row>
    <row r="1216" spans="1:20" ht="60" x14ac:dyDescent="0.25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8290</v>
      </c>
      <c r="O1216" s="5">
        <f t="shared" si="108"/>
        <v>131.80000000000001</v>
      </c>
      <c r="P1216" s="5">
        <f t="shared" si="113"/>
        <v>105.44</v>
      </c>
      <c r="Q1216" t="str">
        <f t="shared" si="109"/>
        <v>photography</v>
      </c>
      <c r="R1216" t="str">
        <f t="shared" si="110"/>
        <v>photobooks</v>
      </c>
      <c r="S1216" s="9">
        <f t="shared" si="111"/>
        <v>42104.840335648143</v>
      </c>
      <c r="T1216" s="9">
        <f t="shared" si="112"/>
        <v>42164.840335648143</v>
      </c>
    </row>
    <row r="1217" spans="1:20" ht="60" x14ac:dyDescent="0.25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8290</v>
      </c>
      <c r="O1217" s="5">
        <f t="shared" si="108"/>
        <v>786.08019999999999</v>
      </c>
      <c r="P1217" s="5">
        <f t="shared" si="113"/>
        <v>71.592003642987251</v>
      </c>
      <c r="Q1217" t="str">
        <f t="shared" si="109"/>
        <v>photography</v>
      </c>
      <c r="R1217" t="str">
        <f t="shared" si="110"/>
        <v>photobooks</v>
      </c>
      <c r="S1217" s="9">
        <f t="shared" si="111"/>
        <v>41759.923101851848</v>
      </c>
      <c r="T1217" s="9">
        <f t="shared" si="112"/>
        <v>41789.923101851848</v>
      </c>
    </row>
    <row r="1218" spans="1:20" ht="30" x14ac:dyDescent="0.25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8290</v>
      </c>
      <c r="O1218" s="5">
        <f t="shared" si="108"/>
        <v>145.69999999999999</v>
      </c>
      <c r="P1218" s="5">
        <f t="shared" si="113"/>
        <v>91.882882882882882</v>
      </c>
      <c r="Q1218" t="str">
        <f t="shared" si="109"/>
        <v>photography</v>
      </c>
      <c r="R1218" t="str">
        <f t="shared" si="110"/>
        <v>photobooks</v>
      </c>
      <c r="S1218" s="9">
        <f t="shared" si="111"/>
        <v>42247.616400462968</v>
      </c>
      <c r="T1218" s="9">
        <f t="shared" si="112"/>
        <v>42279.960416666669</v>
      </c>
    </row>
    <row r="1219" spans="1:20" ht="45" x14ac:dyDescent="0.25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8290</v>
      </c>
      <c r="O1219" s="5">
        <f t="shared" ref="O1219:O1282" si="114">E1219*100/D1219</f>
        <v>102.6</v>
      </c>
      <c r="P1219" s="5">
        <f t="shared" si="113"/>
        <v>148.57377049180329</v>
      </c>
      <c r="Q1219" t="str">
        <f t="shared" ref="Q1219:Q1282" si="115">IF(ISERR(FIND(" ",N1219)),"",LEFT(N1219,FIND(" ",N1219)-1))</f>
        <v>photography</v>
      </c>
      <c r="R1219" t="str">
        <f t="shared" ref="R1219:R1282" si="116">IF(ISERR(FIND(" ",N1219)),"",RIGHT(N1219,LEN(N1219)-FIND("*",SUBSTITUTE(N1219," ","*",LEN(N1219)-LEN(SUBSTITUTE(N1219," ",""))))))</f>
        <v>photobooks</v>
      </c>
      <c r="S1219" s="9">
        <f t="shared" ref="S1219:S1282" si="117">(((J1219/60)/60)/24)+DATE(1970,1,1)</f>
        <v>42535.809490740736</v>
      </c>
      <c r="T1219" s="9">
        <f t="shared" ref="T1219:T1282" si="118">(((I1219/60)/60)/24)+DATE(1970,1,1)</f>
        <v>42565.809490740736</v>
      </c>
    </row>
    <row r="1220" spans="1:20" ht="60" x14ac:dyDescent="0.25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8290</v>
      </c>
      <c r="O1220" s="5">
        <f t="shared" si="114"/>
        <v>172.27777777777777</v>
      </c>
      <c r="P1220" s="5">
        <f t="shared" ref="P1220:P1283" si="119">IF(L1220=0,0,E1220/L1220)</f>
        <v>174.2134831460674</v>
      </c>
      <c r="Q1220" t="str">
        <f t="shared" si="115"/>
        <v>photography</v>
      </c>
      <c r="R1220" t="str">
        <f t="shared" si="116"/>
        <v>photobooks</v>
      </c>
      <c r="S1220" s="9">
        <f t="shared" si="117"/>
        <v>42278.662037037036</v>
      </c>
      <c r="T1220" s="9">
        <f t="shared" si="118"/>
        <v>42309.125</v>
      </c>
    </row>
    <row r="1221" spans="1:20" ht="45" x14ac:dyDescent="0.25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8290</v>
      </c>
      <c r="O1221" s="5">
        <f t="shared" si="114"/>
        <v>159.16819571865443</v>
      </c>
      <c r="P1221" s="5">
        <f t="shared" si="119"/>
        <v>102.86166007905139</v>
      </c>
      <c r="Q1221" t="str">
        <f t="shared" si="115"/>
        <v>photography</v>
      </c>
      <c r="R1221" t="str">
        <f t="shared" si="116"/>
        <v>photobooks</v>
      </c>
      <c r="S1221" s="9">
        <f t="shared" si="117"/>
        <v>42633.461956018517</v>
      </c>
      <c r="T1221" s="9">
        <f t="shared" si="118"/>
        <v>42663.461956018517</v>
      </c>
    </row>
    <row r="1222" spans="1:20" ht="45" x14ac:dyDescent="0.25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8290</v>
      </c>
      <c r="O1222" s="5">
        <f t="shared" si="114"/>
        <v>103.76666666666667</v>
      </c>
      <c r="P1222" s="5">
        <f t="shared" si="119"/>
        <v>111.17857142857143</v>
      </c>
      <c r="Q1222" t="str">
        <f t="shared" si="115"/>
        <v>photography</v>
      </c>
      <c r="R1222" t="str">
        <f t="shared" si="116"/>
        <v>photobooks</v>
      </c>
      <c r="S1222" s="9">
        <f t="shared" si="117"/>
        <v>42211.628611111111</v>
      </c>
      <c r="T1222" s="9">
        <f t="shared" si="118"/>
        <v>42241.628611111111</v>
      </c>
    </row>
    <row r="1223" spans="1:20" ht="60" x14ac:dyDescent="0.25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8290</v>
      </c>
      <c r="O1223" s="5">
        <f t="shared" si="114"/>
        <v>111.40954545454547</v>
      </c>
      <c r="P1223" s="5">
        <f t="shared" si="119"/>
        <v>23.796213592233013</v>
      </c>
      <c r="Q1223" t="str">
        <f t="shared" si="115"/>
        <v>photography</v>
      </c>
      <c r="R1223" t="str">
        <f t="shared" si="116"/>
        <v>photobooks</v>
      </c>
      <c r="S1223" s="9">
        <f t="shared" si="117"/>
        <v>42680.47555555556</v>
      </c>
      <c r="T1223" s="9">
        <f t="shared" si="118"/>
        <v>42708</v>
      </c>
    </row>
    <row r="1224" spans="1:20" ht="30" x14ac:dyDescent="0.25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8290</v>
      </c>
      <c r="O1224" s="5">
        <f t="shared" si="114"/>
        <v>280.375</v>
      </c>
      <c r="P1224" s="5">
        <f t="shared" si="119"/>
        <v>81.268115942028984</v>
      </c>
      <c r="Q1224" t="str">
        <f t="shared" si="115"/>
        <v>photography</v>
      </c>
      <c r="R1224" t="str">
        <f t="shared" si="116"/>
        <v>photobooks</v>
      </c>
      <c r="S1224" s="9">
        <f t="shared" si="117"/>
        <v>42430.720451388886</v>
      </c>
      <c r="T1224" s="9">
        <f t="shared" si="118"/>
        <v>42461.166666666672</v>
      </c>
    </row>
    <row r="1225" spans="1:20" ht="45" x14ac:dyDescent="0.25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8290</v>
      </c>
      <c r="O1225" s="5">
        <f t="shared" si="114"/>
        <v>112.10606060606061</v>
      </c>
      <c r="P1225" s="5">
        <f t="shared" si="119"/>
        <v>116.21465968586388</v>
      </c>
      <c r="Q1225" t="str">
        <f t="shared" si="115"/>
        <v>photography</v>
      </c>
      <c r="R1225" t="str">
        <f t="shared" si="116"/>
        <v>photobooks</v>
      </c>
      <c r="S1225" s="9">
        <f t="shared" si="117"/>
        <v>42654.177187499998</v>
      </c>
      <c r="T1225" s="9">
        <f t="shared" si="118"/>
        <v>42684.218854166669</v>
      </c>
    </row>
    <row r="1226" spans="1:20" ht="30" x14ac:dyDescent="0.25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8291</v>
      </c>
      <c r="O1226" s="5">
        <f t="shared" si="114"/>
        <v>7.0666666666666664</v>
      </c>
      <c r="P1226" s="5">
        <f t="shared" si="119"/>
        <v>58.888888888888886</v>
      </c>
      <c r="Q1226" t="str">
        <f t="shared" si="115"/>
        <v>music</v>
      </c>
      <c r="R1226" t="str">
        <f t="shared" si="116"/>
        <v>music</v>
      </c>
      <c r="S1226" s="9">
        <f t="shared" si="117"/>
        <v>41736.549791666665</v>
      </c>
      <c r="T1226" s="9">
        <f t="shared" si="118"/>
        <v>41796.549791666665</v>
      </c>
    </row>
    <row r="1227" spans="1:20" ht="60" x14ac:dyDescent="0.25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8291</v>
      </c>
      <c r="O1227" s="5">
        <f t="shared" si="114"/>
        <v>4.4000000000000004</v>
      </c>
      <c r="P1227" s="5">
        <f t="shared" si="119"/>
        <v>44</v>
      </c>
      <c r="Q1227" t="str">
        <f t="shared" si="115"/>
        <v>music</v>
      </c>
      <c r="R1227" t="str">
        <f t="shared" si="116"/>
        <v>music</v>
      </c>
      <c r="S1227" s="9">
        <f t="shared" si="117"/>
        <v>41509.905995370369</v>
      </c>
      <c r="T1227" s="9">
        <f t="shared" si="118"/>
        <v>41569.905995370369</v>
      </c>
    </row>
    <row r="1228" spans="1:20" ht="45" x14ac:dyDescent="0.25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8291</v>
      </c>
      <c r="O1228" s="5">
        <f t="shared" si="114"/>
        <v>3.8740000000000001</v>
      </c>
      <c r="P1228" s="5">
        <f t="shared" si="119"/>
        <v>48.424999999999997</v>
      </c>
      <c r="Q1228" t="str">
        <f t="shared" si="115"/>
        <v>music</v>
      </c>
      <c r="R1228" t="str">
        <f t="shared" si="116"/>
        <v>music</v>
      </c>
      <c r="S1228" s="9">
        <f t="shared" si="117"/>
        <v>41715.874780092592</v>
      </c>
      <c r="T1228" s="9">
        <f t="shared" si="118"/>
        <v>41750.041666666664</v>
      </c>
    </row>
    <row r="1229" spans="1:20" ht="60" x14ac:dyDescent="0.25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8291</v>
      </c>
      <c r="O1229" s="5">
        <f t="shared" si="114"/>
        <v>0</v>
      </c>
      <c r="P1229" s="5">
        <f t="shared" si="119"/>
        <v>0</v>
      </c>
      <c r="Q1229" t="str">
        <f t="shared" si="115"/>
        <v>music</v>
      </c>
      <c r="R1229" t="str">
        <f t="shared" si="116"/>
        <v>music</v>
      </c>
      <c r="S1229" s="9">
        <f t="shared" si="117"/>
        <v>41827.919166666667</v>
      </c>
      <c r="T1229" s="9">
        <f t="shared" si="118"/>
        <v>41858.291666666664</v>
      </c>
    </row>
    <row r="1230" spans="1:20" ht="45" x14ac:dyDescent="0.25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8291</v>
      </c>
      <c r="O1230" s="5">
        <f t="shared" si="114"/>
        <v>29.3</v>
      </c>
      <c r="P1230" s="5">
        <f t="shared" si="119"/>
        <v>61.041666666666664</v>
      </c>
      <c r="Q1230" t="str">
        <f t="shared" si="115"/>
        <v>music</v>
      </c>
      <c r="R1230" t="str">
        <f t="shared" si="116"/>
        <v>music</v>
      </c>
      <c r="S1230" s="9">
        <f t="shared" si="117"/>
        <v>40754.729259259257</v>
      </c>
      <c r="T1230" s="9">
        <f t="shared" si="118"/>
        <v>40814.729259259257</v>
      </c>
    </row>
    <row r="1231" spans="1:20" ht="60" x14ac:dyDescent="0.25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8291</v>
      </c>
      <c r="O1231" s="5">
        <f t="shared" si="114"/>
        <v>0.90909090909090906</v>
      </c>
      <c r="P1231" s="5">
        <f t="shared" si="119"/>
        <v>25</v>
      </c>
      <c r="Q1231" t="str">
        <f t="shared" si="115"/>
        <v>music</v>
      </c>
      <c r="R1231" t="str">
        <f t="shared" si="116"/>
        <v>music</v>
      </c>
      <c r="S1231" s="9">
        <f t="shared" si="117"/>
        <v>40985.459803240738</v>
      </c>
      <c r="T1231" s="9">
        <f t="shared" si="118"/>
        <v>41015.666666666664</v>
      </c>
    </row>
    <row r="1232" spans="1:20" ht="45" x14ac:dyDescent="0.25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8291</v>
      </c>
      <c r="O1232" s="5">
        <f t="shared" si="114"/>
        <v>0</v>
      </c>
      <c r="P1232" s="5">
        <f t="shared" si="119"/>
        <v>0</v>
      </c>
      <c r="Q1232" t="str">
        <f t="shared" si="115"/>
        <v>music</v>
      </c>
      <c r="R1232" t="str">
        <f t="shared" si="116"/>
        <v>music</v>
      </c>
      <c r="S1232" s="9">
        <f t="shared" si="117"/>
        <v>40568.972569444442</v>
      </c>
      <c r="T1232" s="9">
        <f t="shared" si="118"/>
        <v>40598.972569444442</v>
      </c>
    </row>
    <row r="1233" spans="1:20" ht="45" x14ac:dyDescent="0.25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8291</v>
      </c>
      <c r="O1233" s="5">
        <f t="shared" si="114"/>
        <v>0</v>
      </c>
      <c r="P1233" s="5">
        <f t="shared" si="119"/>
        <v>0</v>
      </c>
      <c r="Q1233" t="str">
        <f t="shared" si="115"/>
        <v>music</v>
      </c>
      <c r="R1233" t="str">
        <f t="shared" si="116"/>
        <v>music</v>
      </c>
      <c r="S1233" s="9">
        <f t="shared" si="117"/>
        <v>42193.941759259258</v>
      </c>
      <c r="T1233" s="9">
        <f t="shared" si="118"/>
        <v>42244.041666666672</v>
      </c>
    </row>
    <row r="1234" spans="1:20" ht="60" x14ac:dyDescent="0.25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8291</v>
      </c>
      <c r="O1234" s="5">
        <f t="shared" si="114"/>
        <v>0.8</v>
      </c>
      <c r="P1234" s="5">
        <f t="shared" si="119"/>
        <v>40</v>
      </c>
      <c r="Q1234" t="str">
        <f t="shared" si="115"/>
        <v>music</v>
      </c>
      <c r="R1234" t="str">
        <f t="shared" si="116"/>
        <v>music</v>
      </c>
      <c r="S1234" s="9">
        <f t="shared" si="117"/>
        <v>41506.848032407412</v>
      </c>
      <c r="T1234" s="9">
        <f t="shared" si="118"/>
        <v>41553.848032407412</v>
      </c>
    </row>
    <row r="1235" spans="1:20" ht="60" x14ac:dyDescent="0.25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8291</v>
      </c>
      <c r="O1235" s="5">
        <f t="shared" si="114"/>
        <v>11.6</v>
      </c>
      <c r="P1235" s="5">
        <f t="shared" si="119"/>
        <v>19.333333333333332</v>
      </c>
      <c r="Q1235" t="str">
        <f t="shared" si="115"/>
        <v>music</v>
      </c>
      <c r="R1235" t="str">
        <f t="shared" si="116"/>
        <v>music</v>
      </c>
      <c r="S1235" s="9">
        <f t="shared" si="117"/>
        <v>40939.948773148149</v>
      </c>
      <c r="T1235" s="9">
        <f t="shared" si="118"/>
        <v>40960.948773148149</v>
      </c>
    </row>
    <row r="1236" spans="1:20" ht="45" x14ac:dyDescent="0.25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8291</v>
      </c>
      <c r="O1236" s="5">
        <f t="shared" si="114"/>
        <v>0</v>
      </c>
      <c r="P1236" s="5">
        <f t="shared" si="119"/>
        <v>0</v>
      </c>
      <c r="Q1236" t="str">
        <f t="shared" si="115"/>
        <v>music</v>
      </c>
      <c r="R1236" t="str">
        <f t="shared" si="116"/>
        <v>music</v>
      </c>
      <c r="S1236" s="9">
        <f t="shared" si="117"/>
        <v>42007.788680555561</v>
      </c>
      <c r="T1236" s="9">
        <f t="shared" si="118"/>
        <v>42037.788680555561</v>
      </c>
    </row>
    <row r="1237" spans="1:20" ht="60" x14ac:dyDescent="0.25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8291</v>
      </c>
      <c r="O1237" s="5">
        <f t="shared" si="114"/>
        <v>2.7873639500929119</v>
      </c>
      <c r="P1237" s="5">
        <f t="shared" si="119"/>
        <v>35</v>
      </c>
      <c r="Q1237" t="str">
        <f t="shared" si="115"/>
        <v>music</v>
      </c>
      <c r="R1237" t="str">
        <f t="shared" si="116"/>
        <v>music</v>
      </c>
      <c r="S1237" s="9">
        <f t="shared" si="117"/>
        <v>41583.135405092595</v>
      </c>
      <c r="T1237" s="9">
        <f t="shared" si="118"/>
        <v>41623.135405092595</v>
      </c>
    </row>
    <row r="1238" spans="1:20" ht="30" x14ac:dyDescent="0.25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8291</v>
      </c>
      <c r="O1238" s="5">
        <f t="shared" si="114"/>
        <v>0</v>
      </c>
      <c r="P1238" s="5">
        <f t="shared" si="119"/>
        <v>0</v>
      </c>
      <c r="Q1238" t="str">
        <f t="shared" si="115"/>
        <v>music</v>
      </c>
      <c r="R1238" t="str">
        <f t="shared" si="116"/>
        <v>music</v>
      </c>
      <c r="S1238" s="9">
        <f t="shared" si="117"/>
        <v>41110.680138888885</v>
      </c>
      <c r="T1238" s="9">
        <f t="shared" si="118"/>
        <v>41118.666666666664</v>
      </c>
    </row>
    <row r="1239" spans="1:20" ht="60" x14ac:dyDescent="0.25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8291</v>
      </c>
      <c r="O1239" s="5">
        <f t="shared" si="114"/>
        <v>0</v>
      </c>
      <c r="P1239" s="5">
        <f t="shared" si="119"/>
        <v>0</v>
      </c>
      <c r="Q1239" t="str">
        <f t="shared" si="115"/>
        <v>music</v>
      </c>
      <c r="R1239" t="str">
        <f t="shared" si="116"/>
        <v>music</v>
      </c>
      <c r="S1239" s="9">
        <f t="shared" si="117"/>
        <v>41125.283159722225</v>
      </c>
      <c r="T1239" s="9">
        <f t="shared" si="118"/>
        <v>41145.283159722225</v>
      </c>
    </row>
    <row r="1240" spans="1:20" ht="60" x14ac:dyDescent="0.25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8291</v>
      </c>
      <c r="O1240" s="5">
        <f t="shared" si="114"/>
        <v>17.8</v>
      </c>
      <c r="P1240" s="5">
        <f t="shared" si="119"/>
        <v>59.333333333333336</v>
      </c>
      <c r="Q1240" t="str">
        <f t="shared" si="115"/>
        <v>music</v>
      </c>
      <c r="R1240" t="str">
        <f t="shared" si="116"/>
        <v>music</v>
      </c>
      <c r="S1240" s="9">
        <f t="shared" si="117"/>
        <v>40731.61037037037</v>
      </c>
      <c r="T1240" s="9">
        <f t="shared" si="118"/>
        <v>40761.61037037037</v>
      </c>
    </row>
    <row r="1241" spans="1:20" ht="30" x14ac:dyDescent="0.25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8291</v>
      </c>
      <c r="O1241" s="5">
        <f t="shared" si="114"/>
        <v>0</v>
      </c>
      <c r="P1241" s="5">
        <f t="shared" si="119"/>
        <v>0</v>
      </c>
      <c r="Q1241" t="str">
        <f t="shared" si="115"/>
        <v>music</v>
      </c>
      <c r="R1241" t="str">
        <f t="shared" si="116"/>
        <v>music</v>
      </c>
      <c r="S1241" s="9">
        <f t="shared" si="117"/>
        <v>40883.962581018517</v>
      </c>
      <c r="T1241" s="9">
        <f t="shared" si="118"/>
        <v>40913.962581018517</v>
      </c>
    </row>
    <row r="1242" spans="1:20" ht="45" x14ac:dyDescent="0.25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8291</v>
      </c>
      <c r="O1242" s="5">
        <f t="shared" si="114"/>
        <v>3.0125000000000002</v>
      </c>
      <c r="P1242" s="5">
        <f t="shared" si="119"/>
        <v>30.125</v>
      </c>
      <c r="Q1242" t="str">
        <f t="shared" si="115"/>
        <v>music</v>
      </c>
      <c r="R1242" t="str">
        <f t="shared" si="116"/>
        <v>music</v>
      </c>
      <c r="S1242" s="9">
        <f t="shared" si="117"/>
        <v>41409.040011574078</v>
      </c>
      <c r="T1242" s="9">
        <f t="shared" si="118"/>
        <v>41467.910416666666</v>
      </c>
    </row>
    <row r="1243" spans="1:20" ht="60" x14ac:dyDescent="0.25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8291</v>
      </c>
      <c r="O1243" s="5">
        <f t="shared" si="114"/>
        <v>50.74</v>
      </c>
      <c r="P1243" s="5">
        <f t="shared" si="119"/>
        <v>74.617647058823536</v>
      </c>
      <c r="Q1243" t="str">
        <f t="shared" si="115"/>
        <v>music</v>
      </c>
      <c r="R1243" t="str">
        <f t="shared" si="116"/>
        <v>music</v>
      </c>
      <c r="S1243" s="9">
        <f t="shared" si="117"/>
        <v>41923.837731481479</v>
      </c>
      <c r="T1243" s="9">
        <f t="shared" si="118"/>
        <v>41946.249305555553</v>
      </c>
    </row>
    <row r="1244" spans="1:20" ht="60" x14ac:dyDescent="0.25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8291</v>
      </c>
      <c r="O1244" s="5">
        <f t="shared" si="114"/>
        <v>0.54884742041712409</v>
      </c>
      <c r="P1244" s="5">
        <f t="shared" si="119"/>
        <v>5</v>
      </c>
      <c r="Q1244" t="str">
        <f t="shared" si="115"/>
        <v>music</v>
      </c>
      <c r="R1244" t="str">
        <f t="shared" si="116"/>
        <v>music</v>
      </c>
      <c r="S1244" s="9">
        <f t="shared" si="117"/>
        <v>40782.165532407409</v>
      </c>
      <c r="T1244" s="9">
        <f t="shared" si="118"/>
        <v>40797.554166666669</v>
      </c>
    </row>
    <row r="1245" spans="1:20" ht="45" x14ac:dyDescent="0.25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8291</v>
      </c>
      <c r="O1245" s="5">
        <f t="shared" si="114"/>
        <v>14.091666666666667</v>
      </c>
      <c r="P1245" s="5">
        <f t="shared" si="119"/>
        <v>44.5</v>
      </c>
      <c r="Q1245" t="str">
        <f t="shared" si="115"/>
        <v>music</v>
      </c>
      <c r="R1245" t="str">
        <f t="shared" si="116"/>
        <v>music</v>
      </c>
      <c r="S1245" s="9">
        <f t="shared" si="117"/>
        <v>40671.879293981481</v>
      </c>
      <c r="T1245" s="9">
        <f t="shared" si="118"/>
        <v>40732.875</v>
      </c>
    </row>
    <row r="1246" spans="1:20" ht="45" x14ac:dyDescent="0.25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8281</v>
      </c>
      <c r="O1246" s="5">
        <f t="shared" si="114"/>
        <v>103.8</v>
      </c>
      <c r="P1246" s="5">
        <f t="shared" si="119"/>
        <v>46.133333333333333</v>
      </c>
      <c r="Q1246" t="str">
        <f t="shared" si="115"/>
        <v>music</v>
      </c>
      <c r="R1246" t="str">
        <f t="shared" si="116"/>
        <v>rock</v>
      </c>
      <c r="S1246" s="9">
        <f t="shared" si="117"/>
        <v>41355.825497685182</v>
      </c>
      <c r="T1246" s="9">
        <f t="shared" si="118"/>
        <v>41386.875</v>
      </c>
    </row>
    <row r="1247" spans="1:20" ht="45" x14ac:dyDescent="0.25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8281</v>
      </c>
      <c r="O1247" s="5">
        <f t="shared" si="114"/>
        <v>120.25</v>
      </c>
      <c r="P1247" s="5">
        <f t="shared" si="119"/>
        <v>141.47058823529412</v>
      </c>
      <c r="Q1247" t="str">
        <f t="shared" si="115"/>
        <v>music</v>
      </c>
      <c r="R1247" t="str">
        <f t="shared" si="116"/>
        <v>rock</v>
      </c>
      <c r="S1247" s="9">
        <f t="shared" si="117"/>
        <v>41774.599930555552</v>
      </c>
      <c r="T1247" s="9">
        <f t="shared" si="118"/>
        <v>41804.599930555552</v>
      </c>
    </row>
    <row r="1248" spans="1:20" ht="60" x14ac:dyDescent="0.25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8281</v>
      </c>
      <c r="O1248" s="5">
        <f t="shared" si="114"/>
        <v>117</v>
      </c>
      <c r="P1248" s="5">
        <f t="shared" si="119"/>
        <v>75.483870967741936</v>
      </c>
      <c r="Q1248" t="str">
        <f t="shared" si="115"/>
        <v>music</v>
      </c>
      <c r="R1248" t="str">
        <f t="shared" si="116"/>
        <v>rock</v>
      </c>
      <c r="S1248" s="9">
        <f t="shared" si="117"/>
        <v>40838.043391203704</v>
      </c>
      <c r="T1248" s="9">
        <f t="shared" si="118"/>
        <v>40883.085057870368</v>
      </c>
    </row>
    <row r="1249" spans="1:20" ht="30" x14ac:dyDescent="0.25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8281</v>
      </c>
      <c r="O1249" s="5">
        <f t="shared" si="114"/>
        <v>122.14285714285714</v>
      </c>
      <c r="P1249" s="5">
        <f t="shared" si="119"/>
        <v>85.5</v>
      </c>
      <c r="Q1249" t="str">
        <f t="shared" si="115"/>
        <v>music</v>
      </c>
      <c r="R1249" t="str">
        <f t="shared" si="116"/>
        <v>rock</v>
      </c>
      <c r="S1249" s="9">
        <f t="shared" si="117"/>
        <v>41370.292303240742</v>
      </c>
      <c r="T1249" s="9">
        <f t="shared" si="118"/>
        <v>41400.292303240742</v>
      </c>
    </row>
    <row r="1250" spans="1:20" ht="45" x14ac:dyDescent="0.25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8281</v>
      </c>
      <c r="O1250" s="5">
        <f t="shared" si="114"/>
        <v>151.63999999999999</v>
      </c>
      <c r="P1250" s="5">
        <f t="shared" si="119"/>
        <v>64.254237288135599</v>
      </c>
      <c r="Q1250" t="str">
        <f t="shared" si="115"/>
        <v>music</v>
      </c>
      <c r="R1250" t="str">
        <f t="shared" si="116"/>
        <v>rock</v>
      </c>
      <c r="S1250" s="9">
        <f t="shared" si="117"/>
        <v>41767.656863425924</v>
      </c>
      <c r="T1250" s="9">
        <f t="shared" si="118"/>
        <v>41803.290972222225</v>
      </c>
    </row>
    <row r="1251" spans="1:20" ht="45" x14ac:dyDescent="0.25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8281</v>
      </c>
      <c r="O1251" s="5">
        <f t="shared" si="114"/>
        <v>104.44</v>
      </c>
      <c r="P1251" s="5">
        <f t="shared" si="119"/>
        <v>64.46913580246914</v>
      </c>
      <c r="Q1251" t="str">
        <f t="shared" si="115"/>
        <v>music</v>
      </c>
      <c r="R1251" t="str">
        <f t="shared" si="116"/>
        <v>rock</v>
      </c>
      <c r="S1251" s="9">
        <f t="shared" si="117"/>
        <v>41067.74086805556</v>
      </c>
      <c r="T1251" s="9">
        <f t="shared" si="118"/>
        <v>41097.74086805556</v>
      </c>
    </row>
    <row r="1252" spans="1:20" ht="60" x14ac:dyDescent="0.25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8281</v>
      </c>
      <c r="O1252" s="5">
        <f t="shared" si="114"/>
        <v>200.15333333333334</v>
      </c>
      <c r="P1252" s="5">
        <f t="shared" si="119"/>
        <v>118.2007874015748</v>
      </c>
      <c r="Q1252" t="str">
        <f t="shared" si="115"/>
        <v>music</v>
      </c>
      <c r="R1252" t="str">
        <f t="shared" si="116"/>
        <v>rock</v>
      </c>
      <c r="S1252" s="9">
        <f t="shared" si="117"/>
        <v>41843.64271990741</v>
      </c>
      <c r="T1252" s="9">
        <f t="shared" si="118"/>
        <v>41888.64271990741</v>
      </c>
    </row>
    <row r="1253" spans="1:20" ht="45" x14ac:dyDescent="0.25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8281</v>
      </c>
      <c r="O1253" s="5">
        <f t="shared" si="114"/>
        <v>101.8</v>
      </c>
      <c r="P1253" s="5">
        <f t="shared" si="119"/>
        <v>82.540540540540547</v>
      </c>
      <c r="Q1253" t="str">
        <f t="shared" si="115"/>
        <v>music</v>
      </c>
      <c r="R1253" t="str">
        <f t="shared" si="116"/>
        <v>rock</v>
      </c>
      <c r="S1253" s="9">
        <f t="shared" si="117"/>
        <v>40751.814432870371</v>
      </c>
      <c r="T1253" s="9">
        <f t="shared" si="118"/>
        <v>40811.814432870371</v>
      </c>
    </row>
    <row r="1254" spans="1:20" ht="45" x14ac:dyDescent="0.25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8281</v>
      </c>
      <c r="O1254" s="5">
        <f t="shared" si="114"/>
        <v>137.65714285714284</v>
      </c>
      <c r="P1254" s="5">
        <f t="shared" si="119"/>
        <v>34.170212765957444</v>
      </c>
      <c r="Q1254" t="str">
        <f t="shared" si="115"/>
        <v>music</v>
      </c>
      <c r="R1254" t="str">
        <f t="shared" si="116"/>
        <v>rock</v>
      </c>
      <c r="S1254" s="9">
        <f t="shared" si="117"/>
        <v>41543.988067129627</v>
      </c>
      <c r="T1254" s="9">
        <f t="shared" si="118"/>
        <v>41571.988067129627</v>
      </c>
    </row>
    <row r="1255" spans="1:20" ht="60" x14ac:dyDescent="0.25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8281</v>
      </c>
      <c r="O1255" s="5">
        <f t="shared" si="114"/>
        <v>303833.2</v>
      </c>
      <c r="P1255" s="5">
        <f t="shared" si="119"/>
        <v>42.73322081575246</v>
      </c>
      <c r="Q1255" t="str">
        <f t="shared" si="115"/>
        <v>music</v>
      </c>
      <c r="R1255" t="str">
        <f t="shared" si="116"/>
        <v>rock</v>
      </c>
      <c r="S1255" s="9">
        <f t="shared" si="117"/>
        <v>41855.783645833333</v>
      </c>
      <c r="T1255" s="9">
        <f t="shared" si="118"/>
        <v>41885.783645833333</v>
      </c>
    </row>
    <row r="1256" spans="1:20" ht="60" x14ac:dyDescent="0.25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8281</v>
      </c>
      <c r="O1256" s="5">
        <f t="shared" si="114"/>
        <v>198.85074626865671</v>
      </c>
      <c r="P1256" s="5">
        <f t="shared" si="119"/>
        <v>94.489361702127653</v>
      </c>
      <c r="Q1256" t="str">
        <f t="shared" si="115"/>
        <v>music</v>
      </c>
      <c r="R1256" t="str">
        <f t="shared" si="116"/>
        <v>rock</v>
      </c>
      <c r="S1256" s="9">
        <f t="shared" si="117"/>
        <v>40487.621365740742</v>
      </c>
      <c r="T1256" s="9">
        <f t="shared" si="118"/>
        <v>40544.207638888889</v>
      </c>
    </row>
    <row r="1257" spans="1:20" ht="45" x14ac:dyDescent="0.25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8281</v>
      </c>
      <c r="O1257" s="5">
        <f t="shared" si="114"/>
        <v>202.36666666666667</v>
      </c>
      <c r="P1257" s="5">
        <f t="shared" si="119"/>
        <v>55.697247706422019</v>
      </c>
      <c r="Q1257" t="str">
        <f t="shared" si="115"/>
        <v>music</v>
      </c>
      <c r="R1257" t="str">
        <f t="shared" si="116"/>
        <v>rock</v>
      </c>
      <c r="S1257" s="9">
        <f t="shared" si="117"/>
        <v>41579.845509259263</v>
      </c>
      <c r="T1257" s="9">
        <f t="shared" si="118"/>
        <v>41609.887175925927</v>
      </c>
    </row>
    <row r="1258" spans="1:20" ht="60" x14ac:dyDescent="0.25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8281</v>
      </c>
      <c r="O1258" s="5">
        <f t="shared" si="114"/>
        <v>117.96376666666666</v>
      </c>
      <c r="P1258" s="5">
        <f t="shared" si="119"/>
        <v>98.030831024930734</v>
      </c>
      <c r="Q1258" t="str">
        <f t="shared" si="115"/>
        <v>music</v>
      </c>
      <c r="R1258" t="str">
        <f t="shared" si="116"/>
        <v>rock</v>
      </c>
      <c r="S1258" s="9">
        <f t="shared" si="117"/>
        <v>40921.919340277782</v>
      </c>
      <c r="T1258" s="9">
        <f t="shared" si="118"/>
        <v>40951.919340277782</v>
      </c>
    </row>
    <row r="1259" spans="1:20" ht="60" x14ac:dyDescent="0.25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8281</v>
      </c>
      <c r="O1259" s="5">
        <f t="shared" si="114"/>
        <v>294.72727272727275</v>
      </c>
      <c r="P1259" s="5">
        <f t="shared" si="119"/>
        <v>92.102272727272734</v>
      </c>
      <c r="Q1259" t="str">
        <f t="shared" si="115"/>
        <v>music</v>
      </c>
      <c r="R1259" t="str">
        <f t="shared" si="116"/>
        <v>rock</v>
      </c>
      <c r="S1259" s="9">
        <f t="shared" si="117"/>
        <v>40587.085532407407</v>
      </c>
      <c r="T1259" s="9">
        <f t="shared" si="118"/>
        <v>40636.043865740743</v>
      </c>
    </row>
    <row r="1260" spans="1:20" ht="45" x14ac:dyDescent="0.25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8281</v>
      </c>
      <c r="O1260" s="5">
        <f t="shared" si="114"/>
        <v>213.14633333333333</v>
      </c>
      <c r="P1260" s="5">
        <f t="shared" si="119"/>
        <v>38.175462686567165</v>
      </c>
      <c r="Q1260" t="str">
        <f t="shared" si="115"/>
        <v>music</v>
      </c>
      <c r="R1260" t="str">
        <f t="shared" si="116"/>
        <v>rock</v>
      </c>
      <c r="S1260" s="9">
        <f t="shared" si="117"/>
        <v>41487.611250000002</v>
      </c>
      <c r="T1260" s="9">
        <f t="shared" si="118"/>
        <v>41517.611250000002</v>
      </c>
    </row>
    <row r="1261" spans="1:20" ht="45" x14ac:dyDescent="0.25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8281</v>
      </c>
      <c r="O1261" s="5">
        <f t="shared" si="114"/>
        <v>104.24</v>
      </c>
      <c r="P1261" s="5">
        <f t="shared" si="119"/>
        <v>27.145833333333332</v>
      </c>
      <c r="Q1261" t="str">
        <f t="shared" si="115"/>
        <v>music</v>
      </c>
      <c r="R1261" t="str">
        <f t="shared" si="116"/>
        <v>rock</v>
      </c>
      <c r="S1261" s="9">
        <f t="shared" si="117"/>
        <v>41766.970648148148</v>
      </c>
      <c r="T1261" s="9">
        <f t="shared" si="118"/>
        <v>41799.165972222225</v>
      </c>
    </row>
    <row r="1262" spans="1:20" ht="45" x14ac:dyDescent="0.25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8281</v>
      </c>
      <c r="O1262" s="5">
        <f t="shared" si="114"/>
        <v>113.66666666666667</v>
      </c>
      <c r="P1262" s="5">
        <f t="shared" si="119"/>
        <v>50.689189189189186</v>
      </c>
      <c r="Q1262" t="str">
        <f t="shared" si="115"/>
        <v>music</v>
      </c>
      <c r="R1262" t="str">
        <f t="shared" si="116"/>
        <v>rock</v>
      </c>
      <c r="S1262" s="9">
        <f t="shared" si="117"/>
        <v>41666.842824074076</v>
      </c>
      <c r="T1262" s="9">
        <f t="shared" si="118"/>
        <v>41696.842824074076</v>
      </c>
    </row>
    <row r="1263" spans="1:20" ht="45" x14ac:dyDescent="0.25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8281</v>
      </c>
      <c r="O1263" s="5">
        <f t="shared" si="114"/>
        <v>101.25</v>
      </c>
      <c r="P1263" s="5">
        <f t="shared" si="119"/>
        <v>38.942307692307693</v>
      </c>
      <c r="Q1263" t="str">
        <f t="shared" si="115"/>
        <v>music</v>
      </c>
      <c r="R1263" t="str">
        <f t="shared" si="116"/>
        <v>rock</v>
      </c>
      <c r="S1263" s="9">
        <f t="shared" si="117"/>
        <v>41638.342905092592</v>
      </c>
      <c r="T1263" s="9">
        <f t="shared" si="118"/>
        <v>41668.342905092592</v>
      </c>
    </row>
    <row r="1264" spans="1:20" ht="60" x14ac:dyDescent="0.25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8281</v>
      </c>
      <c r="O1264" s="5">
        <f t="shared" si="114"/>
        <v>125.41538461538461</v>
      </c>
      <c r="P1264" s="5">
        <f t="shared" si="119"/>
        <v>77.638095238095232</v>
      </c>
      <c r="Q1264" t="str">
        <f t="shared" si="115"/>
        <v>music</v>
      </c>
      <c r="R1264" t="str">
        <f t="shared" si="116"/>
        <v>rock</v>
      </c>
      <c r="S1264" s="9">
        <f t="shared" si="117"/>
        <v>41656.762638888889</v>
      </c>
      <c r="T1264" s="9">
        <f t="shared" si="118"/>
        <v>41686.762638888889</v>
      </c>
    </row>
    <row r="1265" spans="1:20" ht="30" x14ac:dyDescent="0.25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8281</v>
      </c>
      <c r="O1265" s="5">
        <f t="shared" si="114"/>
        <v>119</v>
      </c>
      <c r="P1265" s="5">
        <f t="shared" si="119"/>
        <v>43.536585365853661</v>
      </c>
      <c r="Q1265" t="str">
        <f t="shared" si="115"/>
        <v>music</v>
      </c>
      <c r="R1265" t="str">
        <f t="shared" si="116"/>
        <v>rock</v>
      </c>
      <c r="S1265" s="9">
        <f t="shared" si="117"/>
        <v>41692.084143518521</v>
      </c>
      <c r="T1265" s="9">
        <f t="shared" si="118"/>
        <v>41727.041666666664</v>
      </c>
    </row>
    <row r="1266" spans="1:20" ht="60" x14ac:dyDescent="0.25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8281</v>
      </c>
      <c r="O1266" s="5">
        <f t="shared" si="114"/>
        <v>166.46153846153845</v>
      </c>
      <c r="P1266" s="5">
        <f t="shared" si="119"/>
        <v>31.823529411764707</v>
      </c>
      <c r="Q1266" t="str">
        <f t="shared" si="115"/>
        <v>music</v>
      </c>
      <c r="R1266" t="str">
        <f t="shared" si="116"/>
        <v>rock</v>
      </c>
      <c r="S1266" s="9">
        <f t="shared" si="117"/>
        <v>41547.662997685184</v>
      </c>
      <c r="T1266" s="9">
        <f t="shared" si="118"/>
        <v>41576.662997685184</v>
      </c>
    </row>
    <row r="1267" spans="1:20" ht="60" x14ac:dyDescent="0.25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8281</v>
      </c>
      <c r="O1267" s="5">
        <f t="shared" si="114"/>
        <v>119.14771428571429</v>
      </c>
      <c r="P1267" s="5">
        <f t="shared" si="119"/>
        <v>63.184393939393942</v>
      </c>
      <c r="Q1267" t="str">
        <f t="shared" si="115"/>
        <v>music</v>
      </c>
      <c r="R1267" t="str">
        <f t="shared" si="116"/>
        <v>rock</v>
      </c>
      <c r="S1267" s="9">
        <f t="shared" si="117"/>
        <v>40465.655266203699</v>
      </c>
      <c r="T1267" s="9">
        <f t="shared" si="118"/>
        <v>40512.655266203699</v>
      </c>
    </row>
    <row r="1268" spans="1:20" ht="45" x14ac:dyDescent="0.25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8281</v>
      </c>
      <c r="O1268" s="5">
        <f t="shared" si="114"/>
        <v>100.47368421052632</v>
      </c>
      <c r="P1268" s="5">
        <f t="shared" si="119"/>
        <v>190.9</v>
      </c>
      <c r="Q1268" t="str">
        <f t="shared" si="115"/>
        <v>music</v>
      </c>
      <c r="R1268" t="str">
        <f t="shared" si="116"/>
        <v>rock</v>
      </c>
      <c r="S1268" s="9">
        <f t="shared" si="117"/>
        <v>41620.87667824074</v>
      </c>
      <c r="T1268" s="9">
        <f t="shared" si="118"/>
        <v>41650.87667824074</v>
      </c>
    </row>
    <row r="1269" spans="1:20" ht="60" x14ac:dyDescent="0.25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8281</v>
      </c>
      <c r="O1269" s="5">
        <f t="shared" si="114"/>
        <v>101.8</v>
      </c>
      <c r="P1269" s="5">
        <f t="shared" si="119"/>
        <v>140.85534591194968</v>
      </c>
      <c r="Q1269" t="str">
        <f t="shared" si="115"/>
        <v>music</v>
      </c>
      <c r="R1269" t="str">
        <f t="shared" si="116"/>
        <v>rock</v>
      </c>
      <c r="S1269" s="9">
        <f t="shared" si="117"/>
        <v>41449.585162037038</v>
      </c>
      <c r="T1269" s="9">
        <f t="shared" si="118"/>
        <v>41479.585162037038</v>
      </c>
    </row>
    <row r="1270" spans="1:20" ht="45" x14ac:dyDescent="0.25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8281</v>
      </c>
      <c r="O1270" s="5">
        <f t="shared" si="114"/>
        <v>116.66666666666667</v>
      </c>
      <c r="P1270" s="5">
        <f t="shared" si="119"/>
        <v>76.92307692307692</v>
      </c>
      <c r="Q1270" t="str">
        <f t="shared" si="115"/>
        <v>music</v>
      </c>
      <c r="R1270" t="str">
        <f t="shared" si="116"/>
        <v>rock</v>
      </c>
      <c r="S1270" s="9">
        <f t="shared" si="117"/>
        <v>41507.845451388886</v>
      </c>
      <c r="T1270" s="9">
        <f t="shared" si="118"/>
        <v>41537.845451388886</v>
      </c>
    </row>
    <row r="1271" spans="1:20" ht="60" x14ac:dyDescent="0.25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8281</v>
      </c>
      <c r="O1271" s="5">
        <f t="shared" si="114"/>
        <v>108.64893617021276</v>
      </c>
      <c r="P1271" s="5">
        <f t="shared" si="119"/>
        <v>99.15533980582525</v>
      </c>
      <c r="Q1271" t="str">
        <f t="shared" si="115"/>
        <v>music</v>
      </c>
      <c r="R1271" t="str">
        <f t="shared" si="116"/>
        <v>rock</v>
      </c>
      <c r="S1271" s="9">
        <f t="shared" si="117"/>
        <v>42445.823055555549</v>
      </c>
      <c r="T1271" s="9">
        <f t="shared" si="118"/>
        <v>42476</v>
      </c>
    </row>
    <row r="1272" spans="1:20" ht="45" x14ac:dyDescent="0.25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8281</v>
      </c>
      <c r="O1272" s="5">
        <f t="shared" si="114"/>
        <v>114.72</v>
      </c>
      <c r="P1272" s="5">
        <f t="shared" si="119"/>
        <v>67.881656804733723</v>
      </c>
      <c r="Q1272" t="str">
        <f t="shared" si="115"/>
        <v>music</v>
      </c>
      <c r="R1272" t="str">
        <f t="shared" si="116"/>
        <v>rock</v>
      </c>
      <c r="S1272" s="9">
        <f t="shared" si="117"/>
        <v>40933.856967592597</v>
      </c>
      <c r="T1272" s="9">
        <f t="shared" si="118"/>
        <v>40993.815300925926</v>
      </c>
    </row>
    <row r="1273" spans="1:20" ht="60" x14ac:dyDescent="0.25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8281</v>
      </c>
      <c r="O1273" s="5">
        <f t="shared" si="114"/>
        <v>101.8</v>
      </c>
      <c r="P1273" s="5">
        <f t="shared" si="119"/>
        <v>246.29032258064515</v>
      </c>
      <c r="Q1273" t="str">
        <f t="shared" si="115"/>
        <v>music</v>
      </c>
      <c r="R1273" t="str">
        <f t="shared" si="116"/>
        <v>rock</v>
      </c>
      <c r="S1273" s="9">
        <f t="shared" si="117"/>
        <v>41561.683553240742</v>
      </c>
      <c r="T1273" s="9">
        <f t="shared" si="118"/>
        <v>41591.725219907406</v>
      </c>
    </row>
    <row r="1274" spans="1:20" ht="60" x14ac:dyDescent="0.25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8281</v>
      </c>
      <c r="O1274" s="5">
        <f t="shared" si="114"/>
        <v>106</v>
      </c>
      <c r="P1274" s="5">
        <f t="shared" si="119"/>
        <v>189.28571428571428</v>
      </c>
      <c r="Q1274" t="str">
        <f t="shared" si="115"/>
        <v>music</v>
      </c>
      <c r="R1274" t="str">
        <f t="shared" si="116"/>
        <v>rock</v>
      </c>
      <c r="S1274" s="9">
        <f t="shared" si="117"/>
        <v>40274.745127314818</v>
      </c>
      <c r="T1274" s="9">
        <f t="shared" si="118"/>
        <v>40344.166666666664</v>
      </c>
    </row>
    <row r="1275" spans="1:20" ht="45" x14ac:dyDescent="0.25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8281</v>
      </c>
      <c r="O1275" s="5">
        <f t="shared" si="114"/>
        <v>103.5</v>
      </c>
      <c r="P1275" s="5">
        <f t="shared" si="119"/>
        <v>76.666666666666671</v>
      </c>
      <c r="Q1275" t="str">
        <f t="shared" si="115"/>
        <v>music</v>
      </c>
      <c r="R1275" t="str">
        <f t="shared" si="116"/>
        <v>rock</v>
      </c>
      <c r="S1275" s="9">
        <f t="shared" si="117"/>
        <v>41852.730219907404</v>
      </c>
      <c r="T1275" s="9">
        <f t="shared" si="118"/>
        <v>41882.730219907404</v>
      </c>
    </row>
    <row r="1276" spans="1:20" ht="45" x14ac:dyDescent="0.25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8281</v>
      </c>
      <c r="O1276" s="5">
        <f t="shared" si="114"/>
        <v>154.97535999999999</v>
      </c>
      <c r="P1276" s="5">
        <f t="shared" si="119"/>
        <v>82.963254817987149</v>
      </c>
      <c r="Q1276" t="str">
        <f t="shared" si="115"/>
        <v>music</v>
      </c>
      <c r="R1276" t="str">
        <f t="shared" si="116"/>
        <v>rock</v>
      </c>
      <c r="S1276" s="9">
        <f t="shared" si="117"/>
        <v>41116.690104166664</v>
      </c>
      <c r="T1276" s="9">
        <f t="shared" si="118"/>
        <v>41151.690104166664</v>
      </c>
    </row>
    <row r="1277" spans="1:20" ht="45" x14ac:dyDescent="0.25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8281</v>
      </c>
      <c r="O1277" s="5">
        <f t="shared" si="114"/>
        <v>162.14066666666668</v>
      </c>
      <c r="P1277" s="5">
        <f t="shared" si="119"/>
        <v>62.522107969151669</v>
      </c>
      <c r="Q1277" t="str">
        <f t="shared" si="115"/>
        <v>music</v>
      </c>
      <c r="R1277" t="str">
        <f t="shared" si="116"/>
        <v>rock</v>
      </c>
      <c r="S1277" s="9">
        <f t="shared" si="117"/>
        <v>41458.867905092593</v>
      </c>
      <c r="T1277" s="9">
        <f t="shared" si="118"/>
        <v>41493.867905092593</v>
      </c>
    </row>
    <row r="1278" spans="1:20" ht="30" x14ac:dyDescent="0.25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8281</v>
      </c>
      <c r="O1278" s="5">
        <f t="shared" si="114"/>
        <v>104.42100000000001</v>
      </c>
      <c r="P1278" s="5">
        <f t="shared" si="119"/>
        <v>46.06808823529412</v>
      </c>
      <c r="Q1278" t="str">
        <f t="shared" si="115"/>
        <v>music</v>
      </c>
      <c r="R1278" t="str">
        <f t="shared" si="116"/>
        <v>rock</v>
      </c>
      <c r="S1278" s="9">
        <f t="shared" si="117"/>
        <v>40007.704247685186</v>
      </c>
      <c r="T1278" s="9">
        <f t="shared" si="118"/>
        <v>40057.166666666664</v>
      </c>
    </row>
    <row r="1279" spans="1:20" ht="60" x14ac:dyDescent="0.25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8281</v>
      </c>
      <c r="O1279" s="5">
        <f t="shared" si="114"/>
        <v>106.12433333333334</v>
      </c>
      <c r="P1279" s="5">
        <f t="shared" si="119"/>
        <v>38.543946731234868</v>
      </c>
      <c r="Q1279" t="str">
        <f t="shared" si="115"/>
        <v>music</v>
      </c>
      <c r="R1279" t="str">
        <f t="shared" si="116"/>
        <v>rock</v>
      </c>
      <c r="S1279" s="9">
        <f t="shared" si="117"/>
        <v>41121.561886574076</v>
      </c>
      <c r="T1279" s="9">
        <f t="shared" si="118"/>
        <v>41156.561886574076</v>
      </c>
    </row>
    <row r="1280" spans="1:20" ht="60" x14ac:dyDescent="0.25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8281</v>
      </c>
      <c r="O1280" s="5">
        <f t="shared" si="114"/>
        <v>154.93846153846152</v>
      </c>
      <c r="P1280" s="5">
        <f t="shared" si="119"/>
        <v>53.005263157894738</v>
      </c>
      <c r="Q1280" t="str">
        <f t="shared" si="115"/>
        <v>music</v>
      </c>
      <c r="R1280" t="str">
        <f t="shared" si="116"/>
        <v>rock</v>
      </c>
      <c r="S1280" s="9">
        <f t="shared" si="117"/>
        <v>41786.555162037039</v>
      </c>
      <c r="T1280" s="9">
        <f t="shared" si="118"/>
        <v>41815.083333333336</v>
      </c>
    </row>
    <row r="1281" spans="1:20" ht="60" x14ac:dyDescent="0.25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8281</v>
      </c>
      <c r="O1281" s="5">
        <f t="shared" si="114"/>
        <v>110.77157238734419</v>
      </c>
      <c r="P1281" s="5">
        <f t="shared" si="119"/>
        <v>73.355396825396824</v>
      </c>
      <c r="Q1281" t="str">
        <f t="shared" si="115"/>
        <v>music</v>
      </c>
      <c r="R1281" t="str">
        <f t="shared" si="116"/>
        <v>rock</v>
      </c>
      <c r="S1281" s="9">
        <f t="shared" si="117"/>
        <v>41682.099189814813</v>
      </c>
      <c r="T1281" s="9">
        <f t="shared" si="118"/>
        <v>41722.057523148149</v>
      </c>
    </row>
    <row r="1282" spans="1:20" ht="45" x14ac:dyDescent="0.25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8281</v>
      </c>
      <c r="O1282" s="5">
        <f t="shared" si="114"/>
        <v>110.91186666666667</v>
      </c>
      <c r="P1282" s="5">
        <f t="shared" si="119"/>
        <v>127.97523076923076</v>
      </c>
      <c r="Q1282" t="str">
        <f t="shared" si="115"/>
        <v>music</v>
      </c>
      <c r="R1282" t="str">
        <f t="shared" si="116"/>
        <v>rock</v>
      </c>
      <c r="S1282" s="9">
        <f t="shared" si="117"/>
        <v>40513.757569444446</v>
      </c>
      <c r="T1282" s="9">
        <f t="shared" si="118"/>
        <v>40603.757569444446</v>
      </c>
    </row>
    <row r="1283" spans="1:20" ht="60" x14ac:dyDescent="0.25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8281</v>
      </c>
      <c r="O1283" s="5">
        <f t="shared" ref="O1283:O1346" si="120">E1283*100/D1283</f>
        <v>110.71428571428571</v>
      </c>
      <c r="P1283" s="5">
        <f t="shared" si="119"/>
        <v>104.72972972972973</v>
      </c>
      <c r="Q1283" t="str">
        <f t="shared" ref="Q1283:Q1346" si="121">IF(ISERR(FIND(" ",N1283)),"",LEFT(N1283,FIND(" ",N1283)-1))</f>
        <v>music</v>
      </c>
      <c r="R1283" t="str">
        <f t="shared" ref="R1283:R1346" si="122">IF(ISERR(FIND(" ",N1283)),"",RIGHT(N1283,LEN(N1283)-FIND("*",SUBSTITUTE(N1283," ","*",LEN(N1283)-LEN(SUBSTITUTE(N1283," ",""))))))</f>
        <v>rock</v>
      </c>
      <c r="S1283" s="9">
        <f t="shared" ref="S1283:S1346" si="123">(((J1283/60)/60)/24)+DATE(1970,1,1)</f>
        <v>41463.743472222224</v>
      </c>
      <c r="T1283" s="9">
        <f t="shared" ref="T1283:T1346" si="124">(((I1283/60)/60)/24)+DATE(1970,1,1)</f>
        <v>41483.743472222224</v>
      </c>
    </row>
    <row r="1284" spans="1:20" ht="60" x14ac:dyDescent="0.25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8281</v>
      </c>
      <c r="O1284" s="5">
        <f t="shared" si="120"/>
        <v>123.61333333333333</v>
      </c>
      <c r="P1284" s="5">
        <f t="shared" ref="P1284:P1347" si="125">IF(L1284=0,0,E1284/L1284)</f>
        <v>67.671532846715323</v>
      </c>
      <c r="Q1284" t="str">
        <f t="shared" si="121"/>
        <v>music</v>
      </c>
      <c r="R1284" t="str">
        <f t="shared" si="122"/>
        <v>rock</v>
      </c>
      <c r="S1284" s="9">
        <f t="shared" si="123"/>
        <v>41586.475173611114</v>
      </c>
      <c r="T1284" s="9">
        <f t="shared" si="124"/>
        <v>41617.207638888889</v>
      </c>
    </row>
    <row r="1285" spans="1:20" ht="45" x14ac:dyDescent="0.25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8281</v>
      </c>
      <c r="O1285" s="5">
        <f t="shared" si="120"/>
        <v>211.05</v>
      </c>
      <c r="P1285" s="5">
        <f t="shared" si="125"/>
        <v>95.931818181818187</v>
      </c>
      <c r="Q1285" t="str">
        <f t="shared" si="121"/>
        <v>music</v>
      </c>
      <c r="R1285" t="str">
        <f t="shared" si="122"/>
        <v>rock</v>
      </c>
      <c r="S1285" s="9">
        <f t="shared" si="123"/>
        <v>41320.717465277776</v>
      </c>
      <c r="T1285" s="9">
        <f t="shared" si="124"/>
        <v>41344.166666666664</v>
      </c>
    </row>
    <row r="1286" spans="1:20" ht="60" x14ac:dyDescent="0.25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8276</v>
      </c>
      <c r="O1286" s="5">
        <f t="shared" si="120"/>
        <v>101</v>
      </c>
      <c r="P1286" s="5">
        <f t="shared" si="125"/>
        <v>65.161290322580641</v>
      </c>
      <c r="Q1286" t="str">
        <f t="shared" si="121"/>
        <v>theater</v>
      </c>
      <c r="R1286" t="str">
        <f t="shared" si="122"/>
        <v>plays</v>
      </c>
      <c r="S1286" s="9">
        <f t="shared" si="123"/>
        <v>42712.23474537037</v>
      </c>
      <c r="T1286" s="9">
        <f t="shared" si="124"/>
        <v>42735.707638888889</v>
      </c>
    </row>
    <row r="1287" spans="1:20" ht="60" x14ac:dyDescent="0.25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8276</v>
      </c>
      <c r="O1287" s="5">
        <f t="shared" si="120"/>
        <v>101.65</v>
      </c>
      <c r="P1287" s="5">
        <f t="shared" si="125"/>
        <v>32.269841269841272</v>
      </c>
      <c r="Q1287" t="str">
        <f t="shared" si="121"/>
        <v>theater</v>
      </c>
      <c r="R1287" t="str">
        <f t="shared" si="122"/>
        <v>plays</v>
      </c>
      <c r="S1287" s="9">
        <f t="shared" si="123"/>
        <v>42160.583043981482</v>
      </c>
      <c r="T1287" s="9">
        <f t="shared" si="124"/>
        <v>42175.583043981482</v>
      </c>
    </row>
    <row r="1288" spans="1:20" ht="45" x14ac:dyDescent="0.25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8276</v>
      </c>
      <c r="O1288" s="5">
        <f t="shared" si="120"/>
        <v>108.33333333333333</v>
      </c>
      <c r="P1288" s="5">
        <f t="shared" si="125"/>
        <v>81.25</v>
      </c>
      <c r="Q1288" t="str">
        <f t="shared" si="121"/>
        <v>theater</v>
      </c>
      <c r="R1288" t="str">
        <f t="shared" si="122"/>
        <v>plays</v>
      </c>
      <c r="S1288" s="9">
        <f t="shared" si="123"/>
        <v>42039.384571759263</v>
      </c>
      <c r="T1288" s="9">
        <f t="shared" si="124"/>
        <v>42052.583333333328</v>
      </c>
    </row>
    <row r="1289" spans="1:20" ht="90" x14ac:dyDescent="0.25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8276</v>
      </c>
      <c r="O1289" s="5">
        <f t="shared" si="120"/>
        <v>242</v>
      </c>
      <c r="P1289" s="5">
        <f t="shared" si="125"/>
        <v>24.2</v>
      </c>
      <c r="Q1289" t="str">
        <f t="shared" si="121"/>
        <v>theater</v>
      </c>
      <c r="R1289" t="str">
        <f t="shared" si="122"/>
        <v>plays</v>
      </c>
      <c r="S1289" s="9">
        <f t="shared" si="123"/>
        <v>42107.621018518519</v>
      </c>
      <c r="T1289" s="9">
        <f t="shared" si="124"/>
        <v>42167.621018518519</v>
      </c>
    </row>
    <row r="1290" spans="1:20" ht="60" x14ac:dyDescent="0.25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8276</v>
      </c>
      <c r="O1290" s="5">
        <f t="shared" si="120"/>
        <v>100.45</v>
      </c>
      <c r="P1290" s="5">
        <f t="shared" si="125"/>
        <v>65.868852459016395</v>
      </c>
      <c r="Q1290" t="str">
        <f t="shared" si="121"/>
        <v>theater</v>
      </c>
      <c r="R1290" t="str">
        <f t="shared" si="122"/>
        <v>plays</v>
      </c>
      <c r="S1290" s="9">
        <f t="shared" si="123"/>
        <v>42561.154664351852</v>
      </c>
      <c r="T1290" s="9">
        <f t="shared" si="124"/>
        <v>42592.166666666672</v>
      </c>
    </row>
    <row r="1291" spans="1:20" ht="45" x14ac:dyDescent="0.25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8276</v>
      </c>
      <c r="O1291" s="5">
        <f t="shared" si="120"/>
        <v>125.06666666666666</v>
      </c>
      <c r="P1291" s="5">
        <f t="shared" si="125"/>
        <v>36.07692307692308</v>
      </c>
      <c r="Q1291" t="str">
        <f t="shared" si="121"/>
        <v>theater</v>
      </c>
      <c r="R1291" t="str">
        <f t="shared" si="122"/>
        <v>plays</v>
      </c>
      <c r="S1291" s="9">
        <f t="shared" si="123"/>
        <v>42709.134780092587</v>
      </c>
      <c r="T1291" s="9">
        <f t="shared" si="124"/>
        <v>42739.134780092587</v>
      </c>
    </row>
    <row r="1292" spans="1:20" ht="30" x14ac:dyDescent="0.25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8276</v>
      </c>
      <c r="O1292" s="5">
        <f t="shared" si="120"/>
        <v>108.57142857142857</v>
      </c>
      <c r="P1292" s="5">
        <f t="shared" si="125"/>
        <v>44.186046511627907</v>
      </c>
      <c r="Q1292" t="str">
        <f t="shared" si="121"/>
        <v>theater</v>
      </c>
      <c r="R1292" t="str">
        <f t="shared" si="122"/>
        <v>plays</v>
      </c>
      <c r="S1292" s="9">
        <f t="shared" si="123"/>
        <v>42086.614942129629</v>
      </c>
      <c r="T1292" s="9">
        <f t="shared" si="124"/>
        <v>42117.290972222225</v>
      </c>
    </row>
    <row r="1293" spans="1:20" ht="60" x14ac:dyDescent="0.25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8276</v>
      </c>
      <c r="O1293" s="5">
        <f t="shared" si="120"/>
        <v>145.69999999999999</v>
      </c>
      <c r="P1293" s="5">
        <f t="shared" si="125"/>
        <v>104.07142857142857</v>
      </c>
      <c r="Q1293" t="str">
        <f t="shared" si="121"/>
        <v>theater</v>
      </c>
      <c r="R1293" t="str">
        <f t="shared" si="122"/>
        <v>plays</v>
      </c>
      <c r="S1293" s="9">
        <f t="shared" si="123"/>
        <v>42064.652673611112</v>
      </c>
      <c r="T1293" s="9">
        <f t="shared" si="124"/>
        <v>42101.291666666672</v>
      </c>
    </row>
    <row r="1294" spans="1:20" ht="60" x14ac:dyDescent="0.25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8276</v>
      </c>
      <c r="O1294" s="5">
        <f t="shared" si="120"/>
        <v>110</v>
      </c>
      <c r="P1294" s="5">
        <f t="shared" si="125"/>
        <v>35.96153846153846</v>
      </c>
      <c r="Q1294" t="str">
        <f t="shared" si="121"/>
        <v>theater</v>
      </c>
      <c r="R1294" t="str">
        <f t="shared" si="122"/>
        <v>plays</v>
      </c>
      <c r="S1294" s="9">
        <f t="shared" si="123"/>
        <v>42256.764212962968</v>
      </c>
      <c r="T1294" s="9">
        <f t="shared" si="124"/>
        <v>42283.957638888889</v>
      </c>
    </row>
    <row r="1295" spans="1:20" ht="60" x14ac:dyDescent="0.25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8276</v>
      </c>
      <c r="O1295" s="5">
        <f t="shared" si="120"/>
        <v>102.23333333333333</v>
      </c>
      <c r="P1295" s="5">
        <f t="shared" si="125"/>
        <v>127.79166666666667</v>
      </c>
      <c r="Q1295" t="str">
        <f t="shared" si="121"/>
        <v>theater</v>
      </c>
      <c r="R1295" t="str">
        <f t="shared" si="122"/>
        <v>plays</v>
      </c>
      <c r="S1295" s="9">
        <f t="shared" si="123"/>
        <v>42292.701053240744</v>
      </c>
      <c r="T1295" s="9">
        <f t="shared" si="124"/>
        <v>42322.742719907401</v>
      </c>
    </row>
    <row r="1296" spans="1:20" ht="60" x14ac:dyDescent="0.25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8276</v>
      </c>
      <c r="O1296" s="5">
        <f t="shared" si="120"/>
        <v>122</v>
      </c>
      <c r="P1296" s="5">
        <f t="shared" si="125"/>
        <v>27.727272727272727</v>
      </c>
      <c r="Q1296" t="str">
        <f t="shared" si="121"/>
        <v>theater</v>
      </c>
      <c r="R1296" t="str">
        <f t="shared" si="122"/>
        <v>plays</v>
      </c>
      <c r="S1296" s="9">
        <f t="shared" si="123"/>
        <v>42278.453668981485</v>
      </c>
      <c r="T1296" s="9">
        <f t="shared" si="124"/>
        <v>42296.458333333328</v>
      </c>
    </row>
    <row r="1297" spans="1:20" ht="60" x14ac:dyDescent="0.25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8276</v>
      </c>
      <c r="O1297" s="5">
        <f t="shared" si="120"/>
        <v>101.96</v>
      </c>
      <c r="P1297" s="5">
        <f t="shared" si="125"/>
        <v>39.828125</v>
      </c>
      <c r="Q1297" t="str">
        <f t="shared" si="121"/>
        <v>theater</v>
      </c>
      <c r="R1297" t="str">
        <f t="shared" si="122"/>
        <v>plays</v>
      </c>
      <c r="S1297" s="9">
        <f t="shared" si="123"/>
        <v>42184.572881944448</v>
      </c>
      <c r="T1297" s="9">
        <f t="shared" si="124"/>
        <v>42214.708333333328</v>
      </c>
    </row>
    <row r="1298" spans="1:20" ht="60" x14ac:dyDescent="0.25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8276</v>
      </c>
      <c r="O1298" s="5">
        <f t="shared" si="120"/>
        <v>141.1764705882353</v>
      </c>
      <c r="P1298" s="5">
        <f t="shared" si="125"/>
        <v>52.173913043478258</v>
      </c>
      <c r="Q1298" t="str">
        <f t="shared" si="121"/>
        <v>theater</v>
      </c>
      <c r="R1298" t="str">
        <f t="shared" si="122"/>
        <v>plays</v>
      </c>
      <c r="S1298" s="9">
        <f t="shared" si="123"/>
        <v>42423.050613425927</v>
      </c>
      <c r="T1298" s="9">
        <f t="shared" si="124"/>
        <v>42443.008946759262</v>
      </c>
    </row>
    <row r="1299" spans="1:20" ht="60" x14ac:dyDescent="0.25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8276</v>
      </c>
      <c r="O1299" s="5">
        <f t="shared" si="120"/>
        <v>109.52500000000001</v>
      </c>
      <c r="P1299" s="5">
        <f t="shared" si="125"/>
        <v>92.037815126050418</v>
      </c>
      <c r="Q1299" t="str">
        <f t="shared" si="121"/>
        <v>theater</v>
      </c>
      <c r="R1299" t="str">
        <f t="shared" si="122"/>
        <v>plays</v>
      </c>
      <c r="S1299" s="9">
        <f t="shared" si="123"/>
        <v>42461.747199074074</v>
      </c>
      <c r="T1299" s="9">
        <f t="shared" si="124"/>
        <v>42491.747199074074</v>
      </c>
    </row>
    <row r="1300" spans="1:20" ht="60" x14ac:dyDescent="0.25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8276</v>
      </c>
      <c r="O1300" s="5">
        <f t="shared" si="120"/>
        <v>104.65</v>
      </c>
      <c r="P1300" s="5">
        <f t="shared" si="125"/>
        <v>63.424242424242422</v>
      </c>
      <c r="Q1300" t="str">
        <f t="shared" si="121"/>
        <v>theater</v>
      </c>
      <c r="R1300" t="str">
        <f t="shared" si="122"/>
        <v>plays</v>
      </c>
      <c r="S1300" s="9">
        <f t="shared" si="123"/>
        <v>42458.680925925932</v>
      </c>
      <c r="T1300" s="9">
        <f t="shared" si="124"/>
        <v>42488.680925925932</v>
      </c>
    </row>
    <row r="1301" spans="1:20" ht="45" x14ac:dyDescent="0.25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8276</v>
      </c>
      <c r="O1301" s="5">
        <f t="shared" si="120"/>
        <v>124</v>
      </c>
      <c r="P1301" s="5">
        <f t="shared" si="125"/>
        <v>135.625</v>
      </c>
      <c r="Q1301" t="str">
        <f t="shared" si="121"/>
        <v>theater</v>
      </c>
      <c r="R1301" t="str">
        <f t="shared" si="122"/>
        <v>plays</v>
      </c>
      <c r="S1301" s="9">
        <f t="shared" si="123"/>
        <v>42169.814340277779</v>
      </c>
      <c r="T1301" s="9">
        <f t="shared" si="124"/>
        <v>42199.814340277779</v>
      </c>
    </row>
    <row r="1302" spans="1:20" ht="60" x14ac:dyDescent="0.25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8276</v>
      </c>
      <c r="O1302" s="5">
        <f t="shared" si="120"/>
        <v>135</v>
      </c>
      <c r="P1302" s="5">
        <f t="shared" si="125"/>
        <v>168.75</v>
      </c>
      <c r="Q1302" t="str">
        <f t="shared" si="121"/>
        <v>theater</v>
      </c>
      <c r="R1302" t="str">
        <f t="shared" si="122"/>
        <v>plays</v>
      </c>
      <c r="S1302" s="9">
        <f t="shared" si="123"/>
        <v>42483.675208333334</v>
      </c>
      <c r="T1302" s="9">
        <f t="shared" si="124"/>
        <v>42522.789583333331</v>
      </c>
    </row>
    <row r="1303" spans="1:20" ht="60" x14ac:dyDescent="0.25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8276</v>
      </c>
      <c r="O1303" s="5">
        <f t="shared" si="120"/>
        <v>102.75</v>
      </c>
      <c r="P1303" s="5">
        <f t="shared" si="125"/>
        <v>70.862068965517238</v>
      </c>
      <c r="Q1303" t="str">
        <f t="shared" si="121"/>
        <v>theater</v>
      </c>
      <c r="R1303" t="str">
        <f t="shared" si="122"/>
        <v>plays</v>
      </c>
      <c r="S1303" s="9">
        <f t="shared" si="123"/>
        <v>42195.749745370369</v>
      </c>
      <c r="T1303" s="9">
        <f t="shared" si="124"/>
        <v>42206.125</v>
      </c>
    </row>
    <row r="1304" spans="1:20" ht="45" x14ac:dyDescent="0.25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8276</v>
      </c>
      <c r="O1304" s="5">
        <f t="shared" si="120"/>
        <v>100</v>
      </c>
      <c r="P1304" s="5">
        <f t="shared" si="125"/>
        <v>50</v>
      </c>
      <c r="Q1304" t="str">
        <f t="shared" si="121"/>
        <v>theater</v>
      </c>
      <c r="R1304" t="str">
        <f t="shared" si="122"/>
        <v>plays</v>
      </c>
      <c r="S1304" s="9">
        <f t="shared" si="123"/>
        <v>42675.057997685188</v>
      </c>
      <c r="T1304" s="9">
        <f t="shared" si="124"/>
        <v>42705.099664351852</v>
      </c>
    </row>
    <row r="1305" spans="1:20" ht="30" x14ac:dyDescent="0.25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8276</v>
      </c>
      <c r="O1305" s="5">
        <f t="shared" si="120"/>
        <v>130.26085714285713</v>
      </c>
      <c r="P1305" s="5">
        <f t="shared" si="125"/>
        <v>42.214166666666671</v>
      </c>
      <c r="Q1305" t="str">
        <f t="shared" si="121"/>
        <v>theater</v>
      </c>
      <c r="R1305" t="str">
        <f t="shared" si="122"/>
        <v>plays</v>
      </c>
      <c r="S1305" s="9">
        <f t="shared" si="123"/>
        <v>42566.441203703704</v>
      </c>
      <c r="T1305" s="9">
        <f t="shared" si="124"/>
        <v>42582.458333333328</v>
      </c>
    </row>
    <row r="1306" spans="1:20" ht="45" x14ac:dyDescent="0.25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8278</v>
      </c>
      <c r="O1306" s="5">
        <f t="shared" si="120"/>
        <v>39.627499999999998</v>
      </c>
      <c r="P1306" s="5">
        <f t="shared" si="125"/>
        <v>152.41346153846155</v>
      </c>
      <c r="Q1306" t="str">
        <f t="shared" si="121"/>
        <v>technology</v>
      </c>
      <c r="R1306" t="str">
        <f t="shared" si="122"/>
        <v>wearables</v>
      </c>
      <c r="S1306" s="9">
        <f t="shared" si="123"/>
        <v>42747.194502314815</v>
      </c>
      <c r="T1306" s="9">
        <f t="shared" si="124"/>
        <v>42807.152835648143</v>
      </c>
    </row>
    <row r="1307" spans="1:20" ht="60" x14ac:dyDescent="0.25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8278</v>
      </c>
      <c r="O1307" s="5">
        <f t="shared" si="120"/>
        <v>25.976666666666667</v>
      </c>
      <c r="P1307" s="5">
        <f t="shared" si="125"/>
        <v>90.616279069767444</v>
      </c>
      <c r="Q1307" t="str">
        <f t="shared" si="121"/>
        <v>technology</v>
      </c>
      <c r="R1307" t="str">
        <f t="shared" si="122"/>
        <v>wearables</v>
      </c>
      <c r="S1307" s="9">
        <f t="shared" si="123"/>
        <v>42543.665601851855</v>
      </c>
      <c r="T1307" s="9">
        <f t="shared" si="124"/>
        <v>42572.729166666672</v>
      </c>
    </row>
    <row r="1308" spans="1:20" ht="60" x14ac:dyDescent="0.25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8278</v>
      </c>
      <c r="O1308" s="5">
        <f t="shared" si="120"/>
        <v>65.24636363636364</v>
      </c>
      <c r="P1308" s="5">
        <f t="shared" si="125"/>
        <v>201.60393258426967</v>
      </c>
      <c r="Q1308" t="str">
        <f t="shared" si="121"/>
        <v>technology</v>
      </c>
      <c r="R1308" t="str">
        <f t="shared" si="122"/>
        <v>wearables</v>
      </c>
      <c r="S1308" s="9">
        <f t="shared" si="123"/>
        <v>41947.457569444443</v>
      </c>
      <c r="T1308" s="9">
        <f t="shared" si="124"/>
        <v>41977.457569444443</v>
      </c>
    </row>
    <row r="1309" spans="1:20" ht="30" x14ac:dyDescent="0.25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8278</v>
      </c>
      <c r="O1309" s="5">
        <f t="shared" si="120"/>
        <v>11.513999999999999</v>
      </c>
      <c r="P1309" s="5">
        <f t="shared" si="125"/>
        <v>127.93333333333334</v>
      </c>
      <c r="Q1309" t="str">
        <f t="shared" si="121"/>
        <v>technology</v>
      </c>
      <c r="R1309" t="str">
        <f t="shared" si="122"/>
        <v>wearables</v>
      </c>
      <c r="S1309" s="9">
        <f t="shared" si="123"/>
        <v>42387.503229166665</v>
      </c>
      <c r="T1309" s="9">
        <f t="shared" si="124"/>
        <v>42417.503229166665</v>
      </c>
    </row>
    <row r="1310" spans="1:20" ht="30" x14ac:dyDescent="0.25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8278</v>
      </c>
      <c r="O1310" s="5">
        <f t="shared" si="120"/>
        <v>11.36</v>
      </c>
      <c r="P1310" s="5">
        <f t="shared" si="125"/>
        <v>29.894736842105264</v>
      </c>
      <c r="Q1310" t="str">
        <f t="shared" si="121"/>
        <v>technology</v>
      </c>
      <c r="R1310" t="str">
        <f t="shared" si="122"/>
        <v>wearables</v>
      </c>
      <c r="S1310" s="9">
        <f t="shared" si="123"/>
        <v>42611.613564814819</v>
      </c>
      <c r="T1310" s="9">
        <f t="shared" si="124"/>
        <v>42651.613564814819</v>
      </c>
    </row>
    <row r="1311" spans="1:20" ht="45" x14ac:dyDescent="0.25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8278</v>
      </c>
      <c r="O1311" s="5">
        <f t="shared" si="120"/>
        <v>111.99130434782609</v>
      </c>
      <c r="P1311" s="5">
        <f t="shared" si="125"/>
        <v>367.97142857142859</v>
      </c>
      <c r="Q1311" t="str">
        <f t="shared" si="121"/>
        <v>technology</v>
      </c>
      <c r="R1311" t="str">
        <f t="shared" si="122"/>
        <v>wearables</v>
      </c>
      <c r="S1311" s="9">
        <f t="shared" si="123"/>
        <v>42257.882731481484</v>
      </c>
      <c r="T1311" s="9">
        <f t="shared" si="124"/>
        <v>42292.882731481484</v>
      </c>
    </row>
    <row r="1312" spans="1:20" ht="45" x14ac:dyDescent="0.25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8278</v>
      </c>
      <c r="O1312" s="5">
        <f t="shared" si="120"/>
        <v>15.5</v>
      </c>
      <c r="P1312" s="5">
        <f t="shared" si="125"/>
        <v>129.16666666666666</v>
      </c>
      <c r="Q1312" t="str">
        <f t="shared" si="121"/>
        <v>technology</v>
      </c>
      <c r="R1312" t="str">
        <f t="shared" si="122"/>
        <v>wearables</v>
      </c>
      <c r="S1312" s="9">
        <f t="shared" si="123"/>
        <v>42556.667245370365</v>
      </c>
      <c r="T1312" s="9">
        <f t="shared" si="124"/>
        <v>42601.667245370365</v>
      </c>
    </row>
    <row r="1313" spans="1:20" ht="60" x14ac:dyDescent="0.25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8278</v>
      </c>
      <c r="O1313" s="5">
        <f t="shared" si="120"/>
        <v>32.027999999999999</v>
      </c>
      <c r="P1313" s="5">
        <f t="shared" si="125"/>
        <v>800.7</v>
      </c>
      <c r="Q1313" t="str">
        <f t="shared" si="121"/>
        <v>technology</v>
      </c>
      <c r="R1313" t="str">
        <f t="shared" si="122"/>
        <v>wearables</v>
      </c>
      <c r="S1313" s="9">
        <f t="shared" si="123"/>
        <v>42669.802303240736</v>
      </c>
      <c r="T1313" s="9">
        <f t="shared" si="124"/>
        <v>42704.843969907408</v>
      </c>
    </row>
    <row r="1314" spans="1:20" ht="45" x14ac:dyDescent="0.25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8278</v>
      </c>
      <c r="O1314" s="5">
        <f t="shared" si="120"/>
        <v>0.60869565217391308</v>
      </c>
      <c r="P1314" s="5">
        <f t="shared" si="125"/>
        <v>28</v>
      </c>
      <c r="Q1314" t="str">
        <f t="shared" si="121"/>
        <v>technology</v>
      </c>
      <c r="R1314" t="str">
        <f t="shared" si="122"/>
        <v>wearables</v>
      </c>
      <c r="S1314" s="9">
        <f t="shared" si="123"/>
        <v>42082.702800925923</v>
      </c>
      <c r="T1314" s="9">
        <f t="shared" si="124"/>
        <v>42112.702800925923</v>
      </c>
    </row>
    <row r="1315" spans="1:20" ht="60" x14ac:dyDescent="0.25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8278</v>
      </c>
      <c r="O1315" s="5">
        <f t="shared" si="120"/>
        <v>31.114999999999998</v>
      </c>
      <c r="P1315" s="5">
        <f t="shared" si="125"/>
        <v>102.01639344262296</v>
      </c>
      <c r="Q1315" t="str">
        <f t="shared" si="121"/>
        <v>technology</v>
      </c>
      <c r="R1315" t="str">
        <f t="shared" si="122"/>
        <v>wearables</v>
      </c>
      <c r="S1315" s="9">
        <f t="shared" si="123"/>
        <v>42402.709652777776</v>
      </c>
      <c r="T1315" s="9">
        <f t="shared" si="124"/>
        <v>42432.709652777776</v>
      </c>
    </row>
    <row r="1316" spans="1:20" ht="60" x14ac:dyDescent="0.25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8278</v>
      </c>
      <c r="O1316" s="5">
        <f t="shared" si="120"/>
        <v>1.1266666666666667</v>
      </c>
      <c r="P1316" s="5">
        <f t="shared" si="125"/>
        <v>184.36363636363637</v>
      </c>
      <c r="Q1316" t="str">
        <f t="shared" si="121"/>
        <v>technology</v>
      </c>
      <c r="R1316" t="str">
        <f t="shared" si="122"/>
        <v>wearables</v>
      </c>
      <c r="S1316" s="9">
        <f t="shared" si="123"/>
        <v>42604.669675925921</v>
      </c>
      <c r="T1316" s="9">
        <f t="shared" si="124"/>
        <v>42664.669675925921</v>
      </c>
    </row>
    <row r="1317" spans="1:20" ht="30" x14ac:dyDescent="0.25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8278</v>
      </c>
      <c r="O1317" s="5">
        <f t="shared" si="120"/>
        <v>40.404000000000003</v>
      </c>
      <c r="P1317" s="5">
        <f t="shared" si="125"/>
        <v>162.91935483870967</v>
      </c>
      <c r="Q1317" t="str">
        <f t="shared" si="121"/>
        <v>technology</v>
      </c>
      <c r="R1317" t="str">
        <f t="shared" si="122"/>
        <v>wearables</v>
      </c>
      <c r="S1317" s="9">
        <f t="shared" si="123"/>
        <v>42278.498240740737</v>
      </c>
      <c r="T1317" s="9">
        <f t="shared" si="124"/>
        <v>42314.041666666672</v>
      </c>
    </row>
    <row r="1318" spans="1:20" ht="45" x14ac:dyDescent="0.25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8278</v>
      </c>
      <c r="O1318" s="5">
        <f t="shared" si="120"/>
        <v>1.3333333333333333E-3</v>
      </c>
      <c r="P1318" s="5">
        <f t="shared" si="125"/>
        <v>1</v>
      </c>
      <c r="Q1318" t="str">
        <f t="shared" si="121"/>
        <v>technology</v>
      </c>
      <c r="R1318" t="str">
        <f t="shared" si="122"/>
        <v>wearables</v>
      </c>
      <c r="S1318" s="9">
        <f t="shared" si="123"/>
        <v>42393.961909722217</v>
      </c>
      <c r="T1318" s="9">
        <f t="shared" si="124"/>
        <v>42428.961909722217</v>
      </c>
    </row>
    <row r="1319" spans="1:20" ht="60" x14ac:dyDescent="0.25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8278</v>
      </c>
      <c r="O1319" s="5">
        <f t="shared" si="120"/>
        <v>5.7335000000000003</v>
      </c>
      <c r="P1319" s="5">
        <f t="shared" si="125"/>
        <v>603.52631578947364</v>
      </c>
      <c r="Q1319" t="str">
        <f t="shared" si="121"/>
        <v>technology</v>
      </c>
      <c r="R1319" t="str">
        <f t="shared" si="122"/>
        <v>wearables</v>
      </c>
      <c r="S1319" s="9">
        <f t="shared" si="123"/>
        <v>42520.235486111109</v>
      </c>
      <c r="T1319" s="9">
        <f t="shared" si="124"/>
        <v>42572.583333333328</v>
      </c>
    </row>
    <row r="1320" spans="1:20" ht="45" x14ac:dyDescent="0.25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8278</v>
      </c>
      <c r="O1320" s="5">
        <f t="shared" si="120"/>
        <v>15.324999999999999</v>
      </c>
      <c r="P1320" s="5">
        <f t="shared" si="125"/>
        <v>45.407407407407405</v>
      </c>
      <c r="Q1320" t="str">
        <f t="shared" si="121"/>
        <v>technology</v>
      </c>
      <c r="R1320" t="str">
        <f t="shared" si="122"/>
        <v>wearables</v>
      </c>
      <c r="S1320" s="9">
        <f t="shared" si="123"/>
        <v>41985.043657407412</v>
      </c>
      <c r="T1320" s="9">
        <f t="shared" si="124"/>
        <v>42015.043657407412</v>
      </c>
    </row>
    <row r="1321" spans="1:20" ht="60" x14ac:dyDescent="0.25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8278</v>
      </c>
      <c r="O1321" s="5">
        <f t="shared" si="120"/>
        <v>15.103448275862069</v>
      </c>
      <c r="P1321" s="5">
        <f t="shared" si="125"/>
        <v>97.333333333333329</v>
      </c>
      <c r="Q1321" t="str">
        <f t="shared" si="121"/>
        <v>technology</v>
      </c>
      <c r="R1321" t="str">
        <f t="shared" si="122"/>
        <v>wearables</v>
      </c>
      <c r="S1321" s="9">
        <f t="shared" si="123"/>
        <v>41816.812094907407</v>
      </c>
      <c r="T1321" s="9">
        <f t="shared" si="124"/>
        <v>41831.666666666664</v>
      </c>
    </row>
    <row r="1322" spans="1:20" ht="60" x14ac:dyDescent="0.25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8278</v>
      </c>
      <c r="O1322" s="5">
        <f t="shared" si="120"/>
        <v>0.503</v>
      </c>
      <c r="P1322" s="5">
        <f t="shared" si="125"/>
        <v>167.66666666666666</v>
      </c>
      <c r="Q1322" t="str">
        <f t="shared" si="121"/>
        <v>technology</v>
      </c>
      <c r="R1322" t="str">
        <f t="shared" si="122"/>
        <v>wearables</v>
      </c>
      <c r="S1322" s="9">
        <f t="shared" si="123"/>
        <v>42705.690347222218</v>
      </c>
      <c r="T1322" s="9">
        <f t="shared" si="124"/>
        <v>42734.958333333328</v>
      </c>
    </row>
    <row r="1323" spans="1:20" ht="60" x14ac:dyDescent="0.25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8278</v>
      </c>
      <c r="O1323" s="5">
        <f t="shared" si="120"/>
        <v>1.3028138528138529</v>
      </c>
      <c r="P1323" s="5">
        <f t="shared" si="125"/>
        <v>859.85714285714289</v>
      </c>
      <c r="Q1323" t="str">
        <f t="shared" si="121"/>
        <v>technology</v>
      </c>
      <c r="R1323" t="str">
        <f t="shared" si="122"/>
        <v>wearables</v>
      </c>
      <c r="S1323" s="9">
        <f t="shared" si="123"/>
        <v>42697.74927083333</v>
      </c>
      <c r="T1323" s="9">
        <f t="shared" si="124"/>
        <v>42727.74927083333</v>
      </c>
    </row>
    <row r="1324" spans="1:20" ht="60" x14ac:dyDescent="0.25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8278</v>
      </c>
      <c r="O1324" s="5">
        <f t="shared" si="120"/>
        <v>0.30285714285714288</v>
      </c>
      <c r="P1324" s="5">
        <f t="shared" si="125"/>
        <v>26.5</v>
      </c>
      <c r="Q1324" t="str">
        <f t="shared" si="121"/>
        <v>technology</v>
      </c>
      <c r="R1324" t="str">
        <f t="shared" si="122"/>
        <v>wearables</v>
      </c>
      <c r="S1324" s="9">
        <f t="shared" si="123"/>
        <v>42115.656539351854</v>
      </c>
      <c r="T1324" s="9">
        <f t="shared" si="124"/>
        <v>42145.656539351854</v>
      </c>
    </row>
    <row r="1325" spans="1:20" ht="60" x14ac:dyDescent="0.25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8278</v>
      </c>
      <c r="O1325" s="5">
        <f t="shared" si="120"/>
        <v>8.8800000000000008</v>
      </c>
      <c r="P1325" s="5">
        <f t="shared" si="125"/>
        <v>30.272727272727273</v>
      </c>
      <c r="Q1325" t="str">
        <f t="shared" si="121"/>
        <v>technology</v>
      </c>
      <c r="R1325" t="str">
        <f t="shared" si="122"/>
        <v>wearables</v>
      </c>
      <c r="S1325" s="9">
        <f t="shared" si="123"/>
        <v>42451.698449074072</v>
      </c>
      <c r="T1325" s="9">
        <f t="shared" si="124"/>
        <v>42486.288194444445</v>
      </c>
    </row>
    <row r="1326" spans="1:20" ht="60" x14ac:dyDescent="0.25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8278</v>
      </c>
      <c r="O1326" s="5">
        <f t="shared" si="120"/>
        <v>9.84</v>
      </c>
      <c r="P1326" s="5">
        <f t="shared" si="125"/>
        <v>54.666666666666664</v>
      </c>
      <c r="Q1326" t="str">
        <f t="shared" si="121"/>
        <v>technology</v>
      </c>
      <c r="R1326" t="str">
        <f t="shared" si="122"/>
        <v>wearables</v>
      </c>
      <c r="S1326" s="9">
        <f t="shared" si="123"/>
        <v>42626.633703703701</v>
      </c>
      <c r="T1326" s="9">
        <f t="shared" si="124"/>
        <v>42656.633703703701</v>
      </c>
    </row>
    <row r="1327" spans="1:20" ht="60" x14ac:dyDescent="0.25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8278</v>
      </c>
      <c r="O1327" s="5">
        <f t="shared" si="120"/>
        <v>2.4300000000000002</v>
      </c>
      <c r="P1327" s="5">
        <f t="shared" si="125"/>
        <v>60.75</v>
      </c>
      <c r="Q1327" t="str">
        <f t="shared" si="121"/>
        <v>technology</v>
      </c>
      <c r="R1327" t="str">
        <f t="shared" si="122"/>
        <v>wearables</v>
      </c>
      <c r="S1327" s="9">
        <f t="shared" si="123"/>
        <v>42704.086053240739</v>
      </c>
      <c r="T1327" s="9">
        <f t="shared" si="124"/>
        <v>42734.086053240739</v>
      </c>
    </row>
    <row r="1328" spans="1:20" ht="60" x14ac:dyDescent="0.25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8278</v>
      </c>
      <c r="O1328" s="5">
        <f t="shared" si="120"/>
        <v>1.1299999999999999</v>
      </c>
      <c r="P1328" s="5">
        <f t="shared" si="125"/>
        <v>102.72727272727273</v>
      </c>
      <c r="Q1328" t="str">
        <f t="shared" si="121"/>
        <v>technology</v>
      </c>
      <c r="R1328" t="str">
        <f t="shared" si="122"/>
        <v>wearables</v>
      </c>
      <c r="S1328" s="9">
        <f t="shared" si="123"/>
        <v>41974.791990740734</v>
      </c>
      <c r="T1328" s="9">
        <f t="shared" si="124"/>
        <v>42019.791990740734</v>
      </c>
    </row>
    <row r="1329" spans="1:20" ht="45" x14ac:dyDescent="0.25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8278</v>
      </c>
      <c r="O1329" s="5">
        <f t="shared" si="120"/>
        <v>3.5520833333333335</v>
      </c>
      <c r="P1329" s="5">
        <f t="shared" si="125"/>
        <v>41.585365853658537</v>
      </c>
      <c r="Q1329" t="str">
        <f t="shared" si="121"/>
        <v>technology</v>
      </c>
      <c r="R1329" t="str">
        <f t="shared" si="122"/>
        <v>wearables</v>
      </c>
      <c r="S1329" s="9">
        <f t="shared" si="123"/>
        <v>42123.678645833337</v>
      </c>
      <c r="T1329" s="9">
        <f t="shared" si="124"/>
        <v>42153.678645833337</v>
      </c>
    </row>
    <row r="1330" spans="1:20" ht="60" x14ac:dyDescent="0.25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8278</v>
      </c>
      <c r="O1330" s="5">
        <f t="shared" si="120"/>
        <v>2.3306666666666667</v>
      </c>
      <c r="P1330" s="5">
        <f t="shared" si="125"/>
        <v>116.53333333333333</v>
      </c>
      <c r="Q1330" t="str">
        <f t="shared" si="121"/>
        <v>technology</v>
      </c>
      <c r="R1330" t="str">
        <f t="shared" si="122"/>
        <v>wearables</v>
      </c>
      <c r="S1330" s="9">
        <f t="shared" si="123"/>
        <v>42612.642754629633</v>
      </c>
      <c r="T1330" s="9">
        <f t="shared" si="124"/>
        <v>42657.642754629633</v>
      </c>
    </row>
    <row r="1331" spans="1:20" ht="45" x14ac:dyDescent="0.25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8278</v>
      </c>
      <c r="O1331" s="5">
        <f t="shared" si="120"/>
        <v>0.81599999999999995</v>
      </c>
      <c r="P1331" s="5">
        <f t="shared" si="125"/>
        <v>45.333333333333336</v>
      </c>
      <c r="Q1331" t="str">
        <f t="shared" si="121"/>
        <v>technology</v>
      </c>
      <c r="R1331" t="str">
        <f t="shared" si="122"/>
        <v>wearables</v>
      </c>
      <c r="S1331" s="9">
        <f t="shared" si="123"/>
        <v>41935.221585648149</v>
      </c>
      <c r="T1331" s="9">
        <f t="shared" si="124"/>
        <v>41975.263252314813</v>
      </c>
    </row>
    <row r="1332" spans="1:20" ht="45" x14ac:dyDescent="0.25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8278</v>
      </c>
      <c r="O1332" s="5">
        <f t="shared" si="120"/>
        <v>22.494285714285713</v>
      </c>
      <c r="P1332" s="5">
        <f t="shared" si="125"/>
        <v>157.46</v>
      </c>
      <c r="Q1332" t="str">
        <f t="shared" si="121"/>
        <v>technology</v>
      </c>
      <c r="R1332" t="str">
        <f t="shared" si="122"/>
        <v>wearables</v>
      </c>
      <c r="S1332" s="9">
        <f t="shared" si="123"/>
        <v>42522.276724537034</v>
      </c>
      <c r="T1332" s="9">
        <f t="shared" si="124"/>
        <v>42553.166666666672</v>
      </c>
    </row>
    <row r="1333" spans="1:20" ht="45" x14ac:dyDescent="0.25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8278</v>
      </c>
      <c r="O1333" s="5">
        <f t="shared" si="120"/>
        <v>1.3668</v>
      </c>
      <c r="P1333" s="5">
        <f t="shared" si="125"/>
        <v>100.5</v>
      </c>
      <c r="Q1333" t="str">
        <f t="shared" si="121"/>
        <v>technology</v>
      </c>
      <c r="R1333" t="str">
        <f t="shared" si="122"/>
        <v>wearables</v>
      </c>
      <c r="S1333" s="9">
        <f t="shared" si="123"/>
        <v>42569.50409722222</v>
      </c>
      <c r="T1333" s="9">
        <f t="shared" si="124"/>
        <v>42599.50409722222</v>
      </c>
    </row>
    <row r="1334" spans="1:20" ht="60" x14ac:dyDescent="0.25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8278</v>
      </c>
      <c r="O1334" s="5">
        <f t="shared" si="120"/>
        <v>0</v>
      </c>
      <c r="P1334" s="5">
        <f t="shared" si="125"/>
        <v>0</v>
      </c>
      <c r="Q1334" t="str">
        <f t="shared" si="121"/>
        <v>technology</v>
      </c>
      <c r="R1334" t="str">
        <f t="shared" si="122"/>
        <v>wearables</v>
      </c>
      <c r="S1334" s="9">
        <f t="shared" si="123"/>
        <v>42732.060277777782</v>
      </c>
      <c r="T1334" s="9">
        <f t="shared" si="124"/>
        <v>42762.060277777782</v>
      </c>
    </row>
    <row r="1335" spans="1:20" ht="60" x14ac:dyDescent="0.25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8278</v>
      </c>
      <c r="O1335" s="5">
        <f t="shared" si="120"/>
        <v>0</v>
      </c>
      <c r="P1335" s="5">
        <f t="shared" si="125"/>
        <v>0</v>
      </c>
      <c r="Q1335" t="str">
        <f t="shared" si="121"/>
        <v>technology</v>
      </c>
      <c r="R1335" t="str">
        <f t="shared" si="122"/>
        <v>wearables</v>
      </c>
      <c r="S1335" s="9">
        <f t="shared" si="123"/>
        <v>41806.106770833336</v>
      </c>
      <c r="T1335" s="9">
        <f t="shared" si="124"/>
        <v>41836.106770833336</v>
      </c>
    </row>
    <row r="1336" spans="1:20" ht="45" x14ac:dyDescent="0.25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8278</v>
      </c>
      <c r="O1336" s="5">
        <f t="shared" si="120"/>
        <v>10.754135338345865</v>
      </c>
      <c r="P1336" s="5">
        <f t="shared" si="125"/>
        <v>51.822463768115945</v>
      </c>
      <c r="Q1336" t="str">
        <f t="shared" si="121"/>
        <v>technology</v>
      </c>
      <c r="R1336" t="str">
        <f t="shared" si="122"/>
        <v>wearables</v>
      </c>
      <c r="S1336" s="9">
        <f t="shared" si="123"/>
        <v>42410.774155092593</v>
      </c>
      <c r="T1336" s="9">
        <f t="shared" si="124"/>
        <v>42440.774155092593</v>
      </c>
    </row>
    <row r="1337" spans="1:20" ht="60" x14ac:dyDescent="0.25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8278</v>
      </c>
      <c r="O1337" s="5">
        <f t="shared" si="120"/>
        <v>19.760000000000002</v>
      </c>
      <c r="P1337" s="5">
        <f t="shared" si="125"/>
        <v>308.75</v>
      </c>
      <c r="Q1337" t="str">
        <f t="shared" si="121"/>
        <v>technology</v>
      </c>
      <c r="R1337" t="str">
        <f t="shared" si="122"/>
        <v>wearables</v>
      </c>
      <c r="S1337" s="9">
        <f t="shared" si="123"/>
        <v>42313.936365740738</v>
      </c>
      <c r="T1337" s="9">
        <f t="shared" si="124"/>
        <v>42343.936365740738</v>
      </c>
    </row>
    <row r="1338" spans="1:20" ht="60" x14ac:dyDescent="0.25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8278</v>
      </c>
      <c r="O1338" s="5">
        <f t="shared" si="120"/>
        <v>84.947000000000003</v>
      </c>
      <c r="P1338" s="5">
        <f t="shared" si="125"/>
        <v>379.22767857142856</v>
      </c>
      <c r="Q1338" t="str">
        <f t="shared" si="121"/>
        <v>technology</v>
      </c>
      <c r="R1338" t="str">
        <f t="shared" si="122"/>
        <v>wearables</v>
      </c>
      <c r="S1338" s="9">
        <f t="shared" si="123"/>
        <v>41955.863750000004</v>
      </c>
      <c r="T1338" s="9">
        <f t="shared" si="124"/>
        <v>41990.863750000004</v>
      </c>
    </row>
    <row r="1339" spans="1:20" ht="45" x14ac:dyDescent="0.25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8278</v>
      </c>
      <c r="O1339" s="5">
        <f t="shared" si="120"/>
        <v>49.381999999999998</v>
      </c>
      <c r="P1339" s="5">
        <f t="shared" si="125"/>
        <v>176.36428571428573</v>
      </c>
      <c r="Q1339" t="str">
        <f t="shared" si="121"/>
        <v>technology</v>
      </c>
      <c r="R1339" t="str">
        <f t="shared" si="122"/>
        <v>wearables</v>
      </c>
      <c r="S1339" s="9">
        <f t="shared" si="123"/>
        <v>42767.577303240745</v>
      </c>
      <c r="T1339" s="9">
        <f t="shared" si="124"/>
        <v>42797.577303240745</v>
      </c>
    </row>
    <row r="1340" spans="1:20" ht="60" x14ac:dyDescent="0.25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8278</v>
      </c>
      <c r="O1340" s="5">
        <f t="shared" si="120"/>
        <v>3.3033333333333332</v>
      </c>
      <c r="P1340" s="5">
        <f t="shared" si="125"/>
        <v>66.066666666666663</v>
      </c>
      <c r="Q1340" t="str">
        <f t="shared" si="121"/>
        <v>technology</v>
      </c>
      <c r="R1340" t="str">
        <f t="shared" si="122"/>
        <v>wearables</v>
      </c>
      <c r="S1340" s="9">
        <f t="shared" si="123"/>
        <v>42188.803622685184</v>
      </c>
      <c r="T1340" s="9">
        <f t="shared" si="124"/>
        <v>42218.803622685184</v>
      </c>
    </row>
    <row r="1341" spans="1:20" ht="30" x14ac:dyDescent="0.25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8278</v>
      </c>
      <c r="O1341" s="5">
        <f t="shared" si="120"/>
        <v>6.6340000000000003</v>
      </c>
      <c r="P1341" s="5">
        <f t="shared" si="125"/>
        <v>89.648648648648646</v>
      </c>
      <c r="Q1341" t="str">
        <f t="shared" si="121"/>
        <v>technology</v>
      </c>
      <c r="R1341" t="str">
        <f t="shared" si="122"/>
        <v>wearables</v>
      </c>
      <c r="S1341" s="9">
        <f t="shared" si="123"/>
        <v>41936.647164351853</v>
      </c>
      <c r="T1341" s="9">
        <f t="shared" si="124"/>
        <v>41981.688831018517</v>
      </c>
    </row>
    <row r="1342" spans="1:20" ht="45" x14ac:dyDescent="0.25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8278</v>
      </c>
      <c r="O1342" s="5">
        <f t="shared" si="120"/>
        <v>0</v>
      </c>
      <c r="P1342" s="5">
        <f t="shared" si="125"/>
        <v>0</v>
      </c>
      <c r="Q1342" t="str">
        <f t="shared" si="121"/>
        <v>technology</v>
      </c>
      <c r="R1342" t="str">
        <f t="shared" si="122"/>
        <v>wearables</v>
      </c>
      <c r="S1342" s="9">
        <f t="shared" si="123"/>
        <v>41836.595520833333</v>
      </c>
      <c r="T1342" s="9">
        <f t="shared" si="124"/>
        <v>41866.595520833333</v>
      </c>
    </row>
    <row r="1343" spans="1:20" ht="60" x14ac:dyDescent="0.25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8278</v>
      </c>
      <c r="O1343" s="5">
        <f t="shared" si="120"/>
        <v>70.36</v>
      </c>
      <c r="P1343" s="5">
        <f t="shared" si="125"/>
        <v>382.39130434782606</v>
      </c>
      <c r="Q1343" t="str">
        <f t="shared" si="121"/>
        <v>technology</v>
      </c>
      <c r="R1343" t="str">
        <f t="shared" si="122"/>
        <v>wearables</v>
      </c>
      <c r="S1343" s="9">
        <f t="shared" si="123"/>
        <v>42612.624039351853</v>
      </c>
      <c r="T1343" s="9">
        <f t="shared" si="124"/>
        <v>42644.624039351853</v>
      </c>
    </row>
    <row r="1344" spans="1:20" ht="60" x14ac:dyDescent="0.25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8278</v>
      </c>
      <c r="O1344" s="5">
        <f t="shared" si="120"/>
        <v>0.2</v>
      </c>
      <c r="P1344" s="5">
        <f t="shared" si="125"/>
        <v>100</v>
      </c>
      <c r="Q1344" t="str">
        <f t="shared" si="121"/>
        <v>technology</v>
      </c>
      <c r="R1344" t="str">
        <f t="shared" si="122"/>
        <v>wearables</v>
      </c>
      <c r="S1344" s="9">
        <f t="shared" si="123"/>
        <v>42172.816423611104</v>
      </c>
      <c r="T1344" s="9">
        <f t="shared" si="124"/>
        <v>42202.816423611104</v>
      </c>
    </row>
    <row r="1345" spans="1:20" ht="60" x14ac:dyDescent="0.25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8278</v>
      </c>
      <c r="O1345" s="5">
        <f t="shared" si="120"/>
        <v>102.298</v>
      </c>
      <c r="P1345" s="5">
        <f t="shared" si="125"/>
        <v>158.35603715170279</v>
      </c>
      <c r="Q1345" t="str">
        <f t="shared" si="121"/>
        <v>technology</v>
      </c>
      <c r="R1345" t="str">
        <f t="shared" si="122"/>
        <v>wearables</v>
      </c>
      <c r="S1345" s="9">
        <f t="shared" si="123"/>
        <v>42542.526423611111</v>
      </c>
      <c r="T1345" s="9">
        <f t="shared" si="124"/>
        <v>42601.165972222225</v>
      </c>
    </row>
    <row r="1346" spans="1:20" ht="60" x14ac:dyDescent="0.25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8279</v>
      </c>
      <c r="O1346" s="5">
        <f t="shared" si="120"/>
        <v>377.73333333333335</v>
      </c>
      <c r="P1346" s="5">
        <f t="shared" si="125"/>
        <v>40.762589928057551</v>
      </c>
      <c r="Q1346" t="str">
        <f t="shared" si="121"/>
        <v>publishing</v>
      </c>
      <c r="R1346" t="str">
        <f t="shared" si="122"/>
        <v>nonfiction</v>
      </c>
      <c r="S1346" s="9">
        <f t="shared" si="123"/>
        <v>42522.789803240739</v>
      </c>
      <c r="T1346" s="9">
        <f t="shared" si="124"/>
        <v>42551.789803240739</v>
      </c>
    </row>
    <row r="1347" spans="1:20" ht="45" x14ac:dyDescent="0.25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8279</v>
      </c>
      <c r="O1347" s="5">
        <f t="shared" ref="O1347:O1410" si="126">E1347*100/D1347</f>
        <v>125</v>
      </c>
      <c r="P1347" s="5">
        <f t="shared" si="125"/>
        <v>53.571428571428569</v>
      </c>
      <c r="Q1347" t="str">
        <f t="shared" ref="Q1347:Q1410" si="127">IF(ISERR(FIND(" ",N1347)),"",LEFT(N1347,FIND(" ",N1347)-1))</f>
        <v>publishing</v>
      </c>
      <c r="R1347" t="str">
        <f t="shared" ref="R1347:R1410" si="128">IF(ISERR(FIND(" ",N1347)),"",RIGHT(N1347,LEN(N1347)-FIND("*",SUBSTITUTE(N1347," ","*",LEN(N1347)-LEN(SUBSTITUTE(N1347," ",""))))))</f>
        <v>nonfiction</v>
      </c>
      <c r="S1347" s="9">
        <f t="shared" ref="S1347:S1410" si="129">(((J1347/60)/60)/24)+DATE(1970,1,1)</f>
        <v>41799.814340277779</v>
      </c>
      <c r="T1347" s="9">
        <f t="shared" ref="T1347:T1410" si="130">(((I1347/60)/60)/24)+DATE(1970,1,1)</f>
        <v>41834.814340277779</v>
      </c>
    </row>
    <row r="1348" spans="1:20" ht="45" x14ac:dyDescent="0.25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8279</v>
      </c>
      <c r="O1348" s="5">
        <f t="shared" si="126"/>
        <v>147.32653061224491</v>
      </c>
      <c r="P1348" s="5">
        <f t="shared" ref="P1348:P1411" si="131">IF(L1348=0,0,E1348/L1348)</f>
        <v>48.449664429530202</v>
      </c>
      <c r="Q1348" t="str">
        <f t="shared" si="127"/>
        <v>publishing</v>
      </c>
      <c r="R1348" t="str">
        <f t="shared" si="128"/>
        <v>nonfiction</v>
      </c>
      <c r="S1348" s="9">
        <f t="shared" si="129"/>
        <v>41422.075821759259</v>
      </c>
      <c r="T1348" s="9">
        <f t="shared" si="130"/>
        <v>41452.075821759259</v>
      </c>
    </row>
    <row r="1349" spans="1:20" ht="60" x14ac:dyDescent="0.25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8279</v>
      </c>
      <c r="O1349" s="5">
        <f t="shared" si="126"/>
        <v>102.2</v>
      </c>
      <c r="P1349" s="5">
        <f t="shared" si="131"/>
        <v>82.41935483870968</v>
      </c>
      <c r="Q1349" t="str">
        <f t="shared" si="127"/>
        <v>publishing</v>
      </c>
      <c r="R1349" t="str">
        <f t="shared" si="128"/>
        <v>nonfiction</v>
      </c>
      <c r="S1349" s="9">
        <f t="shared" si="129"/>
        <v>42040.638020833328</v>
      </c>
      <c r="T1349" s="9">
        <f t="shared" si="130"/>
        <v>42070.638020833328</v>
      </c>
    </row>
    <row r="1350" spans="1:20" ht="60" x14ac:dyDescent="0.25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8279</v>
      </c>
      <c r="O1350" s="5">
        <f t="shared" si="126"/>
        <v>101.87234042553192</v>
      </c>
      <c r="P1350" s="5">
        <f t="shared" si="131"/>
        <v>230.19230769230768</v>
      </c>
      <c r="Q1350" t="str">
        <f t="shared" si="127"/>
        <v>publishing</v>
      </c>
      <c r="R1350" t="str">
        <f t="shared" si="128"/>
        <v>nonfiction</v>
      </c>
      <c r="S1350" s="9">
        <f t="shared" si="129"/>
        <v>41963.506168981476</v>
      </c>
      <c r="T1350" s="9">
        <f t="shared" si="130"/>
        <v>41991.506168981476</v>
      </c>
    </row>
    <row r="1351" spans="1:20" ht="60" x14ac:dyDescent="0.25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8279</v>
      </c>
      <c r="O1351" s="5">
        <f t="shared" si="126"/>
        <v>204.2</v>
      </c>
      <c r="P1351" s="5">
        <f t="shared" si="131"/>
        <v>59.360465116279073</v>
      </c>
      <c r="Q1351" t="str">
        <f t="shared" si="127"/>
        <v>publishing</v>
      </c>
      <c r="R1351" t="str">
        <f t="shared" si="128"/>
        <v>nonfiction</v>
      </c>
      <c r="S1351" s="9">
        <f t="shared" si="129"/>
        <v>42317.33258101852</v>
      </c>
      <c r="T1351" s="9">
        <f t="shared" si="130"/>
        <v>42354.290972222225</v>
      </c>
    </row>
    <row r="1352" spans="1:20" ht="60" x14ac:dyDescent="0.25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8279</v>
      </c>
      <c r="O1352" s="5">
        <f t="shared" si="126"/>
        <v>104.05</v>
      </c>
      <c r="P1352" s="5">
        <f t="shared" si="131"/>
        <v>66.698717948717942</v>
      </c>
      <c r="Q1352" t="str">
        <f t="shared" si="127"/>
        <v>publishing</v>
      </c>
      <c r="R1352" t="str">
        <f t="shared" si="128"/>
        <v>nonfiction</v>
      </c>
      <c r="S1352" s="9">
        <f t="shared" si="129"/>
        <v>42334.013124999998</v>
      </c>
      <c r="T1352" s="9">
        <f t="shared" si="130"/>
        <v>42364.013124999998</v>
      </c>
    </row>
    <row r="1353" spans="1:20" ht="45" x14ac:dyDescent="0.25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8279</v>
      </c>
      <c r="O1353" s="5">
        <f t="shared" si="126"/>
        <v>101.265</v>
      </c>
      <c r="P1353" s="5">
        <f t="shared" si="131"/>
        <v>168.77500000000001</v>
      </c>
      <c r="Q1353" t="str">
        <f t="shared" si="127"/>
        <v>publishing</v>
      </c>
      <c r="R1353" t="str">
        <f t="shared" si="128"/>
        <v>nonfiction</v>
      </c>
      <c r="S1353" s="9">
        <f t="shared" si="129"/>
        <v>42382.74009259259</v>
      </c>
      <c r="T1353" s="9">
        <f t="shared" si="130"/>
        <v>42412.74009259259</v>
      </c>
    </row>
    <row r="1354" spans="1:20" ht="60" x14ac:dyDescent="0.25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8279</v>
      </c>
      <c r="O1354" s="5">
        <f t="shared" si="126"/>
        <v>136.13999999999999</v>
      </c>
      <c r="P1354" s="5">
        <f t="shared" si="131"/>
        <v>59.973568281938327</v>
      </c>
      <c r="Q1354" t="str">
        <f t="shared" si="127"/>
        <v>publishing</v>
      </c>
      <c r="R1354" t="str">
        <f t="shared" si="128"/>
        <v>nonfiction</v>
      </c>
      <c r="S1354" s="9">
        <f t="shared" si="129"/>
        <v>42200.578310185185</v>
      </c>
      <c r="T1354" s="9">
        <f t="shared" si="130"/>
        <v>42252.165972222225</v>
      </c>
    </row>
    <row r="1355" spans="1:20" ht="45" x14ac:dyDescent="0.25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8279</v>
      </c>
      <c r="O1355" s="5">
        <f t="shared" si="126"/>
        <v>133.6</v>
      </c>
      <c r="P1355" s="5">
        <f t="shared" si="131"/>
        <v>31.80952380952381</v>
      </c>
      <c r="Q1355" t="str">
        <f t="shared" si="127"/>
        <v>publishing</v>
      </c>
      <c r="R1355" t="str">
        <f t="shared" si="128"/>
        <v>nonfiction</v>
      </c>
      <c r="S1355" s="9">
        <f t="shared" si="129"/>
        <v>41309.11791666667</v>
      </c>
      <c r="T1355" s="9">
        <f t="shared" si="130"/>
        <v>41344</v>
      </c>
    </row>
    <row r="1356" spans="1:20" ht="60" x14ac:dyDescent="0.25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8279</v>
      </c>
      <c r="O1356" s="5">
        <f t="shared" si="126"/>
        <v>130.25</v>
      </c>
      <c r="P1356" s="5">
        <f t="shared" si="131"/>
        <v>24.421875</v>
      </c>
      <c r="Q1356" t="str">
        <f t="shared" si="127"/>
        <v>publishing</v>
      </c>
      <c r="R1356" t="str">
        <f t="shared" si="128"/>
        <v>nonfiction</v>
      </c>
      <c r="S1356" s="9">
        <f t="shared" si="129"/>
        <v>42502.807627314818</v>
      </c>
      <c r="T1356" s="9">
        <f t="shared" si="130"/>
        <v>42532.807627314818</v>
      </c>
    </row>
    <row r="1357" spans="1:20" ht="60" x14ac:dyDescent="0.25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8279</v>
      </c>
      <c r="O1357" s="5">
        <f t="shared" si="126"/>
        <v>122.68</v>
      </c>
      <c r="P1357" s="5">
        <f t="shared" si="131"/>
        <v>25.347107438016529</v>
      </c>
      <c r="Q1357" t="str">
        <f t="shared" si="127"/>
        <v>publishing</v>
      </c>
      <c r="R1357" t="str">
        <f t="shared" si="128"/>
        <v>nonfiction</v>
      </c>
      <c r="S1357" s="9">
        <f t="shared" si="129"/>
        <v>41213.254687499997</v>
      </c>
      <c r="T1357" s="9">
        <f t="shared" si="130"/>
        <v>41243.416666666664</v>
      </c>
    </row>
    <row r="1358" spans="1:20" ht="60" x14ac:dyDescent="0.25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8279</v>
      </c>
      <c r="O1358" s="5">
        <f t="shared" si="126"/>
        <v>182.81058823529412</v>
      </c>
      <c r="P1358" s="5">
        <f t="shared" si="131"/>
        <v>71.443218390804603</v>
      </c>
      <c r="Q1358" t="str">
        <f t="shared" si="127"/>
        <v>publishing</v>
      </c>
      <c r="R1358" t="str">
        <f t="shared" si="128"/>
        <v>nonfiction</v>
      </c>
      <c r="S1358" s="9">
        <f t="shared" si="129"/>
        <v>41430.038888888892</v>
      </c>
      <c r="T1358" s="9">
        <f t="shared" si="130"/>
        <v>41460.038888888892</v>
      </c>
    </row>
    <row r="1359" spans="1:20" ht="45" x14ac:dyDescent="0.25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8279</v>
      </c>
      <c r="O1359" s="5">
        <f t="shared" si="126"/>
        <v>125.3</v>
      </c>
      <c r="P1359" s="5">
        <f t="shared" si="131"/>
        <v>38.553846153846152</v>
      </c>
      <c r="Q1359" t="str">
        <f t="shared" si="127"/>
        <v>publishing</v>
      </c>
      <c r="R1359" t="str">
        <f t="shared" si="128"/>
        <v>nonfiction</v>
      </c>
      <c r="S1359" s="9">
        <f t="shared" si="129"/>
        <v>41304.962233796294</v>
      </c>
      <c r="T1359" s="9">
        <f t="shared" si="130"/>
        <v>41334.249305555553</v>
      </c>
    </row>
    <row r="1360" spans="1:20" ht="45" x14ac:dyDescent="0.25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8279</v>
      </c>
      <c r="O1360" s="5">
        <f t="shared" si="126"/>
        <v>111.66666666666667</v>
      </c>
      <c r="P1360" s="5">
        <f t="shared" si="131"/>
        <v>68.367346938775512</v>
      </c>
      <c r="Q1360" t="str">
        <f t="shared" si="127"/>
        <v>publishing</v>
      </c>
      <c r="R1360" t="str">
        <f t="shared" si="128"/>
        <v>nonfiction</v>
      </c>
      <c r="S1360" s="9">
        <f t="shared" si="129"/>
        <v>40689.570868055554</v>
      </c>
      <c r="T1360" s="9">
        <f t="shared" si="130"/>
        <v>40719.570868055554</v>
      </c>
    </row>
    <row r="1361" spans="1:20" ht="60" x14ac:dyDescent="0.25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8279</v>
      </c>
      <c r="O1361" s="5">
        <f t="shared" si="126"/>
        <v>115.75757575757575</v>
      </c>
      <c r="P1361" s="5">
        <f t="shared" si="131"/>
        <v>40.210526315789473</v>
      </c>
      <c r="Q1361" t="str">
        <f t="shared" si="127"/>
        <v>publishing</v>
      </c>
      <c r="R1361" t="str">
        <f t="shared" si="128"/>
        <v>nonfiction</v>
      </c>
      <c r="S1361" s="9">
        <f t="shared" si="129"/>
        <v>40668.814699074072</v>
      </c>
      <c r="T1361" s="9">
        <f t="shared" si="130"/>
        <v>40730.814699074072</v>
      </c>
    </row>
    <row r="1362" spans="1:20" ht="30" x14ac:dyDescent="0.25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8279</v>
      </c>
      <c r="O1362" s="5">
        <f t="shared" si="126"/>
        <v>173.2</v>
      </c>
      <c r="P1362" s="5">
        <f t="shared" si="131"/>
        <v>32.074074074074076</v>
      </c>
      <c r="Q1362" t="str">
        <f t="shared" si="127"/>
        <v>publishing</v>
      </c>
      <c r="R1362" t="str">
        <f t="shared" si="128"/>
        <v>nonfiction</v>
      </c>
      <c r="S1362" s="9">
        <f t="shared" si="129"/>
        <v>41095.900694444441</v>
      </c>
      <c r="T1362" s="9">
        <f t="shared" si="130"/>
        <v>41123.900694444441</v>
      </c>
    </row>
    <row r="1363" spans="1:20" ht="45" x14ac:dyDescent="0.25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8279</v>
      </c>
      <c r="O1363" s="5">
        <f t="shared" si="126"/>
        <v>125.98333333333333</v>
      </c>
      <c r="P1363" s="5">
        <f t="shared" si="131"/>
        <v>28.632575757575758</v>
      </c>
      <c r="Q1363" t="str">
        <f t="shared" si="127"/>
        <v>publishing</v>
      </c>
      <c r="R1363" t="str">
        <f t="shared" si="128"/>
        <v>nonfiction</v>
      </c>
      <c r="S1363" s="9">
        <f t="shared" si="129"/>
        <v>41781.717268518521</v>
      </c>
      <c r="T1363" s="9">
        <f t="shared" si="130"/>
        <v>41811.717268518521</v>
      </c>
    </row>
    <row r="1364" spans="1:20" ht="45" x14ac:dyDescent="0.25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8279</v>
      </c>
      <c r="O1364" s="5">
        <f t="shared" si="126"/>
        <v>109.1</v>
      </c>
      <c r="P1364" s="5">
        <f t="shared" si="131"/>
        <v>43.64</v>
      </c>
      <c r="Q1364" t="str">
        <f t="shared" si="127"/>
        <v>publishing</v>
      </c>
      <c r="R1364" t="str">
        <f t="shared" si="128"/>
        <v>nonfiction</v>
      </c>
      <c r="S1364" s="9">
        <f t="shared" si="129"/>
        <v>41464.934386574074</v>
      </c>
      <c r="T1364" s="9">
        <f t="shared" si="130"/>
        <v>41524.934386574074</v>
      </c>
    </row>
    <row r="1365" spans="1:20" ht="60" x14ac:dyDescent="0.25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8279</v>
      </c>
      <c r="O1365" s="5">
        <f t="shared" si="126"/>
        <v>100</v>
      </c>
      <c r="P1365" s="5">
        <f t="shared" si="131"/>
        <v>40</v>
      </c>
      <c r="Q1365" t="str">
        <f t="shared" si="127"/>
        <v>publishing</v>
      </c>
      <c r="R1365" t="str">
        <f t="shared" si="128"/>
        <v>nonfiction</v>
      </c>
      <c r="S1365" s="9">
        <f t="shared" si="129"/>
        <v>42396.8440625</v>
      </c>
      <c r="T1365" s="9">
        <f t="shared" si="130"/>
        <v>42415.332638888889</v>
      </c>
    </row>
    <row r="1366" spans="1:20" ht="60" x14ac:dyDescent="0.25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8281</v>
      </c>
      <c r="O1366" s="5">
        <f t="shared" si="126"/>
        <v>118.64285714285714</v>
      </c>
      <c r="P1366" s="5">
        <f t="shared" si="131"/>
        <v>346.04166666666669</v>
      </c>
      <c r="Q1366" t="str">
        <f t="shared" si="127"/>
        <v>music</v>
      </c>
      <c r="R1366" t="str">
        <f t="shared" si="128"/>
        <v>rock</v>
      </c>
      <c r="S1366" s="9">
        <f t="shared" si="129"/>
        <v>41951.695671296293</v>
      </c>
      <c r="T1366" s="9">
        <f t="shared" si="130"/>
        <v>42011.6956712963</v>
      </c>
    </row>
    <row r="1367" spans="1:20" ht="60" x14ac:dyDescent="0.25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8281</v>
      </c>
      <c r="O1367" s="5">
        <f t="shared" si="126"/>
        <v>100.26666666666667</v>
      </c>
      <c r="P1367" s="5">
        <f t="shared" si="131"/>
        <v>81.739130434782609</v>
      </c>
      <c r="Q1367" t="str">
        <f t="shared" si="127"/>
        <v>music</v>
      </c>
      <c r="R1367" t="str">
        <f t="shared" si="128"/>
        <v>rock</v>
      </c>
      <c r="S1367" s="9">
        <f t="shared" si="129"/>
        <v>42049.733240740738</v>
      </c>
      <c r="T1367" s="9">
        <f t="shared" si="130"/>
        <v>42079.691574074073</v>
      </c>
    </row>
    <row r="1368" spans="1:20" x14ac:dyDescent="0.25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8281</v>
      </c>
      <c r="O1368" s="5">
        <f t="shared" si="126"/>
        <v>126.4892</v>
      </c>
      <c r="P1368" s="5">
        <f t="shared" si="131"/>
        <v>64.535306122448986</v>
      </c>
      <c r="Q1368" t="str">
        <f t="shared" si="127"/>
        <v>music</v>
      </c>
      <c r="R1368" t="str">
        <f t="shared" si="128"/>
        <v>rock</v>
      </c>
      <c r="S1368" s="9">
        <f t="shared" si="129"/>
        <v>41924.996099537035</v>
      </c>
      <c r="T1368" s="9">
        <f t="shared" si="130"/>
        <v>41970.037766203706</v>
      </c>
    </row>
    <row r="1369" spans="1:20" ht="45" x14ac:dyDescent="0.25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8281</v>
      </c>
      <c r="O1369" s="5">
        <f t="shared" si="126"/>
        <v>114.26</v>
      </c>
      <c r="P1369" s="5">
        <f t="shared" si="131"/>
        <v>63.477777777777774</v>
      </c>
      <c r="Q1369" t="str">
        <f t="shared" si="127"/>
        <v>music</v>
      </c>
      <c r="R1369" t="str">
        <f t="shared" si="128"/>
        <v>rock</v>
      </c>
      <c r="S1369" s="9">
        <f t="shared" si="129"/>
        <v>42292.002893518518</v>
      </c>
      <c r="T1369" s="9">
        <f t="shared" si="130"/>
        <v>42322.044560185182</v>
      </c>
    </row>
    <row r="1370" spans="1:20" ht="45" x14ac:dyDescent="0.25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8281</v>
      </c>
      <c r="O1370" s="5">
        <f t="shared" si="126"/>
        <v>110.7</v>
      </c>
      <c r="P1370" s="5">
        <f t="shared" si="131"/>
        <v>63.620689655172413</v>
      </c>
      <c r="Q1370" t="str">
        <f t="shared" si="127"/>
        <v>music</v>
      </c>
      <c r="R1370" t="str">
        <f t="shared" si="128"/>
        <v>rock</v>
      </c>
      <c r="S1370" s="9">
        <f t="shared" si="129"/>
        <v>42146.190902777773</v>
      </c>
      <c r="T1370" s="9">
        <f t="shared" si="130"/>
        <v>42170.190902777773</v>
      </c>
    </row>
    <row r="1371" spans="1:20" ht="60" x14ac:dyDescent="0.25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8281</v>
      </c>
      <c r="O1371" s="5">
        <f t="shared" si="126"/>
        <v>105.34805315203954</v>
      </c>
      <c r="P1371" s="5">
        <f t="shared" si="131"/>
        <v>83.967068965517228</v>
      </c>
      <c r="Q1371" t="str">
        <f t="shared" si="127"/>
        <v>music</v>
      </c>
      <c r="R1371" t="str">
        <f t="shared" si="128"/>
        <v>rock</v>
      </c>
      <c r="S1371" s="9">
        <f t="shared" si="129"/>
        <v>41710.594282407408</v>
      </c>
      <c r="T1371" s="9">
        <f t="shared" si="130"/>
        <v>41740.594282407408</v>
      </c>
    </row>
    <row r="1372" spans="1:20" ht="30" x14ac:dyDescent="0.25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8281</v>
      </c>
      <c r="O1372" s="5">
        <f t="shared" si="126"/>
        <v>103.66666666666667</v>
      </c>
      <c r="P1372" s="5">
        <f t="shared" si="131"/>
        <v>77.75</v>
      </c>
      <c r="Q1372" t="str">
        <f t="shared" si="127"/>
        <v>music</v>
      </c>
      <c r="R1372" t="str">
        <f t="shared" si="128"/>
        <v>rock</v>
      </c>
      <c r="S1372" s="9">
        <f t="shared" si="129"/>
        <v>41548.00335648148</v>
      </c>
      <c r="T1372" s="9">
        <f t="shared" si="130"/>
        <v>41563.00335648148</v>
      </c>
    </row>
    <row r="1373" spans="1:20" ht="60" x14ac:dyDescent="0.25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8281</v>
      </c>
      <c r="O1373" s="5">
        <f t="shared" si="126"/>
        <v>107.08672667523932</v>
      </c>
      <c r="P1373" s="5">
        <f t="shared" si="131"/>
        <v>107.07142857142857</v>
      </c>
      <c r="Q1373" t="str">
        <f t="shared" si="127"/>
        <v>music</v>
      </c>
      <c r="R1373" t="str">
        <f t="shared" si="128"/>
        <v>rock</v>
      </c>
      <c r="S1373" s="9">
        <f t="shared" si="129"/>
        <v>42101.758587962962</v>
      </c>
      <c r="T1373" s="9">
        <f t="shared" si="130"/>
        <v>42131.758587962962</v>
      </c>
    </row>
    <row r="1374" spans="1:20" ht="30" x14ac:dyDescent="0.25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8281</v>
      </c>
      <c r="O1374" s="5">
        <f t="shared" si="126"/>
        <v>124</v>
      </c>
      <c r="P1374" s="5">
        <f t="shared" si="131"/>
        <v>38.75</v>
      </c>
      <c r="Q1374" t="str">
        <f t="shared" si="127"/>
        <v>music</v>
      </c>
      <c r="R1374" t="str">
        <f t="shared" si="128"/>
        <v>rock</v>
      </c>
      <c r="S1374" s="9">
        <f t="shared" si="129"/>
        <v>41072.739953703705</v>
      </c>
      <c r="T1374" s="9">
        <f t="shared" si="130"/>
        <v>41102.739953703705</v>
      </c>
    </row>
    <row r="1375" spans="1:20" ht="45" x14ac:dyDescent="0.25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8281</v>
      </c>
      <c r="O1375" s="5">
        <f t="shared" si="126"/>
        <v>105.01</v>
      </c>
      <c r="P1375" s="5">
        <f t="shared" si="131"/>
        <v>201.94230769230768</v>
      </c>
      <c r="Q1375" t="str">
        <f t="shared" si="127"/>
        <v>music</v>
      </c>
      <c r="R1375" t="str">
        <f t="shared" si="128"/>
        <v>rock</v>
      </c>
      <c r="S1375" s="9">
        <f t="shared" si="129"/>
        <v>42704.95177083333</v>
      </c>
      <c r="T1375" s="9">
        <f t="shared" si="130"/>
        <v>42734.95177083333</v>
      </c>
    </row>
    <row r="1376" spans="1:20" ht="60" x14ac:dyDescent="0.25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8281</v>
      </c>
      <c r="O1376" s="5">
        <f t="shared" si="126"/>
        <v>189.46666666666667</v>
      </c>
      <c r="P1376" s="5">
        <f t="shared" si="131"/>
        <v>43.060606060606062</v>
      </c>
      <c r="Q1376" t="str">
        <f t="shared" si="127"/>
        <v>music</v>
      </c>
      <c r="R1376" t="str">
        <f t="shared" si="128"/>
        <v>rock</v>
      </c>
      <c r="S1376" s="9">
        <f t="shared" si="129"/>
        <v>42424.161898148144</v>
      </c>
      <c r="T1376" s="9">
        <f t="shared" si="130"/>
        <v>42454.12023148148</v>
      </c>
    </row>
    <row r="1377" spans="1:20" ht="60" x14ac:dyDescent="0.25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8281</v>
      </c>
      <c r="O1377" s="5">
        <f t="shared" si="126"/>
        <v>171.32499999999999</v>
      </c>
      <c r="P1377" s="5">
        <f t="shared" si="131"/>
        <v>62.871559633027523</v>
      </c>
      <c r="Q1377" t="str">
        <f t="shared" si="127"/>
        <v>music</v>
      </c>
      <c r="R1377" t="str">
        <f t="shared" si="128"/>
        <v>rock</v>
      </c>
      <c r="S1377" s="9">
        <f t="shared" si="129"/>
        <v>42720.066192129627</v>
      </c>
      <c r="T1377" s="9">
        <f t="shared" si="130"/>
        <v>42750.066192129627</v>
      </c>
    </row>
    <row r="1378" spans="1:20" ht="30" x14ac:dyDescent="0.25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8281</v>
      </c>
      <c r="O1378" s="5">
        <f t="shared" si="126"/>
        <v>252.48648648648648</v>
      </c>
      <c r="P1378" s="5">
        <f t="shared" si="131"/>
        <v>55.607142857142854</v>
      </c>
      <c r="Q1378" t="str">
        <f t="shared" si="127"/>
        <v>music</v>
      </c>
      <c r="R1378" t="str">
        <f t="shared" si="128"/>
        <v>rock</v>
      </c>
      <c r="S1378" s="9">
        <f t="shared" si="129"/>
        <v>42677.669050925921</v>
      </c>
      <c r="T1378" s="9">
        <f t="shared" si="130"/>
        <v>42707.710717592592</v>
      </c>
    </row>
    <row r="1379" spans="1:20" ht="60" x14ac:dyDescent="0.25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8281</v>
      </c>
      <c r="O1379" s="5">
        <f t="shared" si="126"/>
        <v>116.15384615384616</v>
      </c>
      <c r="P1379" s="5">
        <f t="shared" si="131"/>
        <v>48.70967741935484</v>
      </c>
      <c r="Q1379" t="str">
        <f t="shared" si="127"/>
        <v>music</v>
      </c>
      <c r="R1379" t="str">
        <f t="shared" si="128"/>
        <v>rock</v>
      </c>
      <c r="S1379" s="9">
        <f t="shared" si="129"/>
        <v>42747.219560185185</v>
      </c>
      <c r="T1379" s="9">
        <f t="shared" si="130"/>
        <v>42769.174305555556</v>
      </c>
    </row>
    <row r="1380" spans="1:20" x14ac:dyDescent="0.25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8281</v>
      </c>
      <c r="O1380" s="5">
        <f t="shared" si="126"/>
        <v>203.35</v>
      </c>
      <c r="P1380" s="5">
        <f t="shared" si="131"/>
        <v>30.578947368421051</v>
      </c>
      <c r="Q1380" t="str">
        <f t="shared" si="127"/>
        <v>music</v>
      </c>
      <c r="R1380" t="str">
        <f t="shared" si="128"/>
        <v>rock</v>
      </c>
      <c r="S1380" s="9">
        <f t="shared" si="129"/>
        <v>42568.759374999994</v>
      </c>
      <c r="T1380" s="9">
        <f t="shared" si="130"/>
        <v>42583.759374999994</v>
      </c>
    </row>
    <row r="1381" spans="1:20" ht="30" x14ac:dyDescent="0.25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8281</v>
      </c>
      <c r="O1381" s="5">
        <f t="shared" si="126"/>
        <v>111.6</v>
      </c>
      <c r="P1381" s="5">
        <f t="shared" si="131"/>
        <v>73.907284768211923</v>
      </c>
      <c r="Q1381" t="str">
        <f t="shared" si="127"/>
        <v>music</v>
      </c>
      <c r="R1381" t="str">
        <f t="shared" si="128"/>
        <v>rock</v>
      </c>
      <c r="S1381" s="9">
        <f t="shared" si="129"/>
        <v>42130.491620370376</v>
      </c>
      <c r="T1381" s="9">
        <f t="shared" si="130"/>
        <v>42160.491620370376</v>
      </c>
    </row>
    <row r="1382" spans="1:20" ht="45" x14ac:dyDescent="0.25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8281</v>
      </c>
      <c r="O1382" s="5">
        <f t="shared" si="126"/>
        <v>424</v>
      </c>
      <c r="P1382" s="5">
        <f t="shared" si="131"/>
        <v>21.2</v>
      </c>
      <c r="Q1382" t="str">
        <f t="shared" si="127"/>
        <v>music</v>
      </c>
      <c r="R1382" t="str">
        <f t="shared" si="128"/>
        <v>rock</v>
      </c>
      <c r="S1382" s="9">
        <f t="shared" si="129"/>
        <v>42141.762800925921</v>
      </c>
      <c r="T1382" s="9">
        <f t="shared" si="130"/>
        <v>42164.083333333328</v>
      </c>
    </row>
    <row r="1383" spans="1:20" ht="60" x14ac:dyDescent="0.25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8281</v>
      </c>
      <c r="O1383" s="5">
        <f t="shared" si="126"/>
        <v>107.1</v>
      </c>
      <c r="P1383" s="5">
        <f t="shared" si="131"/>
        <v>73.356164383561648</v>
      </c>
      <c r="Q1383" t="str">
        <f t="shared" si="127"/>
        <v>music</v>
      </c>
      <c r="R1383" t="str">
        <f t="shared" si="128"/>
        <v>rock</v>
      </c>
      <c r="S1383" s="9">
        <f t="shared" si="129"/>
        <v>42703.214409722219</v>
      </c>
      <c r="T1383" s="9">
        <f t="shared" si="130"/>
        <v>42733.214409722219</v>
      </c>
    </row>
    <row r="1384" spans="1:20" ht="45" x14ac:dyDescent="0.25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8281</v>
      </c>
      <c r="O1384" s="5">
        <f t="shared" si="126"/>
        <v>104.3625</v>
      </c>
      <c r="P1384" s="5">
        <f t="shared" si="131"/>
        <v>56.412162162162161</v>
      </c>
      <c r="Q1384" t="str">
        <f t="shared" si="127"/>
        <v>music</v>
      </c>
      <c r="R1384" t="str">
        <f t="shared" si="128"/>
        <v>rock</v>
      </c>
      <c r="S1384" s="9">
        <f t="shared" si="129"/>
        <v>41370.800185185188</v>
      </c>
      <c r="T1384" s="9">
        <f t="shared" si="130"/>
        <v>41400.800185185188</v>
      </c>
    </row>
    <row r="1385" spans="1:20" ht="60" x14ac:dyDescent="0.25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8281</v>
      </c>
      <c r="O1385" s="5">
        <f t="shared" si="126"/>
        <v>212.40909090909091</v>
      </c>
      <c r="P1385" s="5">
        <f t="shared" si="131"/>
        <v>50.247311827956992</v>
      </c>
      <c r="Q1385" t="str">
        <f t="shared" si="127"/>
        <v>music</v>
      </c>
      <c r="R1385" t="str">
        <f t="shared" si="128"/>
        <v>rock</v>
      </c>
      <c r="S1385" s="9">
        <f t="shared" si="129"/>
        <v>42707.074976851851</v>
      </c>
      <c r="T1385" s="9">
        <f t="shared" si="130"/>
        <v>42727.074976851851</v>
      </c>
    </row>
    <row r="1386" spans="1:20" ht="45" x14ac:dyDescent="0.25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8281</v>
      </c>
      <c r="O1386" s="5">
        <f t="shared" si="126"/>
        <v>124.08571428571429</v>
      </c>
      <c r="P1386" s="5">
        <f t="shared" si="131"/>
        <v>68.936507936507937</v>
      </c>
      <c r="Q1386" t="str">
        <f t="shared" si="127"/>
        <v>music</v>
      </c>
      <c r="R1386" t="str">
        <f t="shared" si="128"/>
        <v>rock</v>
      </c>
      <c r="S1386" s="9">
        <f t="shared" si="129"/>
        <v>42160.735208333332</v>
      </c>
      <c r="T1386" s="9">
        <f t="shared" si="130"/>
        <v>42190.735208333332</v>
      </c>
    </row>
    <row r="1387" spans="1:20" ht="45" x14ac:dyDescent="0.25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8281</v>
      </c>
      <c r="O1387" s="5">
        <f t="shared" si="126"/>
        <v>110.406125</v>
      </c>
      <c r="P1387" s="5">
        <f t="shared" si="131"/>
        <v>65.914104477611943</v>
      </c>
      <c r="Q1387" t="str">
        <f t="shared" si="127"/>
        <v>music</v>
      </c>
      <c r="R1387" t="str">
        <f t="shared" si="128"/>
        <v>rock</v>
      </c>
      <c r="S1387" s="9">
        <f t="shared" si="129"/>
        <v>42433.688900462963</v>
      </c>
      <c r="T1387" s="9">
        <f t="shared" si="130"/>
        <v>42489.507638888885</v>
      </c>
    </row>
    <row r="1388" spans="1:20" ht="30" x14ac:dyDescent="0.25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8281</v>
      </c>
      <c r="O1388" s="5">
        <f t="shared" si="126"/>
        <v>218.75</v>
      </c>
      <c r="P1388" s="5">
        <f t="shared" si="131"/>
        <v>62.5</v>
      </c>
      <c r="Q1388" t="str">
        <f t="shared" si="127"/>
        <v>music</v>
      </c>
      <c r="R1388" t="str">
        <f t="shared" si="128"/>
        <v>rock</v>
      </c>
      <c r="S1388" s="9">
        <f t="shared" si="129"/>
        <v>42184.646863425922</v>
      </c>
      <c r="T1388" s="9">
        <f t="shared" si="130"/>
        <v>42214.646863425922</v>
      </c>
    </row>
    <row r="1389" spans="1:20" ht="60" x14ac:dyDescent="0.25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8281</v>
      </c>
      <c r="O1389" s="5">
        <f t="shared" si="126"/>
        <v>136.625</v>
      </c>
      <c r="P1389" s="5">
        <f t="shared" si="131"/>
        <v>70.064102564102569</v>
      </c>
      <c r="Q1389" t="str">
        <f t="shared" si="127"/>
        <v>music</v>
      </c>
      <c r="R1389" t="str">
        <f t="shared" si="128"/>
        <v>rock</v>
      </c>
      <c r="S1389" s="9">
        <f t="shared" si="129"/>
        <v>42126.92123842593</v>
      </c>
      <c r="T1389" s="9">
        <f t="shared" si="130"/>
        <v>42158.1875</v>
      </c>
    </row>
    <row r="1390" spans="1:20" ht="60" x14ac:dyDescent="0.25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8281</v>
      </c>
      <c r="O1390" s="5">
        <f t="shared" si="126"/>
        <v>134.8074</v>
      </c>
      <c r="P1390" s="5">
        <f t="shared" si="131"/>
        <v>60.181874999999998</v>
      </c>
      <c r="Q1390" t="str">
        <f t="shared" si="127"/>
        <v>music</v>
      </c>
      <c r="R1390" t="str">
        <f t="shared" si="128"/>
        <v>rock</v>
      </c>
      <c r="S1390" s="9">
        <f t="shared" si="129"/>
        <v>42634.614780092597</v>
      </c>
      <c r="T1390" s="9">
        <f t="shared" si="130"/>
        <v>42660.676388888889</v>
      </c>
    </row>
    <row r="1391" spans="1:20" ht="30" x14ac:dyDescent="0.25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8281</v>
      </c>
      <c r="O1391" s="5">
        <f t="shared" si="126"/>
        <v>145.4</v>
      </c>
      <c r="P1391" s="5">
        <f t="shared" si="131"/>
        <v>21.382352941176471</v>
      </c>
      <c r="Q1391" t="str">
        <f t="shared" si="127"/>
        <v>music</v>
      </c>
      <c r="R1391" t="str">
        <f t="shared" si="128"/>
        <v>rock</v>
      </c>
      <c r="S1391" s="9">
        <f t="shared" si="129"/>
        <v>42565.480983796297</v>
      </c>
      <c r="T1391" s="9">
        <f t="shared" si="130"/>
        <v>42595.480983796297</v>
      </c>
    </row>
    <row r="1392" spans="1:20" ht="45" x14ac:dyDescent="0.25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8281</v>
      </c>
      <c r="O1392" s="5">
        <f t="shared" si="126"/>
        <v>109.10714285714286</v>
      </c>
      <c r="P1392" s="5">
        <f t="shared" si="131"/>
        <v>160.78947368421052</v>
      </c>
      <c r="Q1392" t="str">
        <f t="shared" si="127"/>
        <v>music</v>
      </c>
      <c r="R1392" t="str">
        <f t="shared" si="128"/>
        <v>rock</v>
      </c>
      <c r="S1392" s="9">
        <f t="shared" si="129"/>
        <v>42087.803310185183</v>
      </c>
      <c r="T1392" s="9">
        <f t="shared" si="130"/>
        <v>42121.716666666667</v>
      </c>
    </row>
    <row r="1393" spans="1:20" ht="45" x14ac:dyDescent="0.25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8281</v>
      </c>
      <c r="O1393" s="5">
        <f t="shared" si="126"/>
        <v>110.2</v>
      </c>
      <c r="P1393" s="5">
        <f t="shared" si="131"/>
        <v>42.384615384615387</v>
      </c>
      <c r="Q1393" t="str">
        <f t="shared" si="127"/>
        <v>music</v>
      </c>
      <c r="R1393" t="str">
        <f t="shared" si="128"/>
        <v>rock</v>
      </c>
      <c r="S1393" s="9">
        <f t="shared" si="129"/>
        <v>42193.650671296295</v>
      </c>
      <c r="T1393" s="9">
        <f t="shared" si="130"/>
        <v>42238.207638888889</v>
      </c>
    </row>
    <row r="1394" spans="1:20" ht="45" x14ac:dyDescent="0.25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8281</v>
      </c>
      <c r="O1394" s="5">
        <f t="shared" si="126"/>
        <v>113.64</v>
      </c>
      <c r="P1394" s="5">
        <f t="shared" si="131"/>
        <v>27.317307692307693</v>
      </c>
      <c r="Q1394" t="str">
        <f t="shared" si="127"/>
        <v>music</v>
      </c>
      <c r="R1394" t="str">
        <f t="shared" si="128"/>
        <v>rock</v>
      </c>
      <c r="S1394" s="9">
        <f t="shared" si="129"/>
        <v>42401.154930555553</v>
      </c>
      <c r="T1394" s="9">
        <f t="shared" si="130"/>
        <v>42432.154930555553</v>
      </c>
    </row>
    <row r="1395" spans="1:20" ht="30" x14ac:dyDescent="0.25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8281</v>
      </c>
      <c r="O1395" s="5">
        <f t="shared" si="126"/>
        <v>102.35</v>
      </c>
      <c r="P1395" s="5">
        <f t="shared" si="131"/>
        <v>196.82692307692307</v>
      </c>
      <c r="Q1395" t="str">
        <f t="shared" si="127"/>
        <v>music</v>
      </c>
      <c r="R1395" t="str">
        <f t="shared" si="128"/>
        <v>rock</v>
      </c>
      <c r="S1395" s="9">
        <f t="shared" si="129"/>
        <v>42553.681979166664</v>
      </c>
      <c r="T1395" s="9">
        <f t="shared" si="130"/>
        <v>42583.681979166664</v>
      </c>
    </row>
    <row r="1396" spans="1:20" ht="45" x14ac:dyDescent="0.25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8281</v>
      </c>
      <c r="O1396" s="5">
        <f t="shared" si="126"/>
        <v>122.13333333333334</v>
      </c>
      <c r="P1396" s="5">
        <f t="shared" si="131"/>
        <v>53.882352941176471</v>
      </c>
      <c r="Q1396" t="str">
        <f t="shared" si="127"/>
        <v>music</v>
      </c>
      <c r="R1396" t="str">
        <f t="shared" si="128"/>
        <v>rock</v>
      </c>
      <c r="S1396" s="9">
        <f t="shared" si="129"/>
        <v>42752.144976851851</v>
      </c>
      <c r="T1396" s="9">
        <f t="shared" si="130"/>
        <v>42795.125</v>
      </c>
    </row>
    <row r="1397" spans="1:20" ht="30" x14ac:dyDescent="0.25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8281</v>
      </c>
      <c r="O1397" s="5">
        <f t="shared" si="126"/>
        <v>111.88571428571429</v>
      </c>
      <c r="P1397" s="5">
        <f t="shared" si="131"/>
        <v>47.756097560975611</v>
      </c>
      <c r="Q1397" t="str">
        <f t="shared" si="127"/>
        <v>music</v>
      </c>
      <c r="R1397" t="str">
        <f t="shared" si="128"/>
        <v>rock</v>
      </c>
      <c r="S1397" s="9">
        <f t="shared" si="129"/>
        <v>42719.90834490741</v>
      </c>
      <c r="T1397" s="9">
        <f t="shared" si="130"/>
        <v>42749.90834490741</v>
      </c>
    </row>
    <row r="1398" spans="1:20" ht="60" x14ac:dyDescent="0.25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8281</v>
      </c>
      <c r="O1398" s="5">
        <f t="shared" si="126"/>
        <v>107.3</v>
      </c>
      <c r="P1398" s="5">
        <f t="shared" si="131"/>
        <v>88.191780821917803</v>
      </c>
      <c r="Q1398" t="str">
        <f t="shared" si="127"/>
        <v>music</v>
      </c>
      <c r="R1398" t="str">
        <f t="shared" si="128"/>
        <v>rock</v>
      </c>
      <c r="S1398" s="9">
        <f t="shared" si="129"/>
        <v>42018.99863425926</v>
      </c>
      <c r="T1398" s="9">
        <f t="shared" si="130"/>
        <v>42048.99863425926</v>
      </c>
    </row>
    <row r="1399" spans="1:20" ht="45" x14ac:dyDescent="0.25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8281</v>
      </c>
      <c r="O1399" s="5">
        <f t="shared" si="126"/>
        <v>113.85</v>
      </c>
      <c r="P1399" s="5">
        <f t="shared" si="131"/>
        <v>72.056962025316452</v>
      </c>
      <c r="Q1399" t="str">
        <f t="shared" si="127"/>
        <v>music</v>
      </c>
      <c r="R1399" t="str">
        <f t="shared" si="128"/>
        <v>rock</v>
      </c>
      <c r="S1399" s="9">
        <f t="shared" si="129"/>
        <v>42640.917939814812</v>
      </c>
      <c r="T1399" s="9">
        <f t="shared" si="130"/>
        <v>42670.888194444444</v>
      </c>
    </row>
    <row r="1400" spans="1:20" ht="45" x14ac:dyDescent="0.25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8281</v>
      </c>
      <c r="O1400" s="5">
        <f t="shared" si="126"/>
        <v>109.68181818181819</v>
      </c>
      <c r="P1400" s="5">
        <f t="shared" si="131"/>
        <v>74.246153846153845</v>
      </c>
      <c r="Q1400" t="str">
        <f t="shared" si="127"/>
        <v>music</v>
      </c>
      <c r="R1400" t="str">
        <f t="shared" si="128"/>
        <v>rock</v>
      </c>
      <c r="S1400" s="9">
        <f t="shared" si="129"/>
        <v>42526.874236111107</v>
      </c>
      <c r="T1400" s="9">
        <f t="shared" si="130"/>
        <v>42556.874236111107</v>
      </c>
    </row>
    <row r="1401" spans="1:20" ht="45" x14ac:dyDescent="0.25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8281</v>
      </c>
      <c r="O1401" s="5">
        <f t="shared" si="126"/>
        <v>126.14444444444445</v>
      </c>
      <c r="P1401" s="5">
        <f t="shared" si="131"/>
        <v>61.701086956521742</v>
      </c>
      <c r="Q1401" t="str">
        <f t="shared" si="127"/>
        <v>music</v>
      </c>
      <c r="R1401" t="str">
        <f t="shared" si="128"/>
        <v>rock</v>
      </c>
      <c r="S1401" s="9">
        <f t="shared" si="129"/>
        <v>41889.004317129627</v>
      </c>
      <c r="T1401" s="9">
        <f t="shared" si="130"/>
        <v>41919.004317129627</v>
      </c>
    </row>
    <row r="1402" spans="1:20" ht="45" x14ac:dyDescent="0.25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8281</v>
      </c>
      <c r="O1402" s="5">
        <f t="shared" si="126"/>
        <v>167.42857142857142</v>
      </c>
      <c r="P1402" s="5">
        <f t="shared" si="131"/>
        <v>17.235294117647058</v>
      </c>
      <c r="Q1402" t="str">
        <f t="shared" si="127"/>
        <v>music</v>
      </c>
      <c r="R1402" t="str">
        <f t="shared" si="128"/>
        <v>rock</v>
      </c>
      <c r="S1402" s="9">
        <f t="shared" si="129"/>
        <v>42498.341122685189</v>
      </c>
      <c r="T1402" s="9">
        <f t="shared" si="130"/>
        <v>42533.229166666672</v>
      </c>
    </row>
    <row r="1403" spans="1:20" ht="60" x14ac:dyDescent="0.25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8281</v>
      </c>
      <c r="O1403" s="5">
        <f t="shared" si="126"/>
        <v>496.52</v>
      </c>
      <c r="P1403" s="5">
        <f t="shared" si="131"/>
        <v>51.720833333333331</v>
      </c>
      <c r="Q1403" t="str">
        <f t="shared" si="127"/>
        <v>music</v>
      </c>
      <c r="R1403" t="str">
        <f t="shared" si="128"/>
        <v>rock</v>
      </c>
      <c r="S1403" s="9">
        <f t="shared" si="129"/>
        <v>41399.99622685185</v>
      </c>
      <c r="T1403" s="9">
        <f t="shared" si="130"/>
        <v>41420.99622685185</v>
      </c>
    </row>
    <row r="1404" spans="1:20" ht="60" x14ac:dyDescent="0.25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8281</v>
      </c>
      <c r="O1404" s="5">
        <f t="shared" si="126"/>
        <v>109.16</v>
      </c>
      <c r="P1404" s="5">
        <f t="shared" si="131"/>
        <v>24.150442477876105</v>
      </c>
      <c r="Q1404" t="str">
        <f t="shared" si="127"/>
        <v>music</v>
      </c>
      <c r="R1404" t="str">
        <f t="shared" si="128"/>
        <v>rock</v>
      </c>
      <c r="S1404" s="9">
        <f t="shared" si="129"/>
        <v>42065.053368055553</v>
      </c>
      <c r="T1404" s="9">
        <f t="shared" si="130"/>
        <v>42125.011701388896</v>
      </c>
    </row>
    <row r="1405" spans="1:20" ht="60" x14ac:dyDescent="0.25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8281</v>
      </c>
      <c r="O1405" s="5">
        <f t="shared" si="126"/>
        <v>102.575</v>
      </c>
      <c r="P1405" s="5">
        <f t="shared" si="131"/>
        <v>62.166666666666664</v>
      </c>
      <c r="Q1405" t="str">
        <f t="shared" si="127"/>
        <v>music</v>
      </c>
      <c r="R1405" t="str">
        <f t="shared" si="128"/>
        <v>rock</v>
      </c>
      <c r="S1405" s="9">
        <f t="shared" si="129"/>
        <v>41451.062905092593</v>
      </c>
      <c r="T1405" s="9">
        <f t="shared" si="130"/>
        <v>41481.062905092593</v>
      </c>
    </row>
    <row r="1406" spans="1:20" ht="60" x14ac:dyDescent="0.25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8292</v>
      </c>
      <c r="O1406" s="5">
        <f t="shared" si="126"/>
        <v>1.6620689655172414</v>
      </c>
      <c r="P1406" s="5">
        <f t="shared" si="131"/>
        <v>48.2</v>
      </c>
      <c r="Q1406" t="str">
        <f t="shared" si="127"/>
        <v>publishing</v>
      </c>
      <c r="R1406" t="str">
        <f t="shared" si="128"/>
        <v>translations</v>
      </c>
      <c r="S1406" s="9">
        <f t="shared" si="129"/>
        <v>42032.510243055556</v>
      </c>
      <c r="T1406" s="9">
        <f t="shared" si="130"/>
        <v>42057.510243055556</v>
      </c>
    </row>
    <row r="1407" spans="1:20" ht="30" x14ac:dyDescent="0.25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8292</v>
      </c>
      <c r="O1407" s="5">
        <f t="shared" si="126"/>
        <v>0.42</v>
      </c>
      <c r="P1407" s="5">
        <f t="shared" si="131"/>
        <v>6.1764705882352944</v>
      </c>
      <c r="Q1407" t="str">
        <f t="shared" si="127"/>
        <v>publishing</v>
      </c>
      <c r="R1407" t="str">
        <f t="shared" si="128"/>
        <v>translations</v>
      </c>
      <c r="S1407" s="9">
        <f t="shared" si="129"/>
        <v>41941.680567129632</v>
      </c>
      <c r="T1407" s="9">
        <f t="shared" si="130"/>
        <v>41971.722233796296</v>
      </c>
    </row>
    <row r="1408" spans="1:20" ht="30" x14ac:dyDescent="0.25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8292</v>
      </c>
      <c r="O1408" s="5">
        <f t="shared" si="126"/>
        <v>0.125</v>
      </c>
      <c r="P1408" s="5">
        <f t="shared" si="131"/>
        <v>5</v>
      </c>
      <c r="Q1408" t="str">
        <f t="shared" si="127"/>
        <v>publishing</v>
      </c>
      <c r="R1408" t="str">
        <f t="shared" si="128"/>
        <v>translations</v>
      </c>
      <c r="S1408" s="9">
        <f t="shared" si="129"/>
        <v>42297.432951388888</v>
      </c>
      <c r="T1408" s="9">
        <f t="shared" si="130"/>
        <v>42350.416666666672</v>
      </c>
    </row>
    <row r="1409" spans="1:20" ht="45" x14ac:dyDescent="0.25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8292</v>
      </c>
      <c r="O1409" s="5">
        <f t="shared" si="126"/>
        <v>0.5</v>
      </c>
      <c r="P1409" s="5">
        <f t="shared" si="131"/>
        <v>7.5</v>
      </c>
      <c r="Q1409" t="str">
        <f t="shared" si="127"/>
        <v>publishing</v>
      </c>
      <c r="R1409" t="str">
        <f t="shared" si="128"/>
        <v>translations</v>
      </c>
      <c r="S1409" s="9">
        <f t="shared" si="129"/>
        <v>41838.536782407406</v>
      </c>
      <c r="T1409" s="9">
        <f t="shared" si="130"/>
        <v>41863.536782407406</v>
      </c>
    </row>
    <row r="1410" spans="1:20" ht="60" x14ac:dyDescent="0.25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8292</v>
      </c>
      <c r="O1410" s="5">
        <f t="shared" si="126"/>
        <v>7.2</v>
      </c>
      <c r="P1410" s="5">
        <f t="shared" si="131"/>
        <v>12</v>
      </c>
      <c r="Q1410" t="str">
        <f t="shared" si="127"/>
        <v>publishing</v>
      </c>
      <c r="R1410" t="str">
        <f t="shared" si="128"/>
        <v>translations</v>
      </c>
      <c r="S1410" s="9">
        <f t="shared" si="129"/>
        <v>42291.872175925921</v>
      </c>
      <c r="T1410" s="9">
        <f t="shared" si="130"/>
        <v>42321.913842592592</v>
      </c>
    </row>
    <row r="1411" spans="1:20" ht="45" x14ac:dyDescent="0.25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8292</v>
      </c>
      <c r="O1411" s="5">
        <f t="shared" ref="O1411:O1474" si="132">E1411*100/D1411</f>
        <v>0</v>
      </c>
      <c r="P1411" s="5">
        <f t="shared" si="131"/>
        <v>0</v>
      </c>
      <c r="Q1411" t="str">
        <f t="shared" ref="Q1411:Q1474" si="133">IF(ISERR(FIND(" ",N1411)),"",LEFT(N1411,FIND(" ",N1411)-1))</f>
        <v>publishing</v>
      </c>
      <c r="R1411" t="str">
        <f t="shared" ref="R1411:R1474" si="134">IF(ISERR(FIND(" ",N1411)),"",RIGHT(N1411,LEN(N1411)-FIND("*",SUBSTITUTE(N1411," ","*",LEN(N1411)-LEN(SUBSTITUTE(N1411," ",""))))))</f>
        <v>translations</v>
      </c>
      <c r="S1411" s="9">
        <f t="shared" ref="S1411:S1474" si="135">(((J1411/60)/60)/24)+DATE(1970,1,1)</f>
        <v>41945.133506944447</v>
      </c>
      <c r="T1411" s="9">
        <f t="shared" ref="T1411:T1474" si="136">(((I1411/60)/60)/24)+DATE(1970,1,1)</f>
        <v>42005.175173611111</v>
      </c>
    </row>
    <row r="1412" spans="1:20" ht="60" x14ac:dyDescent="0.25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8292</v>
      </c>
      <c r="O1412" s="5">
        <f t="shared" si="132"/>
        <v>1.6666666666666666E-2</v>
      </c>
      <c r="P1412" s="5">
        <f t="shared" ref="P1412:P1475" si="137">IF(L1412=0,0,E1412/L1412)</f>
        <v>1</v>
      </c>
      <c r="Q1412" t="str">
        <f t="shared" si="133"/>
        <v>publishing</v>
      </c>
      <c r="R1412" t="str">
        <f t="shared" si="134"/>
        <v>translations</v>
      </c>
      <c r="S1412" s="9">
        <f t="shared" si="135"/>
        <v>42479.318518518514</v>
      </c>
      <c r="T1412" s="9">
        <f t="shared" si="136"/>
        <v>42524.318518518514</v>
      </c>
    </row>
    <row r="1413" spans="1:20" ht="60" x14ac:dyDescent="0.25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8292</v>
      </c>
      <c r="O1413" s="5">
        <f t="shared" si="132"/>
        <v>0.23333333333333334</v>
      </c>
      <c r="P1413" s="5">
        <f t="shared" si="137"/>
        <v>2.3333333333333335</v>
      </c>
      <c r="Q1413" t="str">
        <f t="shared" si="133"/>
        <v>publishing</v>
      </c>
      <c r="R1413" t="str">
        <f t="shared" si="134"/>
        <v>translations</v>
      </c>
      <c r="S1413" s="9">
        <f t="shared" si="135"/>
        <v>42013.059027777781</v>
      </c>
      <c r="T1413" s="9">
        <f t="shared" si="136"/>
        <v>42041.059027777781</v>
      </c>
    </row>
    <row r="1414" spans="1:20" ht="45" x14ac:dyDescent="0.25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8292</v>
      </c>
      <c r="O1414" s="5">
        <f t="shared" si="132"/>
        <v>4.5714285714285712</v>
      </c>
      <c r="P1414" s="5">
        <f t="shared" si="137"/>
        <v>24.615384615384617</v>
      </c>
      <c r="Q1414" t="str">
        <f t="shared" si="133"/>
        <v>publishing</v>
      </c>
      <c r="R1414" t="str">
        <f t="shared" si="134"/>
        <v>translations</v>
      </c>
      <c r="S1414" s="9">
        <f t="shared" si="135"/>
        <v>41947.063645833332</v>
      </c>
      <c r="T1414" s="9">
        <f t="shared" si="136"/>
        <v>41977.063645833332</v>
      </c>
    </row>
    <row r="1415" spans="1:20" ht="60" x14ac:dyDescent="0.25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8292</v>
      </c>
      <c r="O1415" s="5">
        <f t="shared" si="132"/>
        <v>5</v>
      </c>
      <c r="P1415" s="5">
        <f t="shared" si="137"/>
        <v>100</v>
      </c>
      <c r="Q1415" t="str">
        <f t="shared" si="133"/>
        <v>publishing</v>
      </c>
      <c r="R1415" t="str">
        <f t="shared" si="134"/>
        <v>translations</v>
      </c>
      <c r="S1415" s="9">
        <f t="shared" si="135"/>
        <v>42360.437152777777</v>
      </c>
      <c r="T1415" s="9">
        <f t="shared" si="136"/>
        <v>42420.437152777777</v>
      </c>
    </row>
    <row r="1416" spans="1:20" ht="60" x14ac:dyDescent="0.25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8292</v>
      </c>
      <c r="O1416" s="5">
        <f t="shared" si="132"/>
        <v>0.2</v>
      </c>
      <c r="P1416" s="5">
        <f t="shared" si="137"/>
        <v>1</v>
      </c>
      <c r="Q1416" t="str">
        <f t="shared" si="133"/>
        <v>publishing</v>
      </c>
      <c r="R1416" t="str">
        <f t="shared" si="134"/>
        <v>translations</v>
      </c>
      <c r="S1416" s="9">
        <f t="shared" si="135"/>
        <v>42708.25309027778</v>
      </c>
      <c r="T1416" s="9">
        <f t="shared" si="136"/>
        <v>42738.25309027778</v>
      </c>
    </row>
    <row r="1417" spans="1:20" ht="45" x14ac:dyDescent="0.25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8292</v>
      </c>
      <c r="O1417" s="5">
        <f t="shared" si="132"/>
        <v>18.181818181818183</v>
      </c>
      <c r="P1417" s="5">
        <f t="shared" si="137"/>
        <v>88.888888888888886</v>
      </c>
      <c r="Q1417" t="str">
        <f t="shared" si="133"/>
        <v>publishing</v>
      </c>
      <c r="R1417" t="str">
        <f t="shared" si="134"/>
        <v>translations</v>
      </c>
      <c r="S1417" s="9">
        <f t="shared" si="135"/>
        <v>42192.675821759258</v>
      </c>
      <c r="T1417" s="9">
        <f t="shared" si="136"/>
        <v>42232.675821759258</v>
      </c>
    </row>
    <row r="1418" spans="1:20" ht="45" x14ac:dyDescent="0.25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8292</v>
      </c>
      <c r="O1418" s="5">
        <f t="shared" si="132"/>
        <v>0</v>
      </c>
      <c r="P1418" s="5">
        <f t="shared" si="137"/>
        <v>0</v>
      </c>
      <c r="Q1418" t="str">
        <f t="shared" si="133"/>
        <v>publishing</v>
      </c>
      <c r="R1418" t="str">
        <f t="shared" si="134"/>
        <v>translations</v>
      </c>
      <c r="S1418" s="9">
        <f t="shared" si="135"/>
        <v>42299.926145833335</v>
      </c>
      <c r="T1418" s="9">
        <f t="shared" si="136"/>
        <v>42329.967812499999</v>
      </c>
    </row>
    <row r="1419" spans="1:20" ht="45" x14ac:dyDescent="0.25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8292</v>
      </c>
      <c r="O1419" s="5">
        <f t="shared" si="132"/>
        <v>1.2222222222222223</v>
      </c>
      <c r="P1419" s="5">
        <f t="shared" si="137"/>
        <v>27.5</v>
      </c>
      <c r="Q1419" t="str">
        <f t="shared" si="133"/>
        <v>publishing</v>
      </c>
      <c r="R1419" t="str">
        <f t="shared" si="134"/>
        <v>translations</v>
      </c>
      <c r="S1419" s="9">
        <f t="shared" si="135"/>
        <v>42232.15016203704</v>
      </c>
      <c r="T1419" s="9">
        <f t="shared" si="136"/>
        <v>42262.465972222228</v>
      </c>
    </row>
    <row r="1420" spans="1:20" ht="60" x14ac:dyDescent="0.25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8292</v>
      </c>
      <c r="O1420" s="5">
        <f t="shared" si="132"/>
        <v>0.2</v>
      </c>
      <c r="P1420" s="5">
        <f t="shared" si="137"/>
        <v>6</v>
      </c>
      <c r="Q1420" t="str">
        <f t="shared" si="133"/>
        <v>publishing</v>
      </c>
      <c r="R1420" t="str">
        <f t="shared" si="134"/>
        <v>translations</v>
      </c>
      <c r="S1420" s="9">
        <f t="shared" si="135"/>
        <v>42395.456412037034</v>
      </c>
      <c r="T1420" s="9">
        <f t="shared" si="136"/>
        <v>42425.456412037034</v>
      </c>
    </row>
    <row r="1421" spans="1:20" ht="60" x14ac:dyDescent="0.25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8292</v>
      </c>
      <c r="O1421" s="5">
        <f t="shared" si="132"/>
        <v>7.0634920634920633</v>
      </c>
      <c r="P1421" s="5">
        <f t="shared" si="137"/>
        <v>44.5</v>
      </c>
      <c r="Q1421" t="str">
        <f t="shared" si="133"/>
        <v>publishing</v>
      </c>
      <c r="R1421" t="str">
        <f t="shared" si="134"/>
        <v>translations</v>
      </c>
      <c r="S1421" s="9">
        <f t="shared" si="135"/>
        <v>42622.456238425926</v>
      </c>
      <c r="T1421" s="9">
        <f t="shared" si="136"/>
        <v>42652.456238425926</v>
      </c>
    </row>
    <row r="1422" spans="1:20" ht="30" x14ac:dyDescent="0.25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8292</v>
      </c>
      <c r="O1422" s="5">
        <f t="shared" si="132"/>
        <v>2.7272727272727271</v>
      </c>
      <c r="P1422" s="5">
        <f t="shared" si="137"/>
        <v>1</v>
      </c>
      <c r="Q1422" t="str">
        <f t="shared" si="133"/>
        <v>publishing</v>
      </c>
      <c r="R1422" t="str">
        <f t="shared" si="134"/>
        <v>translations</v>
      </c>
      <c r="S1422" s="9">
        <f t="shared" si="135"/>
        <v>42524.667662037042</v>
      </c>
      <c r="T1422" s="9">
        <f t="shared" si="136"/>
        <v>42549.667662037042</v>
      </c>
    </row>
    <row r="1423" spans="1:20" ht="60" x14ac:dyDescent="0.25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8292</v>
      </c>
      <c r="O1423" s="5">
        <f t="shared" si="132"/>
        <v>0.1</v>
      </c>
      <c r="P1423" s="5">
        <f t="shared" si="137"/>
        <v>100</v>
      </c>
      <c r="Q1423" t="str">
        <f t="shared" si="133"/>
        <v>publishing</v>
      </c>
      <c r="R1423" t="str">
        <f t="shared" si="134"/>
        <v>translations</v>
      </c>
      <c r="S1423" s="9">
        <f t="shared" si="135"/>
        <v>42013.915613425925</v>
      </c>
      <c r="T1423" s="9">
        <f t="shared" si="136"/>
        <v>42043.915613425925</v>
      </c>
    </row>
    <row r="1424" spans="1:20" ht="60" x14ac:dyDescent="0.25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8292</v>
      </c>
      <c r="O1424" s="5">
        <f t="shared" si="132"/>
        <v>0.104</v>
      </c>
      <c r="P1424" s="5">
        <f t="shared" si="137"/>
        <v>13</v>
      </c>
      <c r="Q1424" t="str">
        <f t="shared" si="133"/>
        <v>publishing</v>
      </c>
      <c r="R1424" t="str">
        <f t="shared" si="134"/>
        <v>translations</v>
      </c>
      <c r="S1424" s="9">
        <f t="shared" si="135"/>
        <v>42604.239629629628</v>
      </c>
      <c r="T1424" s="9">
        <f t="shared" si="136"/>
        <v>42634.239629629628</v>
      </c>
    </row>
    <row r="1425" spans="1:20" ht="60" x14ac:dyDescent="0.25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8292</v>
      </c>
      <c r="O1425" s="5">
        <f t="shared" si="132"/>
        <v>0.33333333333333331</v>
      </c>
      <c r="P1425" s="5">
        <f t="shared" si="137"/>
        <v>100</v>
      </c>
      <c r="Q1425" t="str">
        <f t="shared" si="133"/>
        <v>publishing</v>
      </c>
      <c r="R1425" t="str">
        <f t="shared" si="134"/>
        <v>translations</v>
      </c>
      <c r="S1425" s="9">
        <f t="shared" si="135"/>
        <v>42340.360312500001</v>
      </c>
      <c r="T1425" s="9">
        <f t="shared" si="136"/>
        <v>42370.360312500001</v>
      </c>
    </row>
    <row r="1426" spans="1:20" ht="45" x14ac:dyDescent="0.25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8292</v>
      </c>
      <c r="O1426" s="5">
        <f t="shared" si="132"/>
        <v>20.36</v>
      </c>
      <c r="P1426" s="5">
        <f t="shared" si="137"/>
        <v>109.07142857142857</v>
      </c>
      <c r="Q1426" t="str">
        <f t="shared" si="133"/>
        <v>publishing</v>
      </c>
      <c r="R1426" t="str">
        <f t="shared" si="134"/>
        <v>translations</v>
      </c>
      <c r="S1426" s="9">
        <f t="shared" si="135"/>
        <v>42676.717615740738</v>
      </c>
      <c r="T1426" s="9">
        <f t="shared" si="136"/>
        <v>42689.759282407409</v>
      </c>
    </row>
    <row r="1427" spans="1:20" ht="60" x14ac:dyDescent="0.25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8292</v>
      </c>
      <c r="O1427" s="5">
        <f t="shared" si="132"/>
        <v>0</v>
      </c>
      <c r="P1427" s="5">
        <f t="shared" si="137"/>
        <v>0</v>
      </c>
      <c r="Q1427" t="str">
        <f t="shared" si="133"/>
        <v>publishing</v>
      </c>
      <c r="R1427" t="str">
        <f t="shared" si="134"/>
        <v>translations</v>
      </c>
      <c r="S1427" s="9">
        <f t="shared" si="135"/>
        <v>42093.131469907406</v>
      </c>
      <c r="T1427" s="9">
        <f t="shared" si="136"/>
        <v>42123.131469907406</v>
      </c>
    </row>
    <row r="1428" spans="1:20" ht="60" x14ac:dyDescent="0.25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8292</v>
      </c>
      <c r="O1428" s="5">
        <f t="shared" si="132"/>
        <v>0</v>
      </c>
      <c r="P1428" s="5">
        <f t="shared" si="137"/>
        <v>0</v>
      </c>
      <c r="Q1428" t="str">
        <f t="shared" si="133"/>
        <v>publishing</v>
      </c>
      <c r="R1428" t="str">
        <f t="shared" si="134"/>
        <v>translations</v>
      </c>
      <c r="S1428" s="9">
        <f t="shared" si="135"/>
        <v>42180.390277777777</v>
      </c>
      <c r="T1428" s="9">
        <f t="shared" si="136"/>
        <v>42240.390277777777</v>
      </c>
    </row>
    <row r="1429" spans="1:20" ht="60" x14ac:dyDescent="0.25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8292</v>
      </c>
      <c r="O1429" s="5">
        <f t="shared" si="132"/>
        <v>8.3800000000000008</v>
      </c>
      <c r="P1429" s="5">
        <f t="shared" si="137"/>
        <v>104.75</v>
      </c>
      <c r="Q1429" t="str">
        <f t="shared" si="133"/>
        <v>publishing</v>
      </c>
      <c r="R1429" t="str">
        <f t="shared" si="134"/>
        <v>translations</v>
      </c>
      <c r="S1429" s="9">
        <f t="shared" si="135"/>
        <v>42601.851678240739</v>
      </c>
      <c r="T1429" s="9">
        <f t="shared" si="136"/>
        <v>42631.851678240739</v>
      </c>
    </row>
    <row r="1430" spans="1:20" ht="60" x14ac:dyDescent="0.25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8292</v>
      </c>
      <c r="O1430" s="5">
        <f t="shared" si="132"/>
        <v>4.5</v>
      </c>
      <c r="P1430" s="5">
        <f t="shared" si="137"/>
        <v>15</v>
      </c>
      <c r="Q1430" t="str">
        <f t="shared" si="133"/>
        <v>publishing</v>
      </c>
      <c r="R1430" t="str">
        <f t="shared" si="134"/>
        <v>translations</v>
      </c>
      <c r="S1430" s="9">
        <f t="shared" si="135"/>
        <v>42432.379826388889</v>
      </c>
      <c r="T1430" s="9">
        <f t="shared" si="136"/>
        <v>42462.338159722218</v>
      </c>
    </row>
    <row r="1431" spans="1:20" ht="45" x14ac:dyDescent="0.25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8292</v>
      </c>
      <c r="O1431" s="5">
        <f t="shared" si="132"/>
        <v>0</v>
      </c>
      <c r="P1431" s="5">
        <f t="shared" si="137"/>
        <v>0</v>
      </c>
      <c r="Q1431" t="str">
        <f t="shared" si="133"/>
        <v>publishing</v>
      </c>
      <c r="R1431" t="str">
        <f t="shared" si="134"/>
        <v>translations</v>
      </c>
      <c r="S1431" s="9">
        <f t="shared" si="135"/>
        <v>42074.060671296291</v>
      </c>
      <c r="T1431" s="9">
        <f t="shared" si="136"/>
        <v>42104.060671296291</v>
      </c>
    </row>
    <row r="1432" spans="1:20" ht="45" x14ac:dyDescent="0.25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8292</v>
      </c>
      <c r="O1432" s="5">
        <f t="shared" si="132"/>
        <v>8.06</v>
      </c>
      <c r="P1432" s="5">
        <f t="shared" si="137"/>
        <v>80.599999999999994</v>
      </c>
      <c r="Q1432" t="str">
        <f t="shared" si="133"/>
        <v>publishing</v>
      </c>
      <c r="R1432" t="str">
        <f t="shared" si="134"/>
        <v>translations</v>
      </c>
      <c r="S1432" s="9">
        <f t="shared" si="135"/>
        <v>41961.813518518517</v>
      </c>
      <c r="T1432" s="9">
        <f t="shared" si="136"/>
        <v>41992.813518518517</v>
      </c>
    </row>
    <row r="1433" spans="1:20" ht="60" x14ac:dyDescent="0.25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8292</v>
      </c>
      <c r="O1433" s="5">
        <f t="shared" si="132"/>
        <v>31.94705882352941</v>
      </c>
      <c r="P1433" s="5">
        <f t="shared" si="137"/>
        <v>115.55319148936171</v>
      </c>
      <c r="Q1433" t="str">
        <f t="shared" si="133"/>
        <v>publishing</v>
      </c>
      <c r="R1433" t="str">
        <f t="shared" si="134"/>
        <v>translations</v>
      </c>
      <c r="S1433" s="9">
        <f t="shared" si="135"/>
        <v>42304.210833333331</v>
      </c>
      <c r="T1433" s="9">
        <f t="shared" si="136"/>
        <v>42334.252500000002</v>
      </c>
    </row>
    <row r="1434" spans="1:20" ht="60" x14ac:dyDescent="0.25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8292</v>
      </c>
      <c r="O1434" s="5">
        <f t="shared" si="132"/>
        <v>0</v>
      </c>
      <c r="P1434" s="5">
        <f t="shared" si="137"/>
        <v>0</v>
      </c>
      <c r="Q1434" t="str">
        <f t="shared" si="133"/>
        <v>publishing</v>
      </c>
      <c r="R1434" t="str">
        <f t="shared" si="134"/>
        <v>translations</v>
      </c>
      <c r="S1434" s="9">
        <f t="shared" si="135"/>
        <v>42175.780416666668</v>
      </c>
      <c r="T1434" s="9">
        <f t="shared" si="136"/>
        <v>42205.780416666668</v>
      </c>
    </row>
    <row r="1435" spans="1:20" ht="60" x14ac:dyDescent="0.25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8292</v>
      </c>
      <c r="O1435" s="5">
        <f t="shared" si="132"/>
        <v>6.708333333333333</v>
      </c>
      <c r="P1435" s="5">
        <f t="shared" si="137"/>
        <v>80.5</v>
      </c>
      <c r="Q1435" t="str">
        <f t="shared" si="133"/>
        <v>publishing</v>
      </c>
      <c r="R1435" t="str">
        <f t="shared" si="134"/>
        <v>translations</v>
      </c>
      <c r="S1435" s="9">
        <f t="shared" si="135"/>
        <v>42673.625868055555</v>
      </c>
      <c r="T1435" s="9">
        <f t="shared" si="136"/>
        <v>42714.458333333328</v>
      </c>
    </row>
    <row r="1436" spans="1:20" ht="45" x14ac:dyDescent="0.25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8292</v>
      </c>
      <c r="O1436" s="5">
        <f t="shared" si="132"/>
        <v>9.9878048780487809</v>
      </c>
      <c r="P1436" s="5">
        <f t="shared" si="137"/>
        <v>744.5454545454545</v>
      </c>
      <c r="Q1436" t="str">
        <f t="shared" si="133"/>
        <v>publishing</v>
      </c>
      <c r="R1436" t="str">
        <f t="shared" si="134"/>
        <v>translations</v>
      </c>
      <c r="S1436" s="9">
        <f t="shared" si="135"/>
        <v>42142.767106481479</v>
      </c>
      <c r="T1436" s="9">
        <f t="shared" si="136"/>
        <v>42163.625</v>
      </c>
    </row>
    <row r="1437" spans="1:20" ht="45" x14ac:dyDescent="0.25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8292</v>
      </c>
      <c r="O1437" s="5">
        <f t="shared" si="132"/>
        <v>0.1</v>
      </c>
      <c r="P1437" s="5">
        <f t="shared" si="137"/>
        <v>7.5</v>
      </c>
      <c r="Q1437" t="str">
        <f t="shared" si="133"/>
        <v>publishing</v>
      </c>
      <c r="R1437" t="str">
        <f t="shared" si="134"/>
        <v>translations</v>
      </c>
      <c r="S1437" s="9">
        <f t="shared" si="135"/>
        <v>42258.780324074076</v>
      </c>
      <c r="T1437" s="9">
        <f t="shared" si="136"/>
        <v>42288.780324074076</v>
      </c>
    </row>
    <row r="1438" spans="1:20" ht="60" x14ac:dyDescent="0.25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8292</v>
      </c>
      <c r="O1438" s="5">
        <f t="shared" si="132"/>
        <v>0.77</v>
      </c>
      <c r="P1438" s="5">
        <f t="shared" si="137"/>
        <v>38.5</v>
      </c>
      <c r="Q1438" t="str">
        <f t="shared" si="133"/>
        <v>publishing</v>
      </c>
      <c r="R1438" t="str">
        <f t="shared" si="134"/>
        <v>translations</v>
      </c>
      <c r="S1438" s="9">
        <f t="shared" si="135"/>
        <v>42391.35019675926</v>
      </c>
      <c r="T1438" s="9">
        <f t="shared" si="136"/>
        <v>42421.35019675926</v>
      </c>
    </row>
    <row r="1439" spans="1:20" ht="60" x14ac:dyDescent="0.25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8292</v>
      </c>
      <c r="O1439" s="5">
        <f t="shared" si="132"/>
        <v>26.9</v>
      </c>
      <c r="P1439" s="5">
        <f t="shared" si="137"/>
        <v>36.68181818181818</v>
      </c>
      <c r="Q1439" t="str">
        <f t="shared" si="133"/>
        <v>publishing</v>
      </c>
      <c r="R1439" t="str">
        <f t="shared" si="134"/>
        <v>translations</v>
      </c>
      <c r="S1439" s="9">
        <f t="shared" si="135"/>
        <v>41796.531701388885</v>
      </c>
      <c r="T1439" s="9">
        <f t="shared" si="136"/>
        <v>41833.207638888889</v>
      </c>
    </row>
    <row r="1440" spans="1:20" ht="60" x14ac:dyDescent="0.25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8292</v>
      </c>
      <c r="O1440" s="5">
        <f t="shared" si="132"/>
        <v>3</v>
      </c>
      <c r="P1440" s="5">
        <f t="shared" si="137"/>
        <v>75</v>
      </c>
      <c r="Q1440" t="str">
        <f t="shared" si="133"/>
        <v>publishing</v>
      </c>
      <c r="R1440" t="str">
        <f t="shared" si="134"/>
        <v>translations</v>
      </c>
      <c r="S1440" s="9">
        <f t="shared" si="135"/>
        <v>42457.871516203704</v>
      </c>
      <c r="T1440" s="9">
        <f t="shared" si="136"/>
        <v>42487.579861111109</v>
      </c>
    </row>
    <row r="1441" spans="1:20" ht="45" x14ac:dyDescent="0.25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8292</v>
      </c>
      <c r="O1441" s="5">
        <f t="shared" si="132"/>
        <v>6.6055045871559637</v>
      </c>
      <c r="P1441" s="5">
        <f t="shared" si="137"/>
        <v>30</v>
      </c>
      <c r="Q1441" t="str">
        <f t="shared" si="133"/>
        <v>publishing</v>
      </c>
      <c r="R1441" t="str">
        <f t="shared" si="134"/>
        <v>translations</v>
      </c>
      <c r="S1441" s="9">
        <f t="shared" si="135"/>
        <v>42040.829872685179</v>
      </c>
      <c r="T1441" s="9">
        <f t="shared" si="136"/>
        <v>42070.829872685179</v>
      </c>
    </row>
    <row r="1442" spans="1:20" ht="60" x14ac:dyDescent="0.25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8292</v>
      </c>
      <c r="O1442" s="5">
        <f t="shared" si="132"/>
        <v>7.6923076923076927E-3</v>
      </c>
      <c r="P1442" s="5">
        <f t="shared" si="137"/>
        <v>1</v>
      </c>
      <c r="Q1442" t="str">
        <f t="shared" si="133"/>
        <v>publishing</v>
      </c>
      <c r="R1442" t="str">
        <f t="shared" si="134"/>
        <v>translations</v>
      </c>
      <c r="S1442" s="9">
        <f t="shared" si="135"/>
        <v>42486.748414351852</v>
      </c>
      <c r="T1442" s="9">
        <f t="shared" si="136"/>
        <v>42516.748414351852</v>
      </c>
    </row>
    <row r="1443" spans="1:20" ht="60" x14ac:dyDescent="0.25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8292</v>
      </c>
      <c r="O1443" s="5">
        <f t="shared" si="132"/>
        <v>1.1222222222222222</v>
      </c>
      <c r="P1443" s="5">
        <f t="shared" si="137"/>
        <v>673.33333333333337</v>
      </c>
      <c r="Q1443" t="str">
        <f t="shared" si="133"/>
        <v>publishing</v>
      </c>
      <c r="R1443" t="str">
        <f t="shared" si="134"/>
        <v>translations</v>
      </c>
      <c r="S1443" s="9">
        <f t="shared" si="135"/>
        <v>42198.765844907408</v>
      </c>
      <c r="T1443" s="9">
        <f t="shared" si="136"/>
        <v>42258.765844907408</v>
      </c>
    </row>
    <row r="1444" spans="1:20" ht="60" x14ac:dyDescent="0.25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8292</v>
      </c>
      <c r="O1444" s="5">
        <f t="shared" si="132"/>
        <v>0</v>
      </c>
      <c r="P1444" s="5">
        <f t="shared" si="137"/>
        <v>0</v>
      </c>
      <c r="Q1444" t="str">
        <f t="shared" si="133"/>
        <v>publishing</v>
      </c>
      <c r="R1444" t="str">
        <f t="shared" si="134"/>
        <v>translations</v>
      </c>
      <c r="S1444" s="9">
        <f t="shared" si="135"/>
        <v>42485.64534722222</v>
      </c>
      <c r="T1444" s="9">
        <f t="shared" si="136"/>
        <v>42515.64534722222</v>
      </c>
    </row>
    <row r="1445" spans="1:20" ht="60" x14ac:dyDescent="0.25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8292</v>
      </c>
      <c r="O1445" s="5">
        <f t="shared" si="132"/>
        <v>0</v>
      </c>
      <c r="P1445" s="5">
        <f t="shared" si="137"/>
        <v>0</v>
      </c>
      <c r="Q1445" t="str">
        <f t="shared" si="133"/>
        <v>publishing</v>
      </c>
      <c r="R1445" t="str">
        <f t="shared" si="134"/>
        <v>translations</v>
      </c>
      <c r="S1445" s="9">
        <f t="shared" si="135"/>
        <v>42707.926030092596</v>
      </c>
      <c r="T1445" s="9">
        <f t="shared" si="136"/>
        <v>42737.926030092596</v>
      </c>
    </row>
    <row r="1446" spans="1:20" ht="45" x14ac:dyDescent="0.25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8292</v>
      </c>
      <c r="O1446" s="5">
        <f t="shared" si="132"/>
        <v>0</v>
      </c>
      <c r="P1446" s="5">
        <f t="shared" si="137"/>
        <v>0</v>
      </c>
      <c r="Q1446" t="str">
        <f t="shared" si="133"/>
        <v>publishing</v>
      </c>
      <c r="R1446" t="str">
        <f t="shared" si="134"/>
        <v>translations</v>
      </c>
      <c r="S1446" s="9">
        <f t="shared" si="135"/>
        <v>42199.873402777783</v>
      </c>
      <c r="T1446" s="9">
        <f t="shared" si="136"/>
        <v>42259.873402777783</v>
      </c>
    </row>
    <row r="1447" spans="1:20" ht="60" x14ac:dyDescent="0.25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8292</v>
      </c>
      <c r="O1447" s="5">
        <f t="shared" si="132"/>
        <v>0</v>
      </c>
      <c r="P1447" s="5">
        <f t="shared" si="137"/>
        <v>0</v>
      </c>
      <c r="Q1447" t="str">
        <f t="shared" si="133"/>
        <v>publishing</v>
      </c>
      <c r="R1447" t="str">
        <f t="shared" si="134"/>
        <v>translations</v>
      </c>
      <c r="S1447" s="9">
        <f t="shared" si="135"/>
        <v>42139.542303240742</v>
      </c>
      <c r="T1447" s="9">
        <f t="shared" si="136"/>
        <v>42169.542303240742</v>
      </c>
    </row>
    <row r="1448" spans="1:20" ht="60" x14ac:dyDescent="0.25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8292</v>
      </c>
      <c r="O1448" s="5">
        <f t="shared" si="132"/>
        <v>0</v>
      </c>
      <c r="P1448" s="5">
        <f t="shared" si="137"/>
        <v>0</v>
      </c>
      <c r="Q1448" t="str">
        <f t="shared" si="133"/>
        <v>publishing</v>
      </c>
      <c r="R1448" t="str">
        <f t="shared" si="134"/>
        <v>translations</v>
      </c>
      <c r="S1448" s="9">
        <f t="shared" si="135"/>
        <v>42461.447662037041</v>
      </c>
      <c r="T1448" s="9">
        <f t="shared" si="136"/>
        <v>42481.447662037041</v>
      </c>
    </row>
    <row r="1449" spans="1:20" ht="30" x14ac:dyDescent="0.25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8292</v>
      </c>
      <c r="O1449" s="5">
        <f t="shared" si="132"/>
        <v>1.4999999999999999E-2</v>
      </c>
      <c r="P1449" s="5">
        <f t="shared" si="137"/>
        <v>25</v>
      </c>
      <c r="Q1449" t="str">
        <f t="shared" si="133"/>
        <v>publishing</v>
      </c>
      <c r="R1449" t="str">
        <f t="shared" si="134"/>
        <v>translations</v>
      </c>
      <c r="S1449" s="9">
        <f t="shared" si="135"/>
        <v>42529.730717592596</v>
      </c>
      <c r="T1449" s="9">
        <f t="shared" si="136"/>
        <v>42559.730717592596</v>
      </c>
    </row>
    <row r="1450" spans="1:20" ht="60" x14ac:dyDescent="0.25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8292</v>
      </c>
      <c r="O1450" s="5">
        <f t="shared" si="132"/>
        <v>0</v>
      </c>
      <c r="P1450" s="5">
        <f t="shared" si="137"/>
        <v>0</v>
      </c>
      <c r="Q1450" t="str">
        <f t="shared" si="133"/>
        <v>publishing</v>
      </c>
      <c r="R1450" t="str">
        <f t="shared" si="134"/>
        <v>translations</v>
      </c>
      <c r="S1450" s="9">
        <f t="shared" si="135"/>
        <v>42115.936550925922</v>
      </c>
      <c r="T1450" s="9">
        <f t="shared" si="136"/>
        <v>42146.225694444445</v>
      </c>
    </row>
    <row r="1451" spans="1:20" ht="60" x14ac:dyDescent="0.25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8292</v>
      </c>
      <c r="O1451" s="5">
        <f t="shared" si="132"/>
        <v>0</v>
      </c>
      <c r="P1451" s="5">
        <f t="shared" si="137"/>
        <v>0</v>
      </c>
      <c r="Q1451" t="str">
        <f t="shared" si="133"/>
        <v>publishing</v>
      </c>
      <c r="R1451" t="str">
        <f t="shared" si="134"/>
        <v>translations</v>
      </c>
      <c r="S1451" s="9">
        <f t="shared" si="135"/>
        <v>42086.811400462961</v>
      </c>
      <c r="T1451" s="9">
        <f t="shared" si="136"/>
        <v>42134.811400462961</v>
      </c>
    </row>
    <row r="1452" spans="1:20" ht="60" x14ac:dyDescent="0.25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8292</v>
      </c>
      <c r="O1452" s="5">
        <f t="shared" si="132"/>
        <v>1E-3</v>
      </c>
      <c r="P1452" s="5">
        <f t="shared" si="137"/>
        <v>1</v>
      </c>
      <c r="Q1452" t="str">
        <f t="shared" si="133"/>
        <v>publishing</v>
      </c>
      <c r="R1452" t="str">
        <f t="shared" si="134"/>
        <v>translations</v>
      </c>
      <c r="S1452" s="9">
        <f t="shared" si="135"/>
        <v>42390.171261574069</v>
      </c>
      <c r="T1452" s="9">
        <f t="shared" si="136"/>
        <v>42420.171261574069</v>
      </c>
    </row>
    <row r="1453" spans="1:20" ht="45" x14ac:dyDescent="0.25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8292</v>
      </c>
      <c r="O1453" s="5">
        <f t="shared" si="132"/>
        <v>1.0554089709762533E-2</v>
      </c>
      <c r="P1453" s="5">
        <f t="shared" si="137"/>
        <v>1</v>
      </c>
      <c r="Q1453" t="str">
        <f t="shared" si="133"/>
        <v>publishing</v>
      </c>
      <c r="R1453" t="str">
        <f t="shared" si="134"/>
        <v>translations</v>
      </c>
      <c r="S1453" s="9">
        <f t="shared" si="135"/>
        <v>41931.959016203706</v>
      </c>
      <c r="T1453" s="9">
        <f t="shared" si="136"/>
        <v>41962.00068287037</v>
      </c>
    </row>
    <row r="1454" spans="1:20" ht="45" x14ac:dyDescent="0.25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8292</v>
      </c>
      <c r="O1454" s="5">
        <f t="shared" si="132"/>
        <v>0</v>
      </c>
      <c r="P1454" s="5">
        <f t="shared" si="137"/>
        <v>0</v>
      </c>
      <c r="Q1454" t="str">
        <f t="shared" si="133"/>
        <v>publishing</v>
      </c>
      <c r="R1454" t="str">
        <f t="shared" si="134"/>
        <v>translations</v>
      </c>
      <c r="S1454" s="9">
        <f t="shared" si="135"/>
        <v>41818.703275462962</v>
      </c>
      <c r="T1454" s="9">
        <f t="shared" si="136"/>
        <v>41848.703275462962</v>
      </c>
    </row>
    <row r="1455" spans="1:20" ht="60" x14ac:dyDescent="0.25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8292</v>
      </c>
      <c r="O1455" s="5">
        <f t="shared" si="132"/>
        <v>0</v>
      </c>
      <c r="P1455" s="5">
        <f t="shared" si="137"/>
        <v>0</v>
      </c>
      <c r="Q1455" t="str">
        <f t="shared" si="133"/>
        <v>publishing</v>
      </c>
      <c r="R1455" t="str">
        <f t="shared" si="134"/>
        <v>translations</v>
      </c>
      <c r="S1455" s="9">
        <f t="shared" si="135"/>
        <v>42795.696145833332</v>
      </c>
      <c r="T1455" s="9">
        <f t="shared" si="136"/>
        <v>42840.654479166667</v>
      </c>
    </row>
    <row r="1456" spans="1:20" ht="60" x14ac:dyDescent="0.25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8292</v>
      </c>
      <c r="O1456" s="5">
        <f t="shared" si="132"/>
        <v>0.8571428571428571</v>
      </c>
      <c r="P1456" s="5">
        <f t="shared" si="137"/>
        <v>15</v>
      </c>
      <c r="Q1456" t="str">
        <f t="shared" si="133"/>
        <v>publishing</v>
      </c>
      <c r="R1456" t="str">
        <f t="shared" si="134"/>
        <v>translations</v>
      </c>
      <c r="S1456" s="9">
        <f t="shared" si="135"/>
        <v>42463.866666666669</v>
      </c>
      <c r="T1456" s="9">
        <f t="shared" si="136"/>
        <v>42484.915972222225</v>
      </c>
    </row>
    <row r="1457" spans="1:20" ht="60" x14ac:dyDescent="0.25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8292</v>
      </c>
      <c r="O1457" s="5">
        <f t="shared" si="132"/>
        <v>10.5</v>
      </c>
      <c r="P1457" s="5">
        <f t="shared" si="137"/>
        <v>225</v>
      </c>
      <c r="Q1457" t="str">
        <f t="shared" si="133"/>
        <v>publishing</v>
      </c>
      <c r="R1457" t="str">
        <f t="shared" si="134"/>
        <v>translations</v>
      </c>
      <c r="S1457" s="9">
        <f t="shared" si="135"/>
        <v>41832.672685185185</v>
      </c>
      <c r="T1457" s="9">
        <f t="shared" si="136"/>
        <v>41887.568749999999</v>
      </c>
    </row>
    <row r="1458" spans="1:20" ht="30" x14ac:dyDescent="0.25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8292</v>
      </c>
      <c r="O1458" s="5">
        <f t="shared" si="132"/>
        <v>2.9</v>
      </c>
      <c r="P1458" s="5">
        <f t="shared" si="137"/>
        <v>48.333333333333336</v>
      </c>
      <c r="Q1458" t="str">
        <f t="shared" si="133"/>
        <v>publishing</v>
      </c>
      <c r="R1458" t="str">
        <f t="shared" si="134"/>
        <v>translations</v>
      </c>
      <c r="S1458" s="9">
        <f t="shared" si="135"/>
        <v>42708.668576388889</v>
      </c>
      <c r="T1458" s="9">
        <f t="shared" si="136"/>
        <v>42738.668576388889</v>
      </c>
    </row>
    <row r="1459" spans="1:20" ht="30" x14ac:dyDescent="0.25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8292</v>
      </c>
      <c r="O1459" s="5">
        <f t="shared" si="132"/>
        <v>0</v>
      </c>
      <c r="P1459" s="5">
        <f t="shared" si="137"/>
        <v>0</v>
      </c>
      <c r="Q1459" t="str">
        <f t="shared" si="133"/>
        <v>publishing</v>
      </c>
      <c r="R1459" t="str">
        <f t="shared" si="134"/>
        <v>translations</v>
      </c>
      <c r="S1459" s="9">
        <f t="shared" si="135"/>
        <v>42289.89634259259</v>
      </c>
      <c r="T1459" s="9">
        <f t="shared" si="136"/>
        <v>42319.938009259262</v>
      </c>
    </row>
    <row r="1460" spans="1:20" ht="60" x14ac:dyDescent="0.25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8292</v>
      </c>
      <c r="O1460" s="5">
        <f t="shared" si="132"/>
        <v>0</v>
      </c>
      <c r="P1460" s="5">
        <f t="shared" si="137"/>
        <v>0</v>
      </c>
      <c r="Q1460" t="str">
        <f t="shared" si="133"/>
        <v>publishing</v>
      </c>
      <c r="R1460" t="str">
        <f t="shared" si="134"/>
        <v>translations</v>
      </c>
      <c r="S1460" s="9">
        <f t="shared" si="135"/>
        <v>41831.705555555556</v>
      </c>
      <c r="T1460" s="9">
        <f t="shared" si="136"/>
        <v>41862.166666666664</v>
      </c>
    </row>
    <row r="1461" spans="1:20" ht="45" x14ac:dyDescent="0.25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8292</v>
      </c>
      <c r="O1461" s="5">
        <f t="shared" si="132"/>
        <v>0</v>
      </c>
      <c r="P1461" s="5">
        <f t="shared" si="137"/>
        <v>0</v>
      </c>
      <c r="Q1461" t="str">
        <f t="shared" si="133"/>
        <v>publishing</v>
      </c>
      <c r="R1461" t="str">
        <f t="shared" si="134"/>
        <v>translations</v>
      </c>
      <c r="S1461" s="9">
        <f t="shared" si="135"/>
        <v>42312.204814814817</v>
      </c>
      <c r="T1461" s="9">
        <f t="shared" si="136"/>
        <v>42340.725694444445</v>
      </c>
    </row>
    <row r="1462" spans="1:20" ht="45" x14ac:dyDescent="0.25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8292</v>
      </c>
      <c r="O1462" s="5">
        <f t="shared" si="132"/>
        <v>0</v>
      </c>
      <c r="P1462" s="5">
        <f t="shared" si="137"/>
        <v>0</v>
      </c>
      <c r="Q1462" t="str">
        <f t="shared" si="133"/>
        <v>publishing</v>
      </c>
      <c r="R1462" t="str">
        <f t="shared" si="134"/>
        <v>translations</v>
      </c>
      <c r="S1462" s="9">
        <f t="shared" si="135"/>
        <v>41915.896967592591</v>
      </c>
      <c r="T1462" s="9">
        <f t="shared" si="136"/>
        <v>41973.989583333328</v>
      </c>
    </row>
    <row r="1463" spans="1:20" ht="30" x14ac:dyDescent="0.25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8293</v>
      </c>
      <c r="O1463" s="5">
        <f t="shared" si="132"/>
        <v>101.24460000000001</v>
      </c>
      <c r="P1463" s="5">
        <f t="shared" si="137"/>
        <v>44.66673529411765</v>
      </c>
      <c r="Q1463" t="str">
        <f t="shared" si="133"/>
        <v>publishing</v>
      </c>
      <c r="R1463" t="str">
        <f t="shared" si="134"/>
        <v>podcasts</v>
      </c>
      <c r="S1463" s="9">
        <f t="shared" si="135"/>
        <v>41899.645300925928</v>
      </c>
      <c r="T1463" s="9">
        <f t="shared" si="136"/>
        <v>41933</v>
      </c>
    </row>
    <row r="1464" spans="1:20" ht="30" x14ac:dyDescent="0.25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8293</v>
      </c>
      <c r="O1464" s="5">
        <f t="shared" si="132"/>
        <v>108.5175</v>
      </c>
      <c r="P1464" s="5">
        <f t="shared" si="137"/>
        <v>28.937999999999999</v>
      </c>
      <c r="Q1464" t="str">
        <f t="shared" si="133"/>
        <v>publishing</v>
      </c>
      <c r="R1464" t="str">
        <f t="shared" si="134"/>
        <v>podcasts</v>
      </c>
      <c r="S1464" s="9">
        <f t="shared" si="135"/>
        <v>41344.662858796299</v>
      </c>
      <c r="T1464" s="9">
        <f t="shared" si="136"/>
        <v>41374.662858796299</v>
      </c>
    </row>
    <row r="1465" spans="1:20" ht="60" x14ac:dyDescent="0.25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8293</v>
      </c>
      <c r="O1465" s="5">
        <f t="shared" si="132"/>
        <v>147.66666666666666</v>
      </c>
      <c r="P1465" s="5">
        <f t="shared" si="137"/>
        <v>35.44</v>
      </c>
      <c r="Q1465" t="str">
        <f t="shared" si="133"/>
        <v>publishing</v>
      </c>
      <c r="R1465" t="str">
        <f t="shared" si="134"/>
        <v>podcasts</v>
      </c>
      <c r="S1465" s="9">
        <f t="shared" si="135"/>
        <v>41326.911319444444</v>
      </c>
      <c r="T1465" s="9">
        <f t="shared" si="136"/>
        <v>41371.869652777779</v>
      </c>
    </row>
    <row r="1466" spans="1:20" x14ac:dyDescent="0.25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8293</v>
      </c>
      <c r="O1466" s="5">
        <f t="shared" si="132"/>
        <v>163.19999999999999</v>
      </c>
      <c r="P1466" s="5">
        <f t="shared" si="137"/>
        <v>34.871794871794869</v>
      </c>
      <c r="Q1466" t="str">
        <f t="shared" si="133"/>
        <v>publishing</v>
      </c>
      <c r="R1466" t="str">
        <f t="shared" si="134"/>
        <v>podcasts</v>
      </c>
      <c r="S1466" s="9">
        <f t="shared" si="135"/>
        <v>41291.661550925928</v>
      </c>
      <c r="T1466" s="9">
        <f t="shared" si="136"/>
        <v>41321.661550925928</v>
      </c>
    </row>
    <row r="1467" spans="1:20" ht="60" x14ac:dyDescent="0.25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8293</v>
      </c>
      <c r="O1467" s="5">
        <f t="shared" si="132"/>
        <v>456.41449999999998</v>
      </c>
      <c r="P1467" s="5">
        <f t="shared" si="137"/>
        <v>52.622732513451197</v>
      </c>
      <c r="Q1467" t="str">
        <f t="shared" si="133"/>
        <v>publishing</v>
      </c>
      <c r="R1467" t="str">
        <f t="shared" si="134"/>
        <v>podcasts</v>
      </c>
      <c r="S1467" s="9">
        <f t="shared" si="135"/>
        <v>40959.734398148146</v>
      </c>
      <c r="T1467" s="9">
        <f t="shared" si="136"/>
        <v>40990.125</v>
      </c>
    </row>
    <row r="1468" spans="1:20" ht="60" x14ac:dyDescent="0.25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8293</v>
      </c>
      <c r="O1468" s="5">
        <f t="shared" si="132"/>
        <v>107.8773125</v>
      </c>
      <c r="P1468" s="5">
        <f t="shared" si="137"/>
        <v>69.598266129032254</v>
      </c>
      <c r="Q1468" t="str">
        <f t="shared" si="133"/>
        <v>publishing</v>
      </c>
      <c r="R1468" t="str">
        <f t="shared" si="134"/>
        <v>podcasts</v>
      </c>
      <c r="S1468" s="9">
        <f t="shared" si="135"/>
        <v>42340.172060185185</v>
      </c>
      <c r="T1468" s="9">
        <f t="shared" si="136"/>
        <v>42381.208333333328</v>
      </c>
    </row>
    <row r="1469" spans="1:20" ht="30" x14ac:dyDescent="0.25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8293</v>
      </c>
      <c r="O1469" s="5">
        <f t="shared" si="132"/>
        <v>115.08</v>
      </c>
      <c r="P1469" s="5">
        <f t="shared" si="137"/>
        <v>76.72</v>
      </c>
      <c r="Q1469" t="str">
        <f t="shared" si="133"/>
        <v>publishing</v>
      </c>
      <c r="R1469" t="str">
        <f t="shared" si="134"/>
        <v>podcasts</v>
      </c>
      <c r="S1469" s="9">
        <f t="shared" si="135"/>
        <v>40933.80190972222</v>
      </c>
      <c r="T1469" s="9">
        <f t="shared" si="136"/>
        <v>40993.760243055556</v>
      </c>
    </row>
    <row r="1470" spans="1:20" ht="60" x14ac:dyDescent="0.25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8293</v>
      </c>
      <c r="O1470" s="5">
        <f t="shared" si="132"/>
        <v>102.36842105263158</v>
      </c>
      <c r="P1470" s="5">
        <f t="shared" si="137"/>
        <v>33.191126279863482</v>
      </c>
      <c r="Q1470" t="str">
        <f t="shared" si="133"/>
        <v>publishing</v>
      </c>
      <c r="R1470" t="str">
        <f t="shared" si="134"/>
        <v>podcasts</v>
      </c>
      <c r="S1470" s="9">
        <f t="shared" si="135"/>
        <v>40646.014456018522</v>
      </c>
      <c r="T1470" s="9">
        <f t="shared" si="136"/>
        <v>40706.014456018522</v>
      </c>
    </row>
    <row r="1471" spans="1:20" ht="45" x14ac:dyDescent="0.25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8293</v>
      </c>
      <c r="O1471" s="5">
        <f t="shared" si="132"/>
        <v>108.42485875706215</v>
      </c>
      <c r="P1471" s="5">
        <f t="shared" si="137"/>
        <v>149.46417445482865</v>
      </c>
      <c r="Q1471" t="str">
        <f t="shared" si="133"/>
        <v>publishing</v>
      </c>
      <c r="R1471" t="str">
        <f t="shared" si="134"/>
        <v>podcasts</v>
      </c>
      <c r="S1471" s="9">
        <f t="shared" si="135"/>
        <v>41290.598483796297</v>
      </c>
      <c r="T1471" s="9">
        <f t="shared" si="136"/>
        <v>41320.598483796297</v>
      </c>
    </row>
    <row r="1472" spans="1:20" ht="60" x14ac:dyDescent="0.25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8293</v>
      </c>
      <c r="O1472" s="5">
        <f t="shared" si="132"/>
        <v>125.13333333333334</v>
      </c>
      <c r="P1472" s="5">
        <f t="shared" si="137"/>
        <v>23.172839506172838</v>
      </c>
      <c r="Q1472" t="str">
        <f t="shared" si="133"/>
        <v>publishing</v>
      </c>
      <c r="R1472" t="str">
        <f t="shared" si="134"/>
        <v>podcasts</v>
      </c>
      <c r="S1472" s="9">
        <f t="shared" si="135"/>
        <v>41250.827118055553</v>
      </c>
      <c r="T1472" s="9">
        <f t="shared" si="136"/>
        <v>41271.827118055553</v>
      </c>
    </row>
    <row r="1473" spans="1:20" ht="60" x14ac:dyDescent="0.25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8293</v>
      </c>
      <c r="O1473" s="5">
        <f t="shared" si="132"/>
        <v>103.840625</v>
      </c>
      <c r="P1473" s="5">
        <f t="shared" si="137"/>
        <v>96.877551020408163</v>
      </c>
      <c r="Q1473" t="str">
        <f t="shared" si="133"/>
        <v>publishing</v>
      </c>
      <c r="R1473" t="str">
        <f t="shared" si="134"/>
        <v>podcasts</v>
      </c>
      <c r="S1473" s="9">
        <f t="shared" si="135"/>
        <v>42073.957569444443</v>
      </c>
      <c r="T1473" s="9">
        <f t="shared" si="136"/>
        <v>42103.957569444443</v>
      </c>
    </row>
    <row r="1474" spans="1:20" ht="60" x14ac:dyDescent="0.25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8293</v>
      </c>
      <c r="O1474" s="5">
        <f t="shared" si="132"/>
        <v>138.70400000000001</v>
      </c>
      <c r="P1474" s="5">
        <f t="shared" si="137"/>
        <v>103.20238095238095</v>
      </c>
      <c r="Q1474" t="str">
        <f t="shared" si="133"/>
        <v>publishing</v>
      </c>
      <c r="R1474" t="str">
        <f t="shared" si="134"/>
        <v>podcasts</v>
      </c>
      <c r="S1474" s="9">
        <f t="shared" si="135"/>
        <v>41533.542858796296</v>
      </c>
      <c r="T1474" s="9">
        <f t="shared" si="136"/>
        <v>41563.542858796296</v>
      </c>
    </row>
    <row r="1475" spans="1:20" x14ac:dyDescent="0.25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8293</v>
      </c>
      <c r="O1475" s="5">
        <f t="shared" ref="O1475:O1538" si="138">E1475*100/D1475</f>
        <v>120.51600000000001</v>
      </c>
      <c r="P1475" s="5">
        <f t="shared" si="137"/>
        <v>38.462553191489363</v>
      </c>
      <c r="Q1475" t="str">
        <f t="shared" ref="Q1475:Q1538" si="139">IF(ISERR(FIND(" ",N1475)),"",LEFT(N1475,FIND(" ",N1475)-1))</f>
        <v>publishing</v>
      </c>
      <c r="R1475" t="str">
        <f t="shared" ref="R1475:R1538" si="140">IF(ISERR(FIND(" ",N1475)),"",RIGHT(N1475,LEN(N1475)-FIND("*",SUBSTITUTE(N1475," ","*",LEN(N1475)-LEN(SUBSTITUTE(N1475," ",""))))))</f>
        <v>podcasts</v>
      </c>
      <c r="S1475" s="9">
        <f t="shared" ref="S1475:S1538" si="141">(((J1475/60)/60)/24)+DATE(1970,1,1)</f>
        <v>40939.979618055557</v>
      </c>
      <c r="T1475" s="9">
        <f t="shared" ref="T1475:T1538" si="142">(((I1475/60)/60)/24)+DATE(1970,1,1)</f>
        <v>40969.979618055557</v>
      </c>
    </row>
    <row r="1476" spans="1:20" ht="60" x14ac:dyDescent="0.25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8293</v>
      </c>
      <c r="O1476" s="5">
        <f t="shared" si="138"/>
        <v>112.26666666666667</v>
      </c>
      <c r="P1476" s="5">
        <f t="shared" ref="P1476:P1539" si="143">IF(L1476=0,0,E1476/L1476)</f>
        <v>44.315789473684212</v>
      </c>
      <c r="Q1476" t="str">
        <f t="shared" si="139"/>
        <v>publishing</v>
      </c>
      <c r="R1476" t="str">
        <f t="shared" si="140"/>
        <v>podcasts</v>
      </c>
      <c r="S1476" s="9">
        <f t="shared" si="141"/>
        <v>41500.727916666663</v>
      </c>
      <c r="T1476" s="9">
        <f t="shared" si="142"/>
        <v>41530.727916666663</v>
      </c>
    </row>
    <row r="1477" spans="1:20" ht="45" x14ac:dyDescent="0.25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8293</v>
      </c>
      <c r="O1477" s="5">
        <f t="shared" si="138"/>
        <v>188.66966666666667</v>
      </c>
      <c r="P1477" s="5">
        <f t="shared" si="143"/>
        <v>64.173356009070289</v>
      </c>
      <c r="Q1477" t="str">
        <f t="shared" si="139"/>
        <v>publishing</v>
      </c>
      <c r="R1477" t="str">
        <f t="shared" si="140"/>
        <v>podcasts</v>
      </c>
      <c r="S1477" s="9">
        <f t="shared" si="141"/>
        <v>41960.722951388889</v>
      </c>
      <c r="T1477" s="9">
        <f t="shared" si="142"/>
        <v>41993.207638888889</v>
      </c>
    </row>
    <row r="1478" spans="1:20" ht="45" x14ac:dyDescent="0.25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8293</v>
      </c>
      <c r="O1478" s="5">
        <f t="shared" si="138"/>
        <v>661.55466666666666</v>
      </c>
      <c r="P1478" s="5">
        <f t="shared" si="143"/>
        <v>43.333275109170302</v>
      </c>
      <c r="Q1478" t="str">
        <f t="shared" si="139"/>
        <v>publishing</v>
      </c>
      <c r="R1478" t="str">
        <f t="shared" si="140"/>
        <v>podcasts</v>
      </c>
      <c r="S1478" s="9">
        <f t="shared" si="141"/>
        <v>40766.041921296295</v>
      </c>
      <c r="T1478" s="9">
        <f t="shared" si="142"/>
        <v>40796.041921296295</v>
      </c>
    </row>
    <row r="1479" spans="1:20" ht="60" x14ac:dyDescent="0.25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8293</v>
      </c>
      <c r="O1479" s="5">
        <f t="shared" si="138"/>
        <v>111.31</v>
      </c>
      <c r="P1479" s="5">
        <f t="shared" si="143"/>
        <v>90.495934959349597</v>
      </c>
      <c r="Q1479" t="str">
        <f t="shared" si="139"/>
        <v>publishing</v>
      </c>
      <c r="R1479" t="str">
        <f t="shared" si="140"/>
        <v>podcasts</v>
      </c>
      <c r="S1479" s="9">
        <f t="shared" si="141"/>
        <v>40840.615787037037</v>
      </c>
      <c r="T1479" s="9">
        <f t="shared" si="142"/>
        <v>40900.125</v>
      </c>
    </row>
    <row r="1480" spans="1:20" ht="60" x14ac:dyDescent="0.25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8293</v>
      </c>
      <c r="O1480" s="5">
        <f t="shared" si="138"/>
        <v>1181.6142199999999</v>
      </c>
      <c r="P1480" s="5">
        <f t="shared" si="143"/>
        <v>29.187190495010373</v>
      </c>
      <c r="Q1480" t="str">
        <f t="shared" si="139"/>
        <v>publishing</v>
      </c>
      <c r="R1480" t="str">
        <f t="shared" si="140"/>
        <v>podcasts</v>
      </c>
      <c r="S1480" s="9">
        <f t="shared" si="141"/>
        <v>41394.871678240743</v>
      </c>
      <c r="T1480" s="9">
        <f t="shared" si="142"/>
        <v>41408.871678240743</v>
      </c>
    </row>
    <row r="1481" spans="1:20" ht="60" x14ac:dyDescent="0.25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8293</v>
      </c>
      <c r="O1481" s="5">
        <f t="shared" si="138"/>
        <v>137.375</v>
      </c>
      <c r="P1481" s="5">
        <f t="shared" si="143"/>
        <v>30.95774647887324</v>
      </c>
      <c r="Q1481" t="str">
        <f t="shared" si="139"/>
        <v>publishing</v>
      </c>
      <c r="R1481" t="str">
        <f t="shared" si="140"/>
        <v>podcasts</v>
      </c>
      <c r="S1481" s="9">
        <f t="shared" si="141"/>
        <v>41754.745243055557</v>
      </c>
      <c r="T1481" s="9">
        <f t="shared" si="142"/>
        <v>41769.165972222225</v>
      </c>
    </row>
    <row r="1482" spans="1:20" ht="60" x14ac:dyDescent="0.25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8293</v>
      </c>
      <c r="O1482" s="5">
        <f t="shared" si="138"/>
        <v>117.04040000000001</v>
      </c>
      <c r="P1482" s="5">
        <f t="shared" si="143"/>
        <v>92.157795275590544</v>
      </c>
      <c r="Q1482" t="str">
        <f t="shared" si="139"/>
        <v>publishing</v>
      </c>
      <c r="R1482" t="str">
        <f t="shared" si="140"/>
        <v>podcasts</v>
      </c>
      <c r="S1482" s="9">
        <f t="shared" si="141"/>
        <v>41464.934016203704</v>
      </c>
      <c r="T1482" s="9">
        <f t="shared" si="142"/>
        <v>41481.708333333336</v>
      </c>
    </row>
    <row r="1483" spans="1:20" ht="60" x14ac:dyDescent="0.25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8280</v>
      </c>
      <c r="O1483" s="5">
        <f t="shared" si="138"/>
        <v>2.1</v>
      </c>
      <c r="P1483" s="5">
        <f t="shared" si="143"/>
        <v>17.5</v>
      </c>
      <c r="Q1483" t="str">
        <f t="shared" si="139"/>
        <v>publishing</v>
      </c>
      <c r="R1483" t="str">
        <f t="shared" si="140"/>
        <v>fiction</v>
      </c>
      <c r="S1483" s="9">
        <f t="shared" si="141"/>
        <v>41550.922974537039</v>
      </c>
      <c r="T1483" s="9">
        <f t="shared" si="142"/>
        <v>41580.922974537039</v>
      </c>
    </row>
    <row r="1484" spans="1:20" ht="45" x14ac:dyDescent="0.25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8280</v>
      </c>
      <c r="O1484" s="5">
        <f t="shared" si="138"/>
        <v>0.1</v>
      </c>
      <c r="P1484" s="5">
        <f t="shared" si="143"/>
        <v>5</v>
      </c>
      <c r="Q1484" t="str">
        <f t="shared" si="139"/>
        <v>publishing</v>
      </c>
      <c r="R1484" t="str">
        <f t="shared" si="140"/>
        <v>fiction</v>
      </c>
      <c r="S1484" s="9">
        <f t="shared" si="141"/>
        <v>41136.85805555556</v>
      </c>
      <c r="T1484" s="9">
        <f t="shared" si="142"/>
        <v>41159.32708333333</v>
      </c>
    </row>
    <row r="1485" spans="1:20" ht="60" x14ac:dyDescent="0.25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8280</v>
      </c>
      <c r="O1485" s="5">
        <f t="shared" si="138"/>
        <v>0.7142857142857143</v>
      </c>
      <c r="P1485" s="5">
        <f t="shared" si="143"/>
        <v>25</v>
      </c>
      <c r="Q1485" t="str">
        <f t="shared" si="139"/>
        <v>publishing</v>
      </c>
      <c r="R1485" t="str">
        <f t="shared" si="140"/>
        <v>fiction</v>
      </c>
      <c r="S1485" s="9">
        <f t="shared" si="141"/>
        <v>42548.192997685182</v>
      </c>
      <c r="T1485" s="9">
        <f t="shared" si="142"/>
        <v>42573.192997685182</v>
      </c>
    </row>
    <row r="1486" spans="1:20" x14ac:dyDescent="0.25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8280</v>
      </c>
      <c r="O1486" s="5">
        <f t="shared" si="138"/>
        <v>0</v>
      </c>
      <c r="P1486" s="5">
        <f t="shared" si="143"/>
        <v>0</v>
      </c>
      <c r="Q1486" t="str">
        <f t="shared" si="139"/>
        <v>publishing</v>
      </c>
      <c r="R1486" t="str">
        <f t="shared" si="140"/>
        <v>fiction</v>
      </c>
      <c r="S1486" s="9">
        <f t="shared" si="141"/>
        <v>41053.200960648144</v>
      </c>
      <c r="T1486" s="9">
        <f t="shared" si="142"/>
        <v>41111.618750000001</v>
      </c>
    </row>
    <row r="1487" spans="1:20" ht="60" x14ac:dyDescent="0.25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8280</v>
      </c>
      <c r="O1487" s="5">
        <f t="shared" si="138"/>
        <v>2.2388059701492535</v>
      </c>
      <c r="P1487" s="5">
        <f t="shared" si="143"/>
        <v>50</v>
      </c>
      <c r="Q1487" t="str">
        <f t="shared" si="139"/>
        <v>publishing</v>
      </c>
      <c r="R1487" t="str">
        <f t="shared" si="140"/>
        <v>fiction</v>
      </c>
      <c r="S1487" s="9">
        <f t="shared" si="141"/>
        <v>42130.795983796299</v>
      </c>
      <c r="T1487" s="9">
        <f t="shared" si="142"/>
        <v>42175.795983796299</v>
      </c>
    </row>
    <row r="1488" spans="1:20" ht="60" x14ac:dyDescent="0.25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8280</v>
      </c>
      <c r="O1488" s="5">
        <f t="shared" si="138"/>
        <v>0.24</v>
      </c>
      <c r="P1488" s="5">
        <f t="shared" si="143"/>
        <v>16</v>
      </c>
      <c r="Q1488" t="str">
        <f t="shared" si="139"/>
        <v>publishing</v>
      </c>
      <c r="R1488" t="str">
        <f t="shared" si="140"/>
        <v>fiction</v>
      </c>
      <c r="S1488" s="9">
        <f t="shared" si="141"/>
        <v>42032.168530092589</v>
      </c>
      <c r="T1488" s="9">
        <f t="shared" si="142"/>
        <v>42062.168530092589</v>
      </c>
    </row>
    <row r="1489" spans="1:20" ht="45" x14ac:dyDescent="0.25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8280</v>
      </c>
      <c r="O1489" s="5">
        <f t="shared" si="138"/>
        <v>0</v>
      </c>
      <c r="P1489" s="5">
        <f t="shared" si="143"/>
        <v>0</v>
      </c>
      <c r="Q1489" t="str">
        <f t="shared" si="139"/>
        <v>publishing</v>
      </c>
      <c r="R1489" t="str">
        <f t="shared" si="140"/>
        <v>fiction</v>
      </c>
      <c r="S1489" s="9">
        <f t="shared" si="141"/>
        <v>42554.917488425926</v>
      </c>
      <c r="T1489" s="9">
        <f t="shared" si="142"/>
        <v>42584.917488425926</v>
      </c>
    </row>
    <row r="1490" spans="1:20" ht="45" x14ac:dyDescent="0.25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8280</v>
      </c>
      <c r="O1490" s="5">
        <f t="shared" si="138"/>
        <v>2.4</v>
      </c>
      <c r="P1490" s="5">
        <f t="shared" si="143"/>
        <v>60</v>
      </c>
      <c r="Q1490" t="str">
        <f t="shared" si="139"/>
        <v>publishing</v>
      </c>
      <c r="R1490" t="str">
        <f t="shared" si="140"/>
        <v>fiction</v>
      </c>
      <c r="S1490" s="9">
        <f t="shared" si="141"/>
        <v>41614.563194444447</v>
      </c>
      <c r="T1490" s="9">
        <f t="shared" si="142"/>
        <v>41644.563194444447</v>
      </c>
    </row>
    <row r="1491" spans="1:20" ht="45" x14ac:dyDescent="0.25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8280</v>
      </c>
      <c r="O1491" s="5">
        <f t="shared" si="138"/>
        <v>0</v>
      </c>
      <c r="P1491" s="5">
        <f t="shared" si="143"/>
        <v>0</v>
      </c>
      <c r="Q1491" t="str">
        <f t="shared" si="139"/>
        <v>publishing</v>
      </c>
      <c r="R1491" t="str">
        <f t="shared" si="140"/>
        <v>fiction</v>
      </c>
      <c r="S1491" s="9">
        <f t="shared" si="141"/>
        <v>41198.611712962964</v>
      </c>
      <c r="T1491" s="9">
        <f t="shared" si="142"/>
        <v>41228.653379629628</v>
      </c>
    </row>
    <row r="1492" spans="1:20" ht="45" x14ac:dyDescent="0.25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8280</v>
      </c>
      <c r="O1492" s="5">
        <f t="shared" si="138"/>
        <v>30.862068965517242</v>
      </c>
      <c r="P1492" s="5">
        <f t="shared" si="143"/>
        <v>47.10526315789474</v>
      </c>
      <c r="Q1492" t="str">
        <f t="shared" si="139"/>
        <v>publishing</v>
      </c>
      <c r="R1492" t="str">
        <f t="shared" si="140"/>
        <v>fiction</v>
      </c>
      <c r="S1492" s="9">
        <f t="shared" si="141"/>
        <v>41520.561041666668</v>
      </c>
      <c r="T1492" s="9">
        <f t="shared" si="142"/>
        <v>41549.561041666668</v>
      </c>
    </row>
    <row r="1493" spans="1:20" ht="45" x14ac:dyDescent="0.25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8280</v>
      </c>
      <c r="O1493" s="5">
        <f t="shared" si="138"/>
        <v>8.3333333333333339</v>
      </c>
      <c r="P1493" s="5">
        <f t="shared" si="143"/>
        <v>100</v>
      </c>
      <c r="Q1493" t="str">
        <f t="shared" si="139"/>
        <v>publishing</v>
      </c>
      <c r="R1493" t="str">
        <f t="shared" si="140"/>
        <v>fiction</v>
      </c>
      <c r="S1493" s="9">
        <f t="shared" si="141"/>
        <v>41991.713460648149</v>
      </c>
      <c r="T1493" s="9">
        <f t="shared" si="142"/>
        <v>42050.651388888888</v>
      </c>
    </row>
    <row r="1494" spans="1:20" ht="60" x14ac:dyDescent="0.25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8280</v>
      </c>
      <c r="O1494" s="5">
        <f t="shared" si="138"/>
        <v>0.75</v>
      </c>
      <c r="P1494" s="5">
        <f t="shared" si="143"/>
        <v>15</v>
      </c>
      <c r="Q1494" t="str">
        <f t="shared" si="139"/>
        <v>publishing</v>
      </c>
      <c r="R1494" t="str">
        <f t="shared" si="140"/>
        <v>fiction</v>
      </c>
      <c r="S1494" s="9">
        <f t="shared" si="141"/>
        <v>40682.884791666671</v>
      </c>
      <c r="T1494" s="9">
        <f t="shared" si="142"/>
        <v>40712.884791666671</v>
      </c>
    </row>
    <row r="1495" spans="1:20" ht="45" x14ac:dyDescent="0.25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8280</v>
      </c>
      <c r="O1495" s="5">
        <f t="shared" si="138"/>
        <v>0</v>
      </c>
      <c r="P1495" s="5">
        <f t="shared" si="143"/>
        <v>0</v>
      </c>
      <c r="Q1495" t="str">
        <f t="shared" si="139"/>
        <v>publishing</v>
      </c>
      <c r="R1495" t="str">
        <f t="shared" si="140"/>
        <v>fiction</v>
      </c>
      <c r="S1495" s="9">
        <f t="shared" si="141"/>
        <v>41411.866608796299</v>
      </c>
      <c r="T1495" s="9">
        <f t="shared" si="142"/>
        <v>41441.866608796299</v>
      </c>
    </row>
    <row r="1496" spans="1:20" ht="60" x14ac:dyDescent="0.25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8280</v>
      </c>
      <c r="O1496" s="5">
        <f t="shared" si="138"/>
        <v>8.9</v>
      </c>
      <c r="P1496" s="5">
        <f t="shared" si="143"/>
        <v>40.454545454545453</v>
      </c>
      <c r="Q1496" t="str">
        <f t="shared" si="139"/>
        <v>publishing</v>
      </c>
      <c r="R1496" t="str">
        <f t="shared" si="140"/>
        <v>fiction</v>
      </c>
      <c r="S1496" s="9">
        <f t="shared" si="141"/>
        <v>42067.722372685181</v>
      </c>
      <c r="T1496" s="9">
        <f t="shared" si="142"/>
        <v>42097.651388888888</v>
      </c>
    </row>
    <row r="1497" spans="1:20" ht="30" x14ac:dyDescent="0.25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8280</v>
      </c>
      <c r="O1497" s="5">
        <f t="shared" si="138"/>
        <v>0</v>
      </c>
      <c r="P1497" s="5">
        <f t="shared" si="143"/>
        <v>0</v>
      </c>
      <c r="Q1497" t="str">
        <f t="shared" si="139"/>
        <v>publishing</v>
      </c>
      <c r="R1497" t="str">
        <f t="shared" si="140"/>
        <v>fiction</v>
      </c>
      <c r="S1497" s="9">
        <f t="shared" si="141"/>
        <v>40752.789710648147</v>
      </c>
      <c r="T1497" s="9">
        <f t="shared" si="142"/>
        <v>40782.789710648147</v>
      </c>
    </row>
    <row r="1498" spans="1:20" ht="45" x14ac:dyDescent="0.25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8280</v>
      </c>
      <c r="O1498" s="5">
        <f t="shared" si="138"/>
        <v>0</v>
      </c>
      <c r="P1498" s="5">
        <f t="shared" si="143"/>
        <v>0</v>
      </c>
      <c r="Q1498" t="str">
        <f t="shared" si="139"/>
        <v>publishing</v>
      </c>
      <c r="R1498" t="str">
        <f t="shared" si="140"/>
        <v>fiction</v>
      </c>
      <c r="S1498" s="9">
        <f t="shared" si="141"/>
        <v>41838.475219907406</v>
      </c>
      <c r="T1498" s="9">
        <f t="shared" si="142"/>
        <v>41898.475219907406</v>
      </c>
    </row>
    <row r="1499" spans="1:20" ht="60" x14ac:dyDescent="0.25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8280</v>
      </c>
      <c r="O1499" s="5">
        <f t="shared" si="138"/>
        <v>6.6666666666666671E-3</v>
      </c>
      <c r="P1499" s="5">
        <f t="shared" si="143"/>
        <v>1</v>
      </c>
      <c r="Q1499" t="str">
        <f t="shared" si="139"/>
        <v>publishing</v>
      </c>
      <c r="R1499" t="str">
        <f t="shared" si="140"/>
        <v>fiction</v>
      </c>
      <c r="S1499" s="9">
        <f t="shared" si="141"/>
        <v>41444.64261574074</v>
      </c>
      <c r="T1499" s="9">
        <f t="shared" si="142"/>
        <v>41486.821527777778</v>
      </c>
    </row>
    <row r="1500" spans="1:20" ht="60" x14ac:dyDescent="0.25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8280</v>
      </c>
      <c r="O1500" s="5">
        <f t="shared" si="138"/>
        <v>1.9</v>
      </c>
      <c r="P1500" s="5">
        <f t="shared" si="143"/>
        <v>19</v>
      </c>
      <c r="Q1500" t="str">
        <f t="shared" si="139"/>
        <v>publishing</v>
      </c>
      <c r="R1500" t="str">
        <f t="shared" si="140"/>
        <v>fiction</v>
      </c>
      <c r="S1500" s="9">
        <f t="shared" si="141"/>
        <v>41840.983541666668</v>
      </c>
      <c r="T1500" s="9">
        <f t="shared" si="142"/>
        <v>41885.983541666668</v>
      </c>
    </row>
    <row r="1501" spans="1:20" ht="60" x14ac:dyDescent="0.25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8280</v>
      </c>
      <c r="O1501" s="5">
        <f t="shared" si="138"/>
        <v>0.25</v>
      </c>
      <c r="P1501" s="5">
        <f t="shared" si="143"/>
        <v>5</v>
      </c>
      <c r="Q1501" t="str">
        <f t="shared" si="139"/>
        <v>publishing</v>
      </c>
      <c r="R1501" t="str">
        <f t="shared" si="140"/>
        <v>fiction</v>
      </c>
      <c r="S1501" s="9">
        <f t="shared" si="141"/>
        <v>42527.007326388892</v>
      </c>
      <c r="T1501" s="9">
        <f t="shared" si="142"/>
        <v>42587.007326388892</v>
      </c>
    </row>
    <row r="1502" spans="1:20" ht="60" x14ac:dyDescent="0.25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8280</v>
      </c>
      <c r="O1502" s="5">
        <f t="shared" si="138"/>
        <v>25.035714285714285</v>
      </c>
      <c r="P1502" s="5">
        <f t="shared" si="143"/>
        <v>46.733333333333334</v>
      </c>
      <c r="Q1502" t="str">
        <f t="shared" si="139"/>
        <v>publishing</v>
      </c>
      <c r="R1502" t="str">
        <f t="shared" si="140"/>
        <v>fiction</v>
      </c>
      <c r="S1502" s="9">
        <f t="shared" si="141"/>
        <v>41365.904594907406</v>
      </c>
      <c r="T1502" s="9">
        <f t="shared" si="142"/>
        <v>41395.904594907406</v>
      </c>
    </row>
    <row r="1503" spans="1:20" ht="45" x14ac:dyDescent="0.25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8290</v>
      </c>
      <c r="O1503" s="5">
        <f t="shared" si="138"/>
        <v>166.33076923076922</v>
      </c>
      <c r="P1503" s="5">
        <f t="shared" si="143"/>
        <v>97.731073446327684</v>
      </c>
      <c r="Q1503" t="str">
        <f t="shared" si="139"/>
        <v>photography</v>
      </c>
      <c r="R1503" t="str">
        <f t="shared" si="140"/>
        <v>photobooks</v>
      </c>
      <c r="S1503" s="9">
        <f t="shared" si="141"/>
        <v>42163.583599537036</v>
      </c>
      <c r="T1503" s="9">
        <f t="shared" si="142"/>
        <v>42193.583599537036</v>
      </c>
    </row>
    <row r="1504" spans="1:20" ht="60" x14ac:dyDescent="0.25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8290</v>
      </c>
      <c r="O1504" s="5">
        <f t="shared" si="138"/>
        <v>101.44545454545455</v>
      </c>
      <c r="P1504" s="5">
        <f t="shared" si="143"/>
        <v>67.835866261398181</v>
      </c>
      <c r="Q1504" t="str">
        <f t="shared" si="139"/>
        <v>photography</v>
      </c>
      <c r="R1504" t="str">
        <f t="shared" si="140"/>
        <v>photobooks</v>
      </c>
      <c r="S1504" s="9">
        <f t="shared" si="141"/>
        <v>42426.542592592596</v>
      </c>
      <c r="T1504" s="9">
        <f t="shared" si="142"/>
        <v>42454.916666666672</v>
      </c>
    </row>
    <row r="1505" spans="1:20" ht="60" x14ac:dyDescent="0.25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8290</v>
      </c>
      <c r="O1505" s="5">
        <f t="shared" si="138"/>
        <v>107.89146666666667</v>
      </c>
      <c r="P1505" s="5">
        <f t="shared" si="143"/>
        <v>56.98492957746479</v>
      </c>
      <c r="Q1505" t="str">
        <f t="shared" si="139"/>
        <v>photography</v>
      </c>
      <c r="R1505" t="str">
        <f t="shared" si="140"/>
        <v>photobooks</v>
      </c>
      <c r="S1505" s="9">
        <f t="shared" si="141"/>
        <v>42606.347233796296</v>
      </c>
      <c r="T1505" s="9">
        <f t="shared" si="142"/>
        <v>42666.347233796296</v>
      </c>
    </row>
    <row r="1506" spans="1:20" ht="45" x14ac:dyDescent="0.25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8290</v>
      </c>
      <c r="O1506" s="5">
        <f t="shared" si="138"/>
        <v>277.93846153846152</v>
      </c>
      <c r="P1506" s="5">
        <f t="shared" si="143"/>
        <v>67.159851301115239</v>
      </c>
      <c r="Q1506" t="str">
        <f t="shared" si="139"/>
        <v>photography</v>
      </c>
      <c r="R1506" t="str">
        <f t="shared" si="140"/>
        <v>photobooks</v>
      </c>
      <c r="S1506" s="9">
        <f t="shared" si="141"/>
        <v>41772.657685185186</v>
      </c>
      <c r="T1506" s="9">
        <f t="shared" si="142"/>
        <v>41800.356249999997</v>
      </c>
    </row>
    <row r="1507" spans="1:20" ht="60" x14ac:dyDescent="0.25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8290</v>
      </c>
      <c r="O1507" s="5">
        <f t="shared" si="138"/>
        <v>103.58125</v>
      </c>
      <c r="P1507" s="5">
        <f t="shared" si="143"/>
        <v>48.037681159420288</v>
      </c>
      <c r="Q1507" t="str">
        <f t="shared" si="139"/>
        <v>photography</v>
      </c>
      <c r="R1507" t="str">
        <f t="shared" si="140"/>
        <v>photobooks</v>
      </c>
      <c r="S1507" s="9">
        <f t="shared" si="141"/>
        <v>42414.44332175926</v>
      </c>
      <c r="T1507" s="9">
        <f t="shared" si="142"/>
        <v>42451.834027777775</v>
      </c>
    </row>
    <row r="1508" spans="1:20" ht="45" x14ac:dyDescent="0.25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8290</v>
      </c>
      <c r="O1508" s="5">
        <f t="shared" si="138"/>
        <v>111.4</v>
      </c>
      <c r="P1508" s="5">
        <f t="shared" si="143"/>
        <v>38.860465116279073</v>
      </c>
      <c r="Q1508" t="str">
        <f t="shared" si="139"/>
        <v>photography</v>
      </c>
      <c r="R1508" t="str">
        <f t="shared" si="140"/>
        <v>photobooks</v>
      </c>
      <c r="S1508" s="9">
        <f t="shared" si="141"/>
        <v>41814.785925925928</v>
      </c>
      <c r="T1508" s="9">
        <f t="shared" si="142"/>
        <v>41844.785925925928</v>
      </c>
    </row>
    <row r="1509" spans="1:20" ht="60" x14ac:dyDescent="0.25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8290</v>
      </c>
      <c r="O1509" s="5">
        <f t="shared" si="138"/>
        <v>215</v>
      </c>
      <c r="P1509" s="5">
        <f t="shared" si="143"/>
        <v>78.181818181818187</v>
      </c>
      <c r="Q1509" t="str">
        <f t="shared" si="139"/>
        <v>photography</v>
      </c>
      <c r="R1509" t="str">
        <f t="shared" si="140"/>
        <v>photobooks</v>
      </c>
      <c r="S1509" s="9">
        <f t="shared" si="141"/>
        <v>40254.450335648151</v>
      </c>
      <c r="T1509" s="9">
        <f t="shared" si="142"/>
        <v>40313.340277777781</v>
      </c>
    </row>
    <row r="1510" spans="1:20" ht="45" x14ac:dyDescent="0.25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8290</v>
      </c>
      <c r="O1510" s="5">
        <f t="shared" si="138"/>
        <v>110.76216216216216</v>
      </c>
      <c r="P1510" s="5">
        <f t="shared" si="143"/>
        <v>97.113744075829388</v>
      </c>
      <c r="Q1510" t="str">
        <f t="shared" si="139"/>
        <v>photography</v>
      </c>
      <c r="R1510" t="str">
        <f t="shared" si="140"/>
        <v>photobooks</v>
      </c>
      <c r="S1510" s="9">
        <f t="shared" si="141"/>
        <v>41786.614363425928</v>
      </c>
      <c r="T1510" s="9">
        <f t="shared" si="142"/>
        <v>41817.614363425928</v>
      </c>
    </row>
    <row r="1511" spans="1:20" ht="60" x14ac:dyDescent="0.25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8290</v>
      </c>
      <c r="O1511" s="5">
        <f t="shared" si="138"/>
        <v>123.64125714285714</v>
      </c>
      <c r="P1511" s="5">
        <f t="shared" si="143"/>
        <v>110.39397959183674</v>
      </c>
      <c r="Q1511" t="str">
        <f t="shared" si="139"/>
        <v>photography</v>
      </c>
      <c r="R1511" t="str">
        <f t="shared" si="140"/>
        <v>photobooks</v>
      </c>
      <c r="S1511" s="9">
        <f t="shared" si="141"/>
        <v>42751.533391203702</v>
      </c>
      <c r="T1511" s="9">
        <f t="shared" si="142"/>
        <v>42780.957638888889</v>
      </c>
    </row>
    <row r="1512" spans="1:20" ht="60" x14ac:dyDescent="0.25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8290</v>
      </c>
      <c r="O1512" s="5">
        <f t="shared" si="138"/>
        <v>101.035</v>
      </c>
      <c r="P1512" s="5">
        <f t="shared" si="143"/>
        <v>39.91506172839506</v>
      </c>
      <c r="Q1512" t="str">
        <f t="shared" si="139"/>
        <v>photography</v>
      </c>
      <c r="R1512" t="str">
        <f t="shared" si="140"/>
        <v>photobooks</v>
      </c>
      <c r="S1512" s="9">
        <f t="shared" si="141"/>
        <v>41809.385162037033</v>
      </c>
      <c r="T1512" s="9">
        <f t="shared" si="142"/>
        <v>41839.385162037033</v>
      </c>
    </row>
    <row r="1513" spans="1:20" ht="60" x14ac:dyDescent="0.25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8290</v>
      </c>
      <c r="O1513" s="5">
        <f t="shared" si="138"/>
        <v>111.79285714285714</v>
      </c>
      <c r="P1513" s="5">
        <f t="shared" si="143"/>
        <v>75.975728155339809</v>
      </c>
      <c r="Q1513" t="str">
        <f t="shared" si="139"/>
        <v>photography</v>
      </c>
      <c r="R1513" t="str">
        <f t="shared" si="140"/>
        <v>photobooks</v>
      </c>
      <c r="S1513" s="9">
        <f t="shared" si="141"/>
        <v>42296.583379629628</v>
      </c>
      <c r="T1513" s="9">
        <f t="shared" si="142"/>
        <v>42326.625046296293</v>
      </c>
    </row>
    <row r="1514" spans="1:20" ht="60" x14ac:dyDescent="0.25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8290</v>
      </c>
      <c r="O1514" s="5">
        <f t="shared" si="138"/>
        <v>558.7714285714286</v>
      </c>
      <c r="P1514" s="5">
        <f t="shared" si="143"/>
        <v>58.379104477611939</v>
      </c>
      <c r="Q1514" t="str">
        <f t="shared" si="139"/>
        <v>photography</v>
      </c>
      <c r="R1514" t="str">
        <f t="shared" si="140"/>
        <v>photobooks</v>
      </c>
      <c r="S1514" s="9">
        <f t="shared" si="141"/>
        <v>42741.684479166666</v>
      </c>
      <c r="T1514" s="9">
        <f t="shared" si="142"/>
        <v>42771.684479166666</v>
      </c>
    </row>
    <row r="1515" spans="1:20" ht="45" x14ac:dyDescent="0.25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8290</v>
      </c>
      <c r="O1515" s="5">
        <f t="shared" si="138"/>
        <v>150.01875000000001</v>
      </c>
      <c r="P1515" s="5">
        <f t="shared" si="143"/>
        <v>55.82093023255814</v>
      </c>
      <c r="Q1515" t="str">
        <f t="shared" si="139"/>
        <v>photography</v>
      </c>
      <c r="R1515" t="str">
        <f t="shared" si="140"/>
        <v>photobooks</v>
      </c>
      <c r="S1515" s="9">
        <f t="shared" si="141"/>
        <v>41806.637337962966</v>
      </c>
      <c r="T1515" s="9">
        <f t="shared" si="142"/>
        <v>41836.637337962966</v>
      </c>
    </row>
    <row r="1516" spans="1:20" ht="45" x14ac:dyDescent="0.25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8290</v>
      </c>
      <c r="O1516" s="5">
        <f t="shared" si="138"/>
        <v>106.476</v>
      </c>
      <c r="P1516" s="5">
        <f t="shared" si="143"/>
        <v>151.24431818181819</v>
      </c>
      <c r="Q1516" t="str">
        <f t="shared" si="139"/>
        <v>photography</v>
      </c>
      <c r="R1516" t="str">
        <f t="shared" si="140"/>
        <v>photobooks</v>
      </c>
      <c r="S1516" s="9">
        <f t="shared" si="141"/>
        <v>42234.597685185188</v>
      </c>
      <c r="T1516" s="9">
        <f t="shared" si="142"/>
        <v>42274.597685185188</v>
      </c>
    </row>
    <row r="1517" spans="1:20" ht="60" x14ac:dyDescent="0.25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8290</v>
      </c>
      <c r="O1517" s="5">
        <f t="shared" si="138"/>
        <v>157.18899999999999</v>
      </c>
      <c r="P1517" s="5">
        <f t="shared" si="143"/>
        <v>849.67027027027029</v>
      </c>
      <c r="Q1517" t="str">
        <f t="shared" si="139"/>
        <v>photography</v>
      </c>
      <c r="R1517" t="str">
        <f t="shared" si="140"/>
        <v>photobooks</v>
      </c>
      <c r="S1517" s="9">
        <f t="shared" si="141"/>
        <v>42415.253437499996</v>
      </c>
      <c r="T1517" s="9">
        <f t="shared" si="142"/>
        <v>42445.211770833332</v>
      </c>
    </row>
    <row r="1518" spans="1:20" ht="45" x14ac:dyDescent="0.25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8290</v>
      </c>
      <c r="O1518" s="5">
        <f t="shared" si="138"/>
        <v>108.65882352941176</v>
      </c>
      <c r="P1518" s="5">
        <f t="shared" si="143"/>
        <v>159.24137931034483</v>
      </c>
      <c r="Q1518" t="str">
        <f t="shared" si="139"/>
        <v>photography</v>
      </c>
      <c r="R1518" t="str">
        <f t="shared" si="140"/>
        <v>photobooks</v>
      </c>
      <c r="S1518" s="9">
        <f t="shared" si="141"/>
        <v>42619.466342592597</v>
      </c>
      <c r="T1518" s="9">
        <f t="shared" si="142"/>
        <v>42649.583333333328</v>
      </c>
    </row>
    <row r="1519" spans="1:20" ht="60" x14ac:dyDescent="0.25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8290</v>
      </c>
      <c r="O1519" s="5">
        <f t="shared" si="138"/>
        <v>161.97999999999999</v>
      </c>
      <c r="P1519" s="5">
        <f t="shared" si="143"/>
        <v>39.507317073170732</v>
      </c>
      <c r="Q1519" t="str">
        <f t="shared" si="139"/>
        <v>photography</v>
      </c>
      <c r="R1519" t="str">
        <f t="shared" si="140"/>
        <v>photobooks</v>
      </c>
      <c r="S1519" s="9">
        <f t="shared" si="141"/>
        <v>41948.56658564815</v>
      </c>
      <c r="T1519" s="9">
        <f t="shared" si="142"/>
        <v>41979.25</v>
      </c>
    </row>
    <row r="1520" spans="1:20" ht="30" x14ac:dyDescent="0.25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8290</v>
      </c>
      <c r="O1520" s="5">
        <f t="shared" si="138"/>
        <v>205.36666666666667</v>
      </c>
      <c r="P1520" s="5">
        <f t="shared" si="143"/>
        <v>130.52966101694915</v>
      </c>
      <c r="Q1520" t="str">
        <f t="shared" si="139"/>
        <v>photography</v>
      </c>
      <c r="R1520" t="str">
        <f t="shared" si="140"/>
        <v>photobooks</v>
      </c>
      <c r="S1520" s="9">
        <f t="shared" si="141"/>
        <v>41760.8200462963</v>
      </c>
      <c r="T1520" s="9">
        <f t="shared" si="142"/>
        <v>41790.8200462963</v>
      </c>
    </row>
    <row r="1521" spans="1:20" ht="60" x14ac:dyDescent="0.25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8290</v>
      </c>
      <c r="O1521" s="5">
        <f t="shared" si="138"/>
        <v>103.36388888888889</v>
      </c>
      <c r="P1521" s="5">
        <f t="shared" si="143"/>
        <v>64.156896551724131</v>
      </c>
      <c r="Q1521" t="str">
        <f t="shared" si="139"/>
        <v>photography</v>
      </c>
      <c r="R1521" t="str">
        <f t="shared" si="140"/>
        <v>photobooks</v>
      </c>
      <c r="S1521" s="9">
        <f t="shared" si="141"/>
        <v>41782.741701388892</v>
      </c>
      <c r="T1521" s="9">
        <f t="shared" si="142"/>
        <v>41810.915972222225</v>
      </c>
    </row>
    <row r="1522" spans="1:20" ht="45" x14ac:dyDescent="0.25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8290</v>
      </c>
      <c r="O1522" s="5">
        <f t="shared" si="138"/>
        <v>103.47222222222223</v>
      </c>
      <c r="P1522" s="5">
        <f t="shared" si="143"/>
        <v>111.52694610778443</v>
      </c>
      <c r="Q1522" t="str">
        <f t="shared" si="139"/>
        <v>photography</v>
      </c>
      <c r="R1522" t="str">
        <f t="shared" si="140"/>
        <v>photobooks</v>
      </c>
      <c r="S1522" s="9">
        <f t="shared" si="141"/>
        <v>41955.857789351852</v>
      </c>
      <c r="T1522" s="9">
        <f t="shared" si="142"/>
        <v>41992.166666666672</v>
      </c>
    </row>
    <row r="1523" spans="1:20" ht="45" x14ac:dyDescent="0.25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8290</v>
      </c>
      <c r="O1523" s="5">
        <f t="shared" si="138"/>
        <v>106.81333333333333</v>
      </c>
      <c r="P1523" s="5">
        <f t="shared" si="143"/>
        <v>170.44680851063831</v>
      </c>
      <c r="Q1523" t="str">
        <f t="shared" si="139"/>
        <v>photography</v>
      </c>
      <c r="R1523" t="str">
        <f t="shared" si="140"/>
        <v>photobooks</v>
      </c>
      <c r="S1523" s="9">
        <f t="shared" si="141"/>
        <v>42493.167719907404</v>
      </c>
      <c r="T1523" s="9">
        <f t="shared" si="142"/>
        <v>42528.167719907404</v>
      </c>
    </row>
    <row r="1524" spans="1:20" ht="60" x14ac:dyDescent="0.25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8290</v>
      </c>
      <c r="O1524" s="5">
        <f t="shared" si="138"/>
        <v>138.96574712643678</v>
      </c>
      <c r="P1524" s="5">
        <f t="shared" si="143"/>
        <v>133.7391592920354</v>
      </c>
      <c r="Q1524" t="str">
        <f t="shared" si="139"/>
        <v>photography</v>
      </c>
      <c r="R1524" t="str">
        <f t="shared" si="140"/>
        <v>photobooks</v>
      </c>
      <c r="S1524" s="9">
        <f t="shared" si="141"/>
        <v>41899.830312500002</v>
      </c>
      <c r="T1524" s="9">
        <f t="shared" si="142"/>
        <v>41929.830312500002</v>
      </c>
    </row>
    <row r="1525" spans="1:20" ht="60" x14ac:dyDescent="0.25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8290</v>
      </c>
      <c r="O1525" s="5">
        <f t="shared" si="138"/>
        <v>124.84324324324324</v>
      </c>
      <c r="P1525" s="5">
        <f t="shared" si="143"/>
        <v>95.834024896265561</v>
      </c>
      <c r="Q1525" t="str">
        <f t="shared" si="139"/>
        <v>photography</v>
      </c>
      <c r="R1525" t="str">
        <f t="shared" si="140"/>
        <v>photobooks</v>
      </c>
      <c r="S1525" s="9">
        <f t="shared" si="141"/>
        <v>41964.751342592594</v>
      </c>
      <c r="T1525" s="9">
        <f t="shared" si="142"/>
        <v>41996</v>
      </c>
    </row>
    <row r="1526" spans="1:20" ht="45" x14ac:dyDescent="0.25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8290</v>
      </c>
      <c r="O1526" s="5">
        <f t="shared" si="138"/>
        <v>207</v>
      </c>
      <c r="P1526" s="5">
        <f t="shared" si="143"/>
        <v>221.78571428571428</v>
      </c>
      <c r="Q1526" t="str">
        <f t="shared" si="139"/>
        <v>photography</v>
      </c>
      <c r="R1526" t="str">
        <f t="shared" si="140"/>
        <v>photobooks</v>
      </c>
      <c r="S1526" s="9">
        <f t="shared" si="141"/>
        <v>42756.501041666663</v>
      </c>
      <c r="T1526" s="9">
        <f t="shared" si="142"/>
        <v>42786.501041666663</v>
      </c>
    </row>
    <row r="1527" spans="1:20" ht="60" x14ac:dyDescent="0.25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8290</v>
      </c>
      <c r="O1527" s="5">
        <f t="shared" si="138"/>
        <v>174.0057692307692</v>
      </c>
      <c r="P1527" s="5">
        <f t="shared" si="143"/>
        <v>32.315357142857138</v>
      </c>
      <c r="Q1527" t="str">
        <f t="shared" si="139"/>
        <v>photography</v>
      </c>
      <c r="R1527" t="str">
        <f t="shared" si="140"/>
        <v>photobooks</v>
      </c>
      <c r="S1527" s="9">
        <f t="shared" si="141"/>
        <v>42570.702986111108</v>
      </c>
      <c r="T1527" s="9">
        <f t="shared" si="142"/>
        <v>42600.702986111108</v>
      </c>
    </row>
    <row r="1528" spans="1:20" ht="60" x14ac:dyDescent="0.25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8290</v>
      </c>
      <c r="O1528" s="5">
        <f t="shared" si="138"/>
        <v>120.32608695652173</v>
      </c>
      <c r="P1528" s="5">
        <f t="shared" si="143"/>
        <v>98.839285714285708</v>
      </c>
      <c r="Q1528" t="str">
        <f t="shared" si="139"/>
        <v>photography</v>
      </c>
      <c r="R1528" t="str">
        <f t="shared" si="140"/>
        <v>photobooks</v>
      </c>
      <c r="S1528" s="9">
        <f t="shared" si="141"/>
        <v>42339.276006944448</v>
      </c>
      <c r="T1528" s="9">
        <f t="shared" si="142"/>
        <v>42388.276006944448</v>
      </c>
    </row>
    <row r="1529" spans="1:20" ht="45" x14ac:dyDescent="0.25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8290</v>
      </c>
      <c r="O1529" s="5">
        <f t="shared" si="138"/>
        <v>110.44428571428571</v>
      </c>
      <c r="P1529" s="5">
        <f t="shared" si="143"/>
        <v>55.222142857142863</v>
      </c>
      <c r="Q1529" t="str">
        <f t="shared" si="139"/>
        <v>photography</v>
      </c>
      <c r="R1529" t="str">
        <f t="shared" si="140"/>
        <v>photobooks</v>
      </c>
      <c r="S1529" s="9">
        <f t="shared" si="141"/>
        <v>42780.600532407407</v>
      </c>
      <c r="T1529" s="9">
        <f t="shared" si="142"/>
        <v>42808.558865740735</v>
      </c>
    </row>
    <row r="1530" spans="1:20" ht="30" x14ac:dyDescent="0.25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8290</v>
      </c>
      <c r="O1530" s="5">
        <f t="shared" si="138"/>
        <v>281.56666666666666</v>
      </c>
      <c r="P1530" s="5">
        <f t="shared" si="143"/>
        <v>52.793750000000003</v>
      </c>
      <c r="Q1530" t="str">
        <f t="shared" si="139"/>
        <v>photography</v>
      </c>
      <c r="R1530" t="str">
        <f t="shared" si="140"/>
        <v>photobooks</v>
      </c>
      <c r="S1530" s="9">
        <f t="shared" si="141"/>
        <v>42736.732893518521</v>
      </c>
      <c r="T1530" s="9">
        <f t="shared" si="142"/>
        <v>42767</v>
      </c>
    </row>
    <row r="1531" spans="1:20" ht="45" x14ac:dyDescent="0.25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8290</v>
      </c>
      <c r="O1531" s="5">
        <f t="shared" si="138"/>
        <v>100.67894736842105</v>
      </c>
      <c r="P1531" s="5">
        <f t="shared" si="143"/>
        <v>135.66666666666666</v>
      </c>
      <c r="Q1531" t="str">
        <f t="shared" si="139"/>
        <v>photography</v>
      </c>
      <c r="R1531" t="str">
        <f t="shared" si="140"/>
        <v>photobooks</v>
      </c>
      <c r="S1531" s="9">
        <f t="shared" si="141"/>
        <v>42052.628703703704</v>
      </c>
      <c r="T1531" s="9">
        <f t="shared" si="142"/>
        <v>42082.587037037039</v>
      </c>
    </row>
    <row r="1532" spans="1:20" ht="60" x14ac:dyDescent="0.25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8290</v>
      </c>
      <c r="O1532" s="5">
        <f t="shared" si="138"/>
        <v>134.8257142857143</v>
      </c>
      <c r="P1532" s="5">
        <f t="shared" si="143"/>
        <v>53.991990846681922</v>
      </c>
      <c r="Q1532" t="str">
        <f t="shared" si="139"/>
        <v>photography</v>
      </c>
      <c r="R1532" t="str">
        <f t="shared" si="140"/>
        <v>photobooks</v>
      </c>
      <c r="S1532" s="9">
        <f t="shared" si="141"/>
        <v>42275.767303240747</v>
      </c>
      <c r="T1532" s="9">
        <f t="shared" si="142"/>
        <v>42300.767303240747</v>
      </c>
    </row>
    <row r="1533" spans="1:20" ht="60" x14ac:dyDescent="0.25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8290</v>
      </c>
      <c r="O1533" s="5">
        <f t="shared" si="138"/>
        <v>175.95744680851064</v>
      </c>
      <c r="P1533" s="5">
        <f t="shared" si="143"/>
        <v>56.643835616438359</v>
      </c>
      <c r="Q1533" t="str">
        <f t="shared" si="139"/>
        <v>photography</v>
      </c>
      <c r="R1533" t="str">
        <f t="shared" si="140"/>
        <v>photobooks</v>
      </c>
      <c r="S1533" s="9">
        <f t="shared" si="141"/>
        <v>41941.802384259259</v>
      </c>
      <c r="T1533" s="9">
        <f t="shared" si="142"/>
        <v>41974.125</v>
      </c>
    </row>
    <row r="1534" spans="1:20" ht="60" x14ac:dyDescent="0.25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8290</v>
      </c>
      <c r="O1534" s="5">
        <f t="shared" si="138"/>
        <v>484.02</v>
      </c>
      <c r="P1534" s="5">
        <f t="shared" si="143"/>
        <v>82.316326530612244</v>
      </c>
      <c r="Q1534" t="str">
        <f t="shared" si="139"/>
        <v>photography</v>
      </c>
      <c r="R1534" t="str">
        <f t="shared" si="140"/>
        <v>photobooks</v>
      </c>
      <c r="S1534" s="9">
        <f t="shared" si="141"/>
        <v>42391.475289351853</v>
      </c>
      <c r="T1534" s="9">
        <f t="shared" si="142"/>
        <v>42415.625</v>
      </c>
    </row>
    <row r="1535" spans="1:20" ht="45" x14ac:dyDescent="0.25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8290</v>
      </c>
      <c r="O1535" s="5">
        <f t="shared" si="138"/>
        <v>145.13999999999999</v>
      </c>
      <c r="P1535" s="5">
        <f t="shared" si="143"/>
        <v>88.26081081081081</v>
      </c>
      <c r="Q1535" t="str">
        <f t="shared" si="139"/>
        <v>photography</v>
      </c>
      <c r="R1535" t="str">
        <f t="shared" si="140"/>
        <v>photobooks</v>
      </c>
      <c r="S1535" s="9">
        <f t="shared" si="141"/>
        <v>42443.00204861111</v>
      </c>
      <c r="T1535" s="9">
        <f t="shared" si="142"/>
        <v>42492.165972222225</v>
      </c>
    </row>
    <row r="1536" spans="1:20" ht="60" x14ac:dyDescent="0.25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8290</v>
      </c>
      <c r="O1536" s="5">
        <f t="shared" si="138"/>
        <v>417.73333333333335</v>
      </c>
      <c r="P1536" s="5">
        <f t="shared" si="143"/>
        <v>84.905149051490511</v>
      </c>
      <c r="Q1536" t="str">
        <f t="shared" si="139"/>
        <v>photography</v>
      </c>
      <c r="R1536" t="str">
        <f t="shared" si="140"/>
        <v>photobooks</v>
      </c>
      <c r="S1536" s="9">
        <f t="shared" si="141"/>
        <v>42221.67432870371</v>
      </c>
      <c r="T1536" s="9">
        <f t="shared" si="142"/>
        <v>42251.67432870371</v>
      </c>
    </row>
    <row r="1537" spans="1:20" ht="60" x14ac:dyDescent="0.25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8290</v>
      </c>
      <c r="O1537" s="5">
        <f t="shared" si="138"/>
        <v>132.42500000000001</v>
      </c>
      <c r="P1537" s="5">
        <f t="shared" si="143"/>
        <v>48.154545454545456</v>
      </c>
      <c r="Q1537" t="str">
        <f t="shared" si="139"/>
        <v>photography</v>
      </c>
      <c r="R1537" t="str">
        <f t="shared" si="140"/>
        <v>photobooks</v>
      </c>
      <c r="S1537" s="9">
        <f t="shared" si="141"/>
        <v>42484.829062500001</v>
      </c>
      <c r="T1537" s="9">
        <f t="shared" si="142"/>
        <v>42513.916666666672</v>
      </c>
    </row>
    <row r="1538" spans="1:20" ht="60" x14ac:dyDescent="0.25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8290</v>
      </c>
      <c r="O1538" s="5">
        <f t="shared" si="138"/>
        <v>250.30841666666666</v>
      </c>
      <c r="P1538" s="5">
        <f t="shared" si="143"/>
        <v>66.015406593406595</v>
      </c>
      <c r="Q1538" t="str">
        <f t="shared" si="139"/>
        <v>photography</v>
      </c>
      <c r="R1538" t="str">
        <f t="shared" si="140"/>
        <v>photobooks</v>
      </c>
      <c r="S1538" s="9">
        <f t="shared" si="141"/>
        <v>42213.802199074074</v>
      </c>
      <c r="T1538" s="9">
        <f t="shared" si="142"/>
        <v>42243.802199074074</v>
      </c>
    </row>
    <row r="1539" spans="1:20" ht="45" x14ac:dyDescent="0.25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8290</v>
      </c>
      <c r="O1539" s="5">
        <f t="shared" ref="O1539:O1602" si="144">E1539*100/D1539</f>
        <v>179.9</v>
      </c>
      <c r="P1539" s="5">
        <f t="shared" si="143"/>
        <v>96.375</v>
      </c>
      <c r="Q1539" t="str">
        <f t="shared" ref="Q1539:Q1602" si="145">IF(ISERR(FIND(" ",N1539)),"",LEFT(N1539,FIND(" ",N1539)-1))</f>
        <v>photography</v>
      </c>
      <c r="R1539" t="str">
        <f t="shared" ref="R1539:R1602" si="146">IF(ISERR(FIND(" ",N1539)),"",RIGHT(N1539,LEN(N1539)-FIND("*",SUBSTITUTE(N1539," ","*",LEN(N1539)-LEN(SUBSTITUTE(N1539," ",""))))))</f>
        <v>photobooks</v>
      </c>
      <c r="S1539" s="9">
        <f t="shared" ref="S1539:S1602" si="147">(((J1539/60)/60)/24)+DATE(1970,1,1)</f>
        <v>42552.315127314811</v>
      </c>
      <c r="T1539" s="9">
        <f t="shared" ref="T1539:T1602" si="148">(((I1539/60)/60)/24)+DATE(1970,1,1)</f>
        <v>42588.75</v>
      </c>
    </row>
    <row r="1540" spans="1:20" ht="45" x14ac:dyDescent="0.25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8290</v>
      </c>
      <c r="O1540" s="5">
        <f t="shared" si="144"/>
        <v>102.62857142857143</v>
      </c>
      <c r="P1540" s="5">
        <f t="shared" ref="P1540:P1603" si="149">IF(L1540=0,0,E1540/L1540)</f>
        <v>156.17391304347825</v>
      </c>
      <c r="Q1540" t="str">
        <f t="shared" si="145"/>
        <v>photography</v>
      </c>
      <c r="R1540" t="str">
        <f t="shared" si="146"/>
        <v>photobooks</v>
      </c>
      <c r="S1540" s="9">
        <f t="shared" si="147"/>
        <v>41981.782060185185</v>
      </c>
      <c r="T1540" s="9">
        <f t="shared" si="148"/>
        <v>42026.782060185185</v>
      </c>
    </row>
    <row r="1541" spans="1:20" ht="60" x14ac:dyDescent="0.25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8290</v>
      </c>
      <c r="O1541" s="5">
        <f t="shared" si="144"/>
        <v>135.98609999999999</v>
      </c>
      <c r="P1541" s="5">
        <f t="shared" si="149"/>
        <v>95.764859154929582</v>
      </c>
      <c r="Q1541" t="str">
        <f t="shared" si="145"/>
        <v>photography</v>
      </c>
      <c r="R1541" t="str">
        <f t="shared" si="146"/>
        <v>photobooks</v>
      </c>
      <c r="S1541" s="9">
        <f t="shared" si="147"/>
        <v>42705.919201388882</v>
      </c>
      <c r="T1541" s="9">
        <f t="shared" si="148"/>
        <v>42738.919201388882</v>
      </c>
    </row>
    <row r="1542" spans="1:20" ht="60" x14ac:dyDescent="0.25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8290</v>
      </c>
      <c r="O1542" s="5">
        <f t="shared" si="144"/>
        <v>117.86666666666666</v>
      </c>
      <c r="P1542" s="5">
        <f t="shared" si="149"/>
        <v>180.40816326530611</v>
      </c>
      <c r="Q1542" t="str">
        <f t="shared" si="145"/>
        <v>photography</v>
      </c>
      <c r="R1542" t="str">
        <f t="shared" si="146"/>
        <v>photobooks</v>
      </c>
      <c r="S1542" s="9">
        <f t="shared" si="147"/>
        <v>41939.00712962963</v>
      </c>
      <c r="T1542" s="9">
        <f t="shared" si="148"/>
        <v>41969.052083333328</v>
      </c>
    </row>
    <row r="1543" spans="1:20" ht="45" x14ac:dyDescent="0.25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8294</v>
      </c>
      <c r="O1543" s="5">
        <f t="shared" si="144"/>
        <v>3.3333333333333333E-2</v>
      </c>
      <c r="P1543" s="5">
        <f t="shared" si="149"/>
        <v>3</v>
      </c>
      <c r="Q1543" t="str">
        <f t="shared" si="145"/>
        <v>photography</v>
      </c>
      <c r="R1543" t="str">
        <f t="shared" si="146"/>
        <v>nature</v>
      </c>
      <c r="S1543" s="9">
        <f t="shared" si="147"/>
        <v>41974.712245370371</v>
      </c>
      <c r="T1543" s="9">
        <f t="shared" si="148"/>
        <v>42004.712245370371</v>
      </c>
    </row>
    <row r="1544" spans="1:20" ht="60" x14ac:dyDescent="0.25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8294</v>
      </c>
      <c r="O1544" s="5">
        <f t="shared" si="144"/>
        <v>4</v>
      </c>
      <c r="P1544" s="5">
        <f t="shared" si="149"/>
        <v>20</v>
      </c>
      <c r="Q1544" t="str">
        <f t="shared" si="145"/>
        <v>photography</v>
      </c>
      <c r="R1544" t="str">
        <f t="shared" si="146"/>
        <v>nature</v>
      </c>
      <c r="S1544" s="9">
        <f t="shared" si="147"/>
        <v>42170.996527777781</v>
      </c>
      <c r="T1544" s="9">
        <f t="shared" si="148"/>
        <v>42185.996527777781</v>
      </c>
    </row>
    <row r="1545" spans="1:20" ht="45" x14ac:dyDescent="0.25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8294</v>
      </c>
      <c r="O1545" s="5">
        <f t="shared" si="144"/>
        <v>0.44444444444444442</v>
      </c>
      <c r="P1545" s="5">
        <f t="shared" si="149"/>
        <v>10</v>
      </c>
      <c r="Q1545" t="str">
        <f t="shared" si="145"/>
        <v>photography</v>
      </c>
      <c r="R1545" t="str">
        <f t="shared" si="146"/>
        <v>nature</v>
      </c>
      <c r="S1545" s="9">
        <f t="shared" si="147"/>
        <v>41935.509652777779</v>
      </c>
      <c r="T1545" s="9">
        <f t="shared" si="148"/>
        <v>41965.551319444443</v>
      </c>
    </row>
    <row r="1546" spans="1:20" ht="45" x14ac:dyDescent="0.25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8294</v>
      </c>
      <c r="O1546" s="5">
        <f t="shared" si="144"/>
        <v>0</v>
      </c>
      <c r="P1546" s="5">
        <f t="shared" si="149"/>
        <v>0</v>
      </c>
      <c r="Q1546" t="str">
        <f t="shared" si="145"/>
        <v>photography</v>
      </c>
      <c r="R1546" t="str">
        <f t="shared" si="146"/>
        <v>nature</v>
      </c>
      <c r="S1546" s="9">
        <f t="shared" si="147"/>
        <v>42053.051203703704</v>
      </c>
      <c r="T1546" s="9">
        <f t="shared" si="148"/>
        <v>42095.012499999997</v>
      </c>
    </row>
    <row r="1547" spans="1:20" ht="45" x14ac:dyDescent="0.25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8294</v>
      </c>
      <c r="O1547" s="5">
        <f t="shared" si="144"/>
        <v>3.3333333333333333E-2</v>
      </c>
      <c r="P1547" s="5">
        <f t="shared" si="149"/>
        <v>1</v>
      </c>
      <c r="Q1547" t="str">
        <f t="shared" si="145"/>
        <v>photography</v>
      </c>
      <c r="R1547" t="str">
        <f t="shared" si="146"/>
        <v>nature</v>
      </c>
      <c r="S1547" s="9">
        <f t="shared" si="147"/>
        <v>42031.884652777779</v>
      </c>
      <c r="T1547" s="9">
        <f t="shared" si="148"/>
        <v>42065.886111111111</v>
      </c>
    </row>
    <row r="1548" spans="1:20" ht="60" x14ac:dyDescent="0.25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8294</v>
      </c>
      <c r="O1548" s="5">
        <f t="shared" si="144"/>
        <v>28.9</v>
      </c>
      <c r="P1548" s="5">
        <f t="shared" si="149"/>
        <v>26.272727272727273</v>
      </c>
      <c r="Q1548" t="str">
        <f t="shared" si="145"/>
        <v>photography</v>
      </c>
      <c r="R1548" t="str">
        <f t="shared" si="146"/>
        <v>nature</v>
      </c>
      <c r="S1548" s="9">
        <f t="shared" si="147"/>
        <v>41839.212951388887</v>
      </c>
      <c r="T1548" s="9">
        <f t="shared" si="148"/>
        <v>41899.212951388887</v>
      </c>
    </row>
    <row r="1549" spans="1:20" ht="45" x14ac:dyDescent="0.25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8294</v>
      </c>
      <c r="O1549" s="5">
        <f t="shared" si="144"/>
        <v>0</v>
      </c>
      <c r="P1549" s="5">
        <f t="shared" si="149"/>
        <v>0</v>
      </c>
      <c r="Q1549" t="str">
        <f t="shared" si="145"/>
        <v>photography</v>
      </c>
      <c r="R1549" t="str">
        <f t="shared" si="146"/>
        <v>nature</v>
      </c>
      <c r="S1549" s="9">
        <f t="shared" si="147"/>
        <v>42782.426875000005</v>
      </c>
      <c r="T1549" s="9">
        <f t="shared" si="148"/>
        <v>42789.426875000005</v>
      </c>
    </row>
    <row r="1550" spans="1:20" ht="30" x14ac:dyDescent="0.25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8294</v>
      </c>
      <c r="O1550" s="5">
        <f t="shared" si="144"/>
        <v>8.5714285714285712</v>
      </c>
      <c r="P1550" s="5">
        <f t="shared" si="149"/>
        <v>60</v>
      </c>
      <c r="Q1550" t="str">
        <f t="shared" si="145"/>
        <v>photography</v>
      </c>
      <c r="R1550" t="str">
        <f t="shared" si="146"/>
        <v>nature</v>
      </c>
      <c r="S1550" s="9">
        <f t="shared" si="147"/>
        <v>42286.88217592593</v>
      </c>
      <c r="T1550" s="9">
        <f t="shared" si="148"/>
        <v>42316.923842592587</v>
      </c>
    </row>
    <row r="1551" spans="1:20" ht="45" x14ac:dyDescent="0.25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8294</v>
      </c>
      <c r="O1551" s="5">
        <f t="shared" si="144"/>
        <v>34</v>
      </c>
      <c r="P1551" s="5">
        <f t="shared" si="149"/>
        <v>28.333333333333332</v>
      </c>
      <c r="Q1551" t="str">
        <f t="shared" si="145"/>
        <v>photography</v>
      </c>
      <c r="R1551" t="str">
        <f t="shared" si="146"/>
        <v>nature</v>
      </c>
      <c r="S1551" s="9">
        <f t="shared" si="147"/>
        <v>42281.136099537034</v>
      </c>
      <c r="T1551" s="9">
        <f t="shared" si="148"/>
        <v>42311.177766203706</v>
      </c>
    </row>
    <row r="1552" spans="1:20" ht="60" x14ac:dyDescent="0.25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8294</v>
      </c>
      <c r="O1552" s="5">
        <f t="shared" si="144"/>
        <v>13.466666666666667</v>
      </c>
      <c r="P1552" s="5">
        <f t="shared" si="149"/>
        <v>14.428571428571429</v>
      </c>
      <c r="Q1552" t="str">
        <f t="shared" si="145"/>
        <v>photography</v>
      </c>
      <c r="R1552" t="str">
        <f t="shared" si="146"/>
        <v>nature</v>
      </c>
      <c r="S1552" s="9">
        <f t="shared" si="147"/>
        <v>42472.449467592596</v>
      </c>
      <c r="T1552" s="9">
        <f t="shared" si="148"/>
        <v>42502.449467592596</v>
      </c>
    </row>
    <row r="1553" spans="1:20" ht="60" x14ac:dyDescent="0.25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8294</v>
      </c>
      <c r="O1553" s="5">
        <f t="shared" si="144"/>
        <v>0</v>
      </c>
      <c r="P1553" s="5">
        <f t="shared" si="149"/>
        <v>0</v>
      </c>
      <c r="Q1553" t="str">
        <f t="shared" si="145"/>
        <v>photography</v>
      </c>
      <c r="R1553" t="str">
        <f t="shared" si="146"/>
        <v>nature</v>
      </c>
      <c r="S1553" s="9">
        <f t="shared" si="147"/>
        <v>42121.824525462958</v>
      </c>
      <c r="T1553" s="9">
        <f t="shared" si="148"/>
        <v>42151.824525462958</v>
      </c>
    </row>
    <row r="1554" spans="1:20" ht="60" x14ac:dyDescent="0.25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8294</v>
      </c>
      <c r="O1554" s="5">
        <f t="shared" si="144"/>
        <v>49.186046511627907</v>
      </c>
      <c r="P1554" s="5">
        <f t="shared" si="149"/>
        <v>132.1875</v>
      </c>
      <c r="Q1554" t="str">
        <f t="shared" si="145"/>
        <v>photography</v>
      </c>
      <c r="R1554" t="str">
        <f t="shared" si="146"/>
        <v>nature</v>
      </c>
      <c r="S1554" s="9">
        <f t="shared" si="147"/>
        <v>41892.688750000001</v>
      </c>
      <c r="T1554" s="9">
        <f t="shared" si="148"/>
        <v>41913.165972222225</v>
      </c>
    </row>
    <row r="1555" spans="1:20" ht="45" x14ac:dyDescent="0.25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8294</v>
      </c>
      <c r="O1555" s="5">
        <f t="shared" si="144"/>
        <v>0</v>
      </c>
      <c r="P1555" s="5">
        <f t="shared" si="149"/>
        <v>0</v>
      </c>
      <c r="Q1555" t="str">
        <f t="shared" si="145"/>
        <v>photography</v>
      </c>
      <c r="R1555" t="str">
        <f t="shared" si="146"/>
        <v>nature</v>
      </c>
      <c r="S1555" s="9">
        <f t="shared" si="147"/>
        <v>42219.282951388886</v>
      </c>
      <c r="T1555" s="9">
        <f t="shared" si="148"/>
        <v>42249.282951388886</v>
      </c>
    </row>
    <row r="1556" spans="1:20" ht="60" x14ac:dyDescent="0.25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8294</v>
      </c>
      <c r="O1556" s="5">
        <f t="shared" si="144"/>
        <v>0</v>
      </c>
      <c r="P1556" s="5">
        <f t="shared" si="149"/>
        <v>0</v>
      </c>
      <c r="Q1556" t="str">
        <f t="shared" si="145"/>
        <v>photography</v>
      </c>
      <c r="R1556" t="str">
        <f t="shared" si="146"/>
        <v>nature</v>
      </c>
      <c r="S1556" s="9">
        <f t="shared" si="147"/>
        <v>42188.252199074079</v>
      </c>
      <c r="T1556" s="9">
        <f t="shared" si="148"/>
        <v>42218.252199074079</v>
      </c>
    </row>
    <row r="1557" spans="1:20" ht="45" x14ac:dyDescent="0.25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8294</v>
      </c>
      <c r="O1557" s="5">
        <f t="shared" si="144"/>
        <v>0</v>
      </c>
      <c r="P1557" s="5">
        <f t="shared" si="149"/>
        <v>0</v>
      </c>
      <c r="Q1557" t="str">
        <f t="shared" si="145"/>
        <v>photography</v>
      </c>
      <c r="R1557" t="str">
        <f t="shared" si="146"/>
        <v>nature</v>
      </c>
      <c r="S1557" s="9">
        <f t="shared" si="147"/>
        <v>42241.613796296297</v>
      </c>
      <c r="T1557" s="9">
        <f t="shared" si="148"/>
        <v>42264.708333333328</v>
      </c>
    </row>
    <row r="1558" spans="1:20" ht="45" x14ac:dyDescent="0.25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8294</v>
      </c>
      <c r="O1558" s="5">
        <f t="shared" si="144"/>
        <v>45.133333333333333</v>
      </c>
      <c r="P1558" s="5">
        <f t="shared" si="149"/>
        <v>56.416666666666664</v>
      </c>
      <c r="Q1558" t="str">
        <f t="shared" si="145"/>
        <v>photography</v>
      </c>
      <c r="R1558" t="str">
        <f t="shared" si="146"/>
        <v>nature</v>
      </c>
      <c r="S1558" s="9">
        <f t="shared" si="147"/>
        <v>42525.153055555551</v>
      </c>
      <c r="T1558" s="9">
        <f t="shared" si="148"/>
        <v>42555.153055555551</v>
      </c>
    </row>
    <row r="1559" spans="1:20" ht="45" x14ac:dyDescent="0.25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8294</v>
      </c>
      <c r="O1559" s="5">
        <f t="shared" si="144"/>
        <v>4</v>
      </c>
      <c r="P1559" s="5">
        <f t="shared" si="149"/>
        <v>100</v>
      </c>
      <c r="Q1559" t="str">
        <f t="shared" si="145"/>
        <v>photography</v>
      </c>
      <c r="R1559" t="str">
        <f t="shared" si="146"/>
        <v>nature</v>
      </c>
      <c r="S1559" s="9">
        <f t="shared" si="147"/>
        <v>41871.65315972222</v>
      </c>
      <c r="T1559" s="9">
        <f t="shared" si="148"/>
        <v>41902.65315972222</v>
      </c>
    </row>
    <row r="1560" spans="1:20" ht="45" x14ac:dyDescent="0.25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8294</v>
      </c>
      <c r="O1560" s="5">
        <f t="shared" si="144"/>
        <v>4.666666666666667</v>
      </c>
      <c r="P1560" s="5">
        <f t="shared" si="149"/>
        <v>11.666666666666666</v>
      </c>
      <c r="Q1560" t="str">
        <f t="shared" si="145"/>
        <v>photography</v>
      </c>
      <c r="R1560" t="str">
        <f t="shared" si="146"/>
        <v>nature</v>
      </c>
      <c r="S1560" s="9">
        <f t="shared" si="147"/>
        <v>42185.397673611107</v>
      </c>
      <c r="T1560" s="9">
        <f t="shared" si="148"/>
        <v>42244.508333333331</v>
      </c>
    </row>
    <row r="1561" spans="1:20" ht="45" x14ac:dyDescent="0.25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8294</v>
      </c>
      <c r="O1561" s="5">
        <f t="shared" si="144"/>
        <v>0.33333333333333331</v>
      </c>
      <c r="P1561" s="5">
        <f t="shared" si="149"/>
        <v>50</v>
      </c>
      <c r="Q1561" t="str">
        <f t="shared" si="145"/>
        <v>photography</v>
      </c>
      <c r="R1561" t="str">
        <f t="shared" si="146"/>
        <v>nature</v>
      </c>
      <c r="S1561" s="9">
        <f t="shared" si="147"/>
        <v>42108.05322916666</v>
      </c>
      <c r="T1561" s="9">
        <f t="shared" si="148"/>
        <v>42123.05322916666</v>
      </c>
    </row>
    <row r="1562" spans="1:20" ht="60" x14ac:dyDescent="0.25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8294</v>
      </c>
      <c r="O1562" s="5">
        <f t="shared" si="144"/>
        <v>3.76</v>
      </c>
      <c r="P1562" s="5">
        <f t="shared" si="149"/>
        <v>23.5</v>
      </c>
      <c r="Q1562" t="str">
        <f t="shared" si="145"/>
        <v>photography</v>
      </c>
      <c r="R1562" t="str">
        <f t="shared" si="146"/>
        <v>nature</v>
      </c>
      <c r="S1562" s="9">
        <f t="shared" si="147"/>
        <v>41936.020752314813</v>
      </c>
      <c r="T1562" s="9">
        <f t="shared" si="148"/>
        <v>41956.062418981484</v>
      </c>
    </row>
    <row r="1563" spans="1:20" ht="60" x14ac:dyDescent="0.25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8295</v>
      </c>
      <c r="O1563" s="5">
        <f t="shared" si="144"/>
        <v>0.67</v>
      </c>
      <c r="P1563" s="5">
        <f t="shared" si="149"/>
        <v>67</v>
      </c>
      <c r="Q1563" t="str">
        <f t="shared" si="145"/>
        <v>publishing</v>
      </c>
      <c r="R1563" t="str">
        <f t="shared" si="146"/>
        <v>books</v>
      </c>
      <c r="S1563" s="9">
        <f t="shared" si="147"/>
        <v>41555.041701388887</v>
      </c>
      <c r="T1563" s="9">
        <f t="shared" si="148"/>
        <v>41585.083368055559</v>
      </c>
    </row>
    <row r="1564" spans="1:20" ht="60" x14ac:dyDescent="0.25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8295</v>
      </c>
      <c r="O1564" s="5">
        <f t="shared" si="144"/>
        <v>0</v>
      </c>
      <c r="P1564" s="5">
        <f t="shared" si="149"/>
        <v>0</v>
      </c>
      <c r="Q1564" t="str">
        <f t="shared" si="145"/>
        <v>publishing</v>
      </c>
      <c r="R1564" t="str">
        <f t="shared" si="146"/>
        <v>books</v>
      </c>
      <c r="S1564" s="9">
        <f t="shared" si="147"/>
        <v>40079.566157407404</v>
      </c>
      <c r="T1564" s="9">
        <f t="shared" si="148"/>
        <v>40149.034722222219</v>
      </c>
    </row>
    <row r="1565" spans="1:20" ht="45" x14ac:dyDescent="0.25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8295</v>
      </c>
      <c r="O1565" s="5">
        <f t="shared" si="144"/>
        <v>1.4166666666666667</v>
      </c>
      <c r="P1565" s="5">
        <f t="shared" si="149"/>
        <v>42.5</v>
      </c>
      <c r="Q1565" t="str">
        <f t="shared" si="145"/>
        <v>publishing</v>
      </c>
      <c r="R1565" t="str">
        <f t="shared" si="146"/>
        <v>books</v>
      </c>
      <c r="S1565" s="9">
        <f t="shared" si="147"/>
        <v>41652.742488425924</v>
      </c>
      <c r="T1565" s="9">
        <f t="shared" si="148"/>
        <v>41712.700821759259</v>
      </c>
    </row>
    <row r="1566" spans="1:20" ht="60" x14ac:dyDescent="0.25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8295</v>
      </c>
      <c r="O1566" s="5">
        <f t="shared" si="144"/>
        <v>0.1</v>
      </c>
      <c r="P1566" s="5">
        <f t="shared" si="149"/>
        <v>10</v>
      </c>
      <c r="Q1566" t="str">
        <f t="shared" si="145"/>
        <v>publishing</v>
      </c>
      <c r="R1566" t="str">
        <f t="shared" si="146"/>
        <v>books</v>
      </c>
      <c r="S1566" s="9">
        <f t="shared" si="147"/>
        <v>42121.367002314815</v>
      </c>
      <c r="T1566" s="9">
        <f t="shared" si="148"/>
        <v>42152.836805555555</v>
      </c>
    </row>
    <row r="1567" spans="1:20" ht="60" x14ac:dyDescent="0.25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8295</v>
      </c>
      <c r="O1567" s="5">
        <f t="shared" si="144"/>
        <v>2.5</v>
      </c>
      <c r="P1567" s="5">
        <f t="shared" si="149"/>
        <v>100</v>
      </c>
      <c r="Q1567" t="str">
        <f t="shared" si="145"/>
        <v>publishing</v>
      </c>
      <c r="R1567" t="str">
        <f t="shared" si="146"/>
        <v>books</v>
      </c>
      <c r="S1567" s="9">
        <f t="shared" si="147"/>
        <v>40672.729872685188</v>
      </c>
      <c r="T1567" s="9">
        <f t="shared" si="148"/>
        <v>40702.729872685188</v>
      </c>
    </row>
    <row r="1568" spans="1:20" ht="45" x14ac:dyDescent="0.25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8295</v>
      </c>
      <c r="O1568" s="5">
        <f t="shared" si="144"/>
        <v>21.25</v>
      </c>
      <c r="P1568" s="5">
        <f t="shared" si="149"/>
        <v>108.05084745762711</v>
      </c>
      <c r="Q1568" t="str">
        <f t="shared" si="145"/>
        <v>publishing</v>
      </c>
      <c r="R1568" t="str">
        <f t="shared" si="146"/>
        <v>books</v>
      </c>
      <c r="S1568" s="9">
        <f t="shared" si="147"/>
        <v>42549.916712962964</v>
      </c>
      <c r="T1568" s="9">
        <f t="shared" si="148"/>
        <v>42578.916666666672</v>
      </c>
    </row>
    <row r="1569" spans="1:20" ht="60" x14ac:dyDescent="0.25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8295</v>
      </c>
      <c r="O1569" s="5">
        <f t="shared" si="144"/>
        <v>4.117647058823529</v>
      </c>
      <c r="P1569" s="5">
        <f t="shared" si="149"/>
        <v>26.923076923076923</v>
      </c>
      <c r="Q1569" t="str">
        <f t="shared" si="145"/>
        <v>publishing</v>
      </c>
      <c r="R1569" t="str">
        <f t="shared" si="146"/>
        <v>books</v>
      </c>
      <c r="S1569" s="9">
        <f t="shared" si="147"/>
        <v>41671.936863425923</v>
      </c>
      <c r="T1569" s="9">
        <f t="shared" si="148"/>
        <v>41687</v>
      </c>
    </row>
    <row r="1570" spans="1:20" ht="45" x14ac:dyDescent="0.25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8295</v>
      </c>
      <c r="O1570" s="5">
        <f t="shared" si="144"/>
        <v>13.64</v>
      </c>
      <c r="P1570" s="5">
        <f t="shared" si="149"/>
        <v>155</v>
      </c>
      <c r="Q1570" t="str">
        <f t="shared" si="145"/>
        <v>publishing</v>
      </c>
      <c r="R1570" t="str">
        <f t="shared" si="146"/>
        <v>books</v>
      </c>
      <c r="S1570" s="9">
        <f t="shared" si="147"/>
        <v>41962.062326388885</v>
      </c>
      <c r="T1570" s="9">
        <f t="shared" si="148"/>
        <v>41997.062326388885</v>
      </c>
    </row>
    <row r="1571" spans="1:20" x14ac:dyDescent="0.25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8295</v>
      </c>
      <c r="O1571" s="5">
        <f t="shared" si="144"/>
        <v>0</v>
      </c>
      <c r="P1571" s="5">
        <f t="shared" si="149"/>
        <v>0</v>
      </c>
      <c r="Q1571" t="str">
        <f t="shared" si="145"/>
        <v>publishing</v>
      </c>
      <c r="R1571" t="str">
        <f t="shared" si="146"/>
        <v>books</v>
      </c>
      <c r="S1571" s="9">
        <f t="shared" si="147"/>
        <v>41389.679560185185</v>
      </c>
      <c r="T1571" s="9">
        <f t="shared" si="148"/>
        <v>41419.679560185185</v>
      </c>
    </row>
    <row r="1572" spans="1:20" ht="30" x14ac:dyDescent="0.25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8295</v>
      </c>
      <c r="O1572" s="5">
        <f t="shared" si="144"/>
        <v>41.4</v>
      </c>
      <c r="P1572" s="5">
        <f t="shared" si="149"/>
        <v>47.769230769230766</v>
      </c>
      <c r="Q1572" t="str">
        <f t="shared" si="145"/>
        <v>publishing</v>
      </c>
      <c r="R1572" t="str">
        <f t="shared" si="146"/>
        <v>books</v>
      </c>
      <c r="S1572" s="9">
        <f t="shared" si="147"/>
        <v>42438.813449074078</v>
      </c>
      <c r="T1572" s="9">
        <f t="shared" si="148"/>
        <v>42468.771782407406</v>
      </c>
    </row>
    <row r="1573" spans="1:20" ht="60" x14ac:dyDescent="0.25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8295</v>
      </c>
      <c r="O1573" s="5">
        <f t="shared" si="144"/>
        <v>0.66115702479338845</v>
      </c>
      <c r="P1573" s="5">
        <f t="shared" si="149"/>
        <v>20</v>
      </c>
      <c r="Q1573" t="str">
        <f t="shared" si="145"/>
        <v>publishing</v>
      </c>
      <c r="R1573" t="str">
        <f t="shared" si="146"/>
        <v>books</v>
      </c>
      <c r="S1573" s="9">
        <f t="shared" si="147"/>
        <v>42144.769479166673</v>
      </c>
      <c r="T1573" s="9">
        <f t="shared" si="148"/>
        <v>42174.769479166673</v>
      </c>
    </row>
    <row r="1574" spans="1:20" ht="60" x14ac:dyDescent="0.25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8295</v>
      </c>
      <c r="O1574" s="5">
        <f t="shared" si="144"/>
        <v>5</v>
      </c>
      <c r="P1574" s="5">
        <f t="shared" si="149"/>
        <v>41.666666666666664</v>
      </c>
      <c r="Q1574" t="str">
        <f t="shared" si="145"/>
        <v>publishing</v>
      </c>
      <c r="R1574" t="str">
        <f t="shared" si="146"/>
        <v>books</v>
      </c>
      <c r="S1574" s="9">
        <f t="shared" si="147"/>
        <v>42404.033090277779</v>
      </c>
      <c r="T1574" s="9">
        <f t="shared" si="148"/>
        <v>42428.999305555553</v>
      </c>
    </row>
    <row r="1575" spans="1:20" ht="60" x14ac:dyDescent="0.25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8295</v>
      </c>
      <c r="O1575" s="5">
        <f t="shared" si="144"/>
        <v>2.4777777777777779</v>
      </c>
      <c r="P1575" s="5">
        <f t="shared" si="149"/>
        <v>74.333333333333329</v>
      </c>
      <c r="Q1575" t="str">
        <f t="shared" si="145"/>
        <v>publishing</v>
      </c>
      <c r="R1575" t="str">
        <f t="shared" si="146"/>
        <v>books</v>
      </c>
      <c r="S1575" s="9">
        <f t="shared" si="147"/>
        <v>42786.000023148154</v>
      </c>
      <c r="T1575" s="9">
        <f t="shared" si="148"/>
        <v>42826.165972222225</v>
      </c>
    </row>
    <row r="1576" spans="1:20" ht="60" x14ac:dyDescent="0.25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8295</v>
      </c>
      <c r="O1576" s="5">
        <f t="shared" si="144"/>
        <v>5.0599999999999996</v>
      </c>
      <c r="P1576" s="5">
        <f t="shared" si="149"/>
        <v>84.333333333333329</v>
      </c>
      <c r="Q1576" t="str">
        <f t="shared" si="145"/>
        <v>publishing</v>
      </c>
      <c r="R1576" t="str">
        <f t="shared" si="146"/>
        <v>books</v>
      </c>
      <c r="S1576" s="9">
        <f t="shared" si="147"/>
        <v>42017.927418981482</v>
      </c>
      <c r="T1576" s="9">
        <f t="shared" si="148"/>
        <v>42052.927418981482</v>
      </c>
    </row>
    <row r="1577" spans="1:20" ht="60" x14ac:dyDescent="0.25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8295</v>
      </c>
      <c r="O1577" s="5">
        <f t="shared" si="144"/>
        <v>22.91</v>
      </c>
      <c r="P1577" s="5">
        <f t="shared" si="149"/>
        <v>65.457142857142856</v>
      </c>
      <c r="Q1577" t="str">
        <f t="shared" si="145"/>
        <v>publishing</v>
      </c>
      <c r="R1577" t="str">
        <f t="shared" si="146"/>
        <v>books</v>
      </c>
      <c r="S1577" s="9">
        <f t="shared" si="147"/>
        <v>41799.524259259262</v>
      </c>
      <c r="T1577" s="9">
        <f t="shared" si="148"/>
        <v>41829.524259259262</v>
      </c>
    </row>
    <row r="1578" spans="1:20" ht="45" x14ac:dyDescent="0.25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8295</v>
      </c>
      <c r="O1578" s="5">
        <f t="shared" si="144"/>
        <v>13</v>
      </c>
      <c r="P1578" s="5">
        <f t="shared" si="149"/>
        <v>65</v>
      </c>
      <c r="Q1578" t="str">
        <f t="shared" si="145"/>
        <v>publishing</v>
      </c>
      <c r="R1578" t="str">
        <f t="shared" si="146"/>
        <v>books</v>
      </c>
      <c r="S1578" s="9">
        <f t="shared" si="147"/>
        <v>42140.879259259258</v>
      </c>
      <c r="T1578" s="9">
        <f t="shared" si="148"/>
        <v>42185.879259259258</v>
      </c>
    </row>
    <row r="1579" spans="1:20" ht="60" x14ac:dyDescent="0.25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8295</v>
      </c>
      <c r="O1579" s="5">
        <f t="shared" si="144"/>
        <v>0.55000000000000004</v>
      </c>
      <c r="P1579" s="5">
        <f t="shared" si="149"/>
        <v>27.5</v>
      </c>
      <c r="Q1579" t="str">
        <f t="shared" si="145"/>
        <v>publishing</v>
      </c>
      <c r="R1579" t="str">
        <f t="shared" si="146"/>
        <v>books</v>
      </c>
      <c r="S1579" s="9">
        <f t="shared" si="147"/>
        <v>41054.847777777781</v>
      </c>
      <c r="T1579" s="9">
        <f t="shared" si="148"/>
        <v>41114.847777777781</v>
      </c>
    </row>
    <row r="1580" spans="1:20" ht="60" x14ac:dyDescent="0.25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8295</v>
      </c>
      <c r="O1580" s="5">
        <f t="shared" si="144"/>
        <v>10.80653663679494</v>
      </c>
      <c r="P1580" s="5">
        <f t="shared" si="149"/>
        <v>51.25</v>
      </c>
      <c r="Q1580" t="str">
        <f t="shared" si="145"/>
        <v>publishing</v>
      </c>
      <c r="R1580" t="str">
        <f t="shared" si="146"/>
        <v>books</v>
      </c>
      <c r="S1580" s="9">
        <f t="shared" si="147"/>
        <v>40399.065868055557</v>
      </c>
      <c r="T1580" s="9">
        <f t="shared" si="148"/>
        <v>40423.083333333336</v>
      </c>
    </row>
    <row r="1581" spans="1:20" ht="45" x14ac:dyDescent="0.25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8295</v>
      </c>
      <c r="O1581" s="5">
        <f t="shared" si="144"/>
        <v>0.84008400840084008</v>
      </c>
      <c r="P1581" s="5">
        <f t="shared" si="149"/>
        <v>14</v>
      </c>
      <c r="Q1581" t="str">
        <f t="shared" si="145"/>
        <v>publishing</v>
      </c>
      <c r="R1581" t="str">
        <f t="shared" si="146"/>
        <v>books</v>
      </c>
      <c r="S1581" s="9">
        <f t="shared" si="147"/>
        <v>41481.996423611112</v>
      </c>
      <c r="T1581" s="9">
        <f t="shared" si="148"/>
        <v>41514.996423611112</v>
      </c>
    </row>
    <row r="1582" spans="1:20" ht="45" x14ac:dyDescent="0.25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8295</v>
      </c>
      <c r="O1582" s="5">
        <f t="shared" si="144"/>
        <v>0</v>
      </c>
      <c r="P1582" s="5">
        <f t="shared" si="149"/>
        <v>0</v>
      </c>
      <c r="Q1582" t="str">
        <f t="shared" si="145"/>
        <v>publishing</v>
      </c>
      <c r="R1582" t="str">
        <f t="shared" si="146"/>
        <v>books</v>
      </c>
      <c r="S1582" s="9">
        <f t="shared" si="147"/>
        <v>40990.050069444449</v>
      </c>
      <c r="T1582" s="9">
        <f t="shared" si="148"/>
        <v>41050.050069444449</v>
      </c>
    </row>
    <row r="1583" spans="1:20" ht="60" x14ac:dyDescent="0.25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8296</v>
      </c>
      <c r="O1583" s="5">
        <f t="shared" si="144"/>
        <v>0.5</v>
      </c>
      <c r="P1583" s="5">
        <f t="shared" si="149"/>
        <v>5</v>
      </c>
      <c r="Q1583" t="str">
        <f t="shared" si="145"/>
        <v>photography</v>
      </c>
      <c r="R1583" t="str">
        <f t="shared" si="146"/>
        <v>places</v>
      </c>
      <c r="S1583" s="9">
        <f t="shared" si="147"/>
        <v>42325.448958333334</v>
      </c>
      <c r="T1583" s="9">
        <f t="shared" si="148"/>
        <v>42357.448958333334</v>
      </c>
    </row>
    <row r="1584" spans="1:20" ht="30" x14ac:dyDescent="0.25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8296</v>
      </c>
      <c r="O1584" s="5">
        <f t="shared" si="144"/>
        <v>9.3000000000000007</v>
      </c>
      <c r="P1584" s="5">
        <f t="shared" si="149"/>
        <v>31</v>
      </c>
      <c r="Q1584" t="str">
        <f t="shared" si="145"/>
        <v>photography</v>
      </c>
      <c r="R1584" t="str">
        <f t="shared" si="146"/>
        <v>places</v>
      </c>
      <c r="S1584" s="9">
        <f t="shared" si="147"/>
        <v>42246.789965277778</v>
      </c>
      <c r="T1584" s="9">
        <f t="shared" si="148"/>
        <v>42303.888888888891</v>
      </c>
    </row>
    <row r="1585" spans="1:20" ht="60" x14ac:dyDescent="0.25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8296</v>
      </c>
      <c r="O1585" s="5">
        <f t="shared" si="144"/>
        <v>7.4999999999999997E-2</v>
      </c>
      <c r="P1585" s="5">
        <f t="shared" si="149"/>
        <v>15</v>
      </c>
      <c r="Q1585" t="str">
        <f t="shared" si="145"/>
        <v>photography</v>
      </c>
      <c r="R1585" t="str">
        <f t="shared" si="146"/>
        <v>places</v>
      </c>
      <c r="S1585" s="9">
        <f t="shared" si="147"/>
        <v>41877.904988425929</v>
      </c>
      <c r="T1585" s="9">
        <f t="shared" si="148"/>
        <v>41907.904988425929</v>
      </c>
    </row>
    <row r="1586" spans="1:20" ht="60" x14ac:dyDescent="0.25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8296</v>
      </c>
      <c r="O1586" s="5">
        <f t="shared" si="144"/>
        <v>0</v>
      </c>
      <c r="P1586" s="5">
        <f t="shared" si="149"/>
        <v>0</v>
      </c>
      <c r="Q1586" t="str">
        <f t="shared" si="145"/>
        <v>photography</v>
      </c>
      <c r="R1586" t="str">
        <f t="shared" si="146"/>
        <v>places</v>
      </c>
      <c r="S1586" s="9">
        <f t="shared" si="147"/>
        <v>41779.649317129632</v>
      </c>
      <c r="T1586" s="9">
        <f t="shared" si="148"/>
        <v>41789.649317129632</v>
      </c>
    </row>
    <row r="1587" spans="1:20" ht="60" x14ac:dyDescent="0.25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8296</v>
      </c>
      <c r="O1587" s="5">
        <f t="shared" si="144"/>
        <v>79</v>
      </c>
      <c r="P1587" s="5">
        <f t="shared" si="149"/>
        <v>131.66666666666666</v>
      </c>
      <c r="Q1587" t="str">
        <f t="shared" si="145"/>
        <v>photography</v>
      </c>
      <c r="R1587" t="str">
        <f t="shared" si="146"/>
        <v>places</v>
      </c>
      <c r="S1587" s="9">
        <f t="shared" si="147"/>
        <v>42707.895462962959</v>
      </c>
      <c r="T1587" s="9">
        <f t="shared" si="148"/>
        <v>42729.458333333328</v>
      </c>
    </row>
    <row r="1588" spans="1:20" ht="30" x14ac:dyDescent="0.25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8296</v>
      </c>
      <c r="O1588" s="5">
        <f t="shared" si="144"/>
        <v>0</v>
      </c>
      <c r="P1588" s="5">
        <f t="shared" si="149"/>
        <v>0</v>
      </c>
      <c r="Q1588" t="str">
        <f t="shared" si="145"/>
        <v>photography</v>
      </c>
      <c r="R1588" t="str">
        <f t="shared" si="146"/>
        <v>places</v>
      </c>
      <c r="S1588" s="9">
        <f t="shared" si="147"/>
        <v>42069.104421296302</v>
      </c>
      <c r="T1588" s="9">
        <f t="shared" si="148"/>
        <v>42099.062754629631</v>
      </c>
    </row>
    <row r="1589" spans="1:20" ht="60" x14ac:dyDescent="0.25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8296</v>
      </c>
      <c r="O1589" s="5">
        <f t="shared" si="144"/>
        <v>1.3333333333333334E-2</v>
      </c>
      <c r="P1589" s="5">
        <f t="shared" si="149"/>
        <v>1</v>
      </c>
      <c r="Q1589" t="str">
        <f t="shared" si="145"/>
        <v>photography</v>
      </c>
      <c r="R1589" t="str">
        <f t="shared" si="146"/>
        <v>places</v>
      </c>
      <c r="S1589" s="9">
        <f t="shared" si="147"/>
        <v>41956.950983796298</v>
      </c>
      <c r="T1589" s="9">
        <f t="shared" si="148"/>
        <v>41986.950983796298</v>
      </c>
    </row>
    <row r="1590" spans="1:20" ht="30" x14ac:dyDescent="0.25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8296</v>
      </c>
      <c r="O1590" s="5">
        <f t="shared" si="144"/>
        <v>0</v>
      </c>
      <c r="P1590" s="5">
        <f t="shared" si="149"/>
        <v>0</v>
      </c>
      <c r="Q1590" t="str">
        <f t="shared" si="145"/>
        <v>photography</v>
      </c>
      <c r="R1590" t="str">
        <f t="shared" si="146"/>
        <v>places</v>
      </c>
      <c r="S1590" s="9">
        <f t="shared" si="147"/>
        <v>42005.24998842593</v>
      </c>
      <c r="T1590" s="9">
        <f t="shared" si="148"/>
        <v>42035.841666666667</v>
      </c>
    </row>
    <row r="1591" spans="1:20" ht="45" x14ac:dyDescent="0.25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8296</v>
      </c>
      <c r="O1591" s="5">
        <f t="shared" si="144"/>
        <v>0</v>
      </c>
      <c r="P1591" s="5">
        <f t="shared" si="149"/>
        <v>0</v>
      </c>
      <c r="Q1591" t="str">
        <f t="shared" si="145"/>
        <v>photography</v>
      </c>
      <c r="R1591" t="str">
        <f t="shared" si="146"/>
        <v>places</v>
      </c>
      <c r="S1591" s="9">
        <f t="shared" si="147"/>
        <v>42256.984791666662</v>
      </c>
      <c r="T1591" s="9">
        <f t="shared" si="148"/>
        <v>42286.984791666662</v>
      </c>
    </row>
    <row r="1592" spans="1:20" x14ac:dyDescent="0.25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8296</v>
      </c>
      <c r="O1592" s="5">
        <f t="shared" si="144"/>
        <v>1.7</v>
      </c>
      <c r="P1592" s="5">
        <f t="shared" si="149"/>
        <v>510</v>
      </c>
      <c r="Q1592" t="str">
        <f t="shared" si="145"/>
        <v>photography</v>
      </c>
      <c r="R1592" t="str">
        <f t="shared" si="146"/>
        <v>places</v>
      </c>
      <c r="S1592" s="9">
        <f t="shared" si="147"/>
        <v>42240.857222222221</v>
      </c>
      <c r="T1592" s="9">
        <f t="shared" si="148"/>
        <v>42270.857222222221</v>
      </c>
    </row>
    <row r="1593" spans="1:20" ht="60" x14ac:dyDescent="0.25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8296</v>
      </c>
      <c r="O1593" s="5">
        <f t="shared" si="144"/>
        <v>29.228571428571428</v>
      </c>
      <c r="P1593" s="5">
        <f t="shared" si="149"/>
        <v>44.478260869565219</v>
      </c>
      <c r="Q1593" t="str">
        <f t="shared" si="145"/>
        <v>photography</v>
      </c>
      <c r="R1593" t="str">
        <f t="shared" si="146"/>
        <v>places</v>
      </c>
      <c r="S1593" s="9">
        <f t="shared" si="147"/>
        <v>42433.726168981477</v>
      </c>
      <c r="T1593" s="9">
        <f t="shared" si="148"/>
        <v>42463.68450231482</v>
      </c>
    </row>
    <row r="1594" spans="1:20" ht="30" x14ac:dyDescent="0.25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8296</v>
      </c>
      <c r="O1594" s="5">
        <f t="shared" si="144"/>
        <v>0</v>
      </c>
      <c r="P1594" s="5">
        <f t="shared" si="149"/>
        <v>0</v>
      </c>
      <c r="Q1594" t="str">
        <f t="shared" si="145"/>
        <v>photography</v>
      </c>
      <c r="R1594" t="str">
        <f t="shared" si="146"/>
        <v>places</v>
      </c>
      <c r="S1594" s="9">
        <f t="shared" si="147"/>
        <v>42046.072743055556</v>
      </c>
      <c r="T1594" s="9">
        <f t="shared" si="148"/>
        <v>42091.031076388885</v>
      </c>
    </row>
    <row r="1595" spans="1:20" ht="45" x14ac:dyDescent="0.25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8296</v>
      </c>
      <c r="O1595" s="5">
        <f t="shared" si="144"/>
        <v>1.3636363636363636E-2</v>
      </c>
      <c r="P1595" s="5">
        <f t="shared" si="149"/>
        <v>1</v>
      </c>
      <c r="Q1595" t="str">
        <f t="shared" si="145"/>
        <v>photography</v>
      </c>
      <c r="R1595" t="str">
        <f t="shared" si="146"/>
        <v>places</v>
      </c>
      <c r="S1595" s="9">
        <f t="shared" si="147"/>
        <v>42033.845543981486</v>
      </c>
      <c r="T1595" s="9">
        <f t="shared" si="148"/>
        <v>42063.845543981486</v>
      </c>
    </row>
    <row r="1596" spans="1:20" ht="45" x14ac:dyDescent="0.25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8296</v>
      </c>
      <c r="O1596" s="5">
        <f t="shared" si="144"/>
        <v>20.5</v>
      </c>
      <c r="P1596" s="5">
        <f t="shared" si="149"/>
        <v>20.5</v>
      </c>
      <c r="Q1596" t="str">
        <f t="shared" si="145"/>
        <v>photography</v>
      </c>
      <c r="R1596" t="str">
        <f t="shared" si="146"/>
        <v>places</v>
      </c>
      <c r="S1596" s="9">
        <f t="shared" si="147"/>
        <v>42445.712754629625</v>
      </c>
      <c r="T1596" s="9">
        <f t="shared" si="148"/>
        <v>42505.681249999994</v>
      </c>
    </row>
    <row r="1597" spans="1:20" ht="45" x14ac:dyDescent="0.25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8296</v>
      </c>
      <c r="O1597" s="5">
        <f t="shared" si="144"/>
        <v>0.28000000000000003</v>
      </c>
      <c r="P1597" s="5">
        <f t="shared" si="149"/>
        <v>40</v>
      </c>
      <c r="Q1597" t="str">
        <f t="shared" si="145"/>
        <v>photography</v>
      </c>
      <c r="R1597" t="str">
        <f t="shared" si="146"/>
        <v>places</v>
      </c>
      <c r="S1597" s="9">
        <f t="shared" si="147"/>
        <v>41780.050092592595</v>
      </c>
      <c r="T1597" s="9">
        <f t="shared" si="148"/>
        <v>41808.842361111114</v>
      </c>
    </row>
    <row r="1598" spans="1:20" ht="45" x14ac:dyDescent="0.25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8296</v>
      </c>
      <c r="O1598" s="5">
        <f t="shared" si="144"/>
        <v>2.3076923076923075</v>
      </c>
      <c r="P1598" s="5">
        <f t="shared" si="149"/>
        <v>25</v>
      </c>
      <c r="Q1598" t="str">
        <f t="shared" si="145"/>
        <v>photography</v>
      </c>
      <c r="R1598" t="str">
        <f t="shared" si="146"/>
        <v>places</v>
      </c>
      <c r="S1598" s="9">
        <f t="shared" si="147"/>
        <v>41941.430196759262</v>
      </c>
      <c r="T1598" s="9">
        <f t="shared" si="148"/>
        <v>41986.471863425926</v>
      </c>
    </row>
    <row r="1599" spans="1:20" ht="45" x14ac:dyDescent="0.25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8296</v>
      </c>
      <c r="O1599" s="5">
        <f t="shared" si="144"/>
        <v>0</v>
      </c>
      <c r="P1599" s="5">
        <f t="shared" si="149"/>
        <v>0</v>
      </c>
      <c r="Q1599" t="str">
        <f t="shared" si="145"/>
        <v>photography</v>
      </c>
      <c r="R1599" t="str">
        <f t="shared" si="146"/>
        <v>places</v>
      </c>
      <c r="S1599" s="9">
        <f t="shared" si="147"/>
        <v>42603.354131944448</v>
      </c>
      <c r="T1599" s="9">
        <f t="shared" si="148"/>
        <v>42633.354131944448</v>
      </c>
    </row>
    <row r="1600" spans="1:20" ht="60" x14ac:dyDescent="0.25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8296</v>
      </c>
      <c r="O1600" s="5">
        <f t="shared" si="144"/>
        <v>0.125</v>
      </c>
      <c r="P1600" s="5">
        <f t="shared" si="149"/>
        <v>1</v>
      </c>
      <c r="Q1600" t="str">
        <f t="shared" si="145"/>
        <v>photography</v>
      </c>
      <c r="R1600" t="str">
        <f t="shared" si="146"/>
        <v>places</v>
      </c>
      <c r="S1600" s="9">
        <f t="shared" si="147"/>
        <v>42151.667337962965</v>
      </c>
      <c r="T1600" s="9">
        <f t="shared" si="148"/>
        <v>42211.667337962965</v>
      </c>
    </row>
    <row r="1601" spans="1:20" ht="45" x14ac:dyDescent="0.25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8296</v>
      </c>
      <c r="O1601" s="5">
        <f t="shared" si="144"/>
        <v>0</v>
      </c>
      <c r="P1601" s="5">
        <f t="shared" si="149"/>
        <v>0</v>
      </c>
      <c r="Q1601" t="str">
        <f t="shared" si="145"/>
        <v>photography</v>
      </c>
      <c r="R1601" t="str">
        <f t="shared" si="146"/>
        <v>places</v>
      </c>
      <c r="S1601" s="9">
        <f t="shared" si="147"/>
        <v>42438.53907407407</v>
      </c>
      <c r="T1601" s="9">
        <f t="shared" si="148"/>
        <v>42468.497407407413</v>
      </c>
    </row>
    <row r="1602" spans="1:20" ht="60" x14ac:dyDescent="0.25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8296</v>
      </c>
      <c r="O1602" s="5">
        <f t="shared" si="144"/>
        <v>7.34</v>
      </c>
      <c r="P1602" s="5">
        <f t="shared" si="149"/>
        <v>40.777777777777779</v>
      </c>
      <c r="Q1602" t="str">
        <f t="shared" si="145"/>
        <v>photography</v>
      </c>
      <c r="R1602" t="str">
        <f t="shared" si="146"/>
        <v>places</v>
      </c>
      <c r="S1602" s="9">
        <f t="shared" si="147"/>
        <v>41791.057314814818</v>
      </c>
      <c r="T1602" s="9">
        <f t="shared" si="148"/>
        <v>41835.21597222222</v>
      </c>
    </row>
    <row r="1603" spans="1:20" ht="45" x14ac:dyDescent="0.25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8281</v>
      </c>
      <c r="O1603" s="5">
        <f t="shared" ref="O1603:O1666" si="150">E1603*100/D1603</f>
        <v>108.2492</v>
      </c>
      <c r="P1603" s="5">
        <f t="shared" si="149"/>
        <v>48.325535714285714</v>
      </c>
      <c r="Q1603" t="str">
        <f t="shared" ref="Q1603:Q1666" si="151">IF(ISERR(FIND(" ",N1603)),"",LEFT(N1603,FIND(" ",N1603)-1))</f>
        <v>music</v>
      </c>
      <c r="R1603" t="str">
        <f t="shared" ref="R1603:R1666" si="152">IF(ISERR(FIND(" ",N1603)),"",RIGHT(N1603,LEN(N1603)-FIND("*",SUBSTITUTE(N1603," ","*",LEN(N1603)-LEN(SUBSTITUTE(N1603," ",""))))))</f>
        <v>rock</v>
      </c>
      <c r="S1603" s="9">
        <f t="shared" ref="S1603:S1666" si="153">(((J1603/60)/60)/24)+DATE(1970,1,1)</f>
        <v>40638.092974537038</v>
      </c>
      <c r="T1603" s="9">
        <f t="shared" ref="T1603:T1666" si="154">(((I1603/60)/60)/24)+DATE(1970,1,1)</f>
        <v>40668.092974537038</v>
      </c>
    </row>
    <row r="1604" spans="1:20" ht="45" x14ac:dyDescent="0.25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8281</v>
      </c>
      <c r="O1604" s="5">
        <f t="shared" si="150"/>
        <v>100.16666666666667</v>
      </c>
      <c r="P1604" s="5">
        <f t="shared" ref="P1604:P1667" si="155">IF(L1604=0,0,E1604/L1604)</f>
        <v>46.953125</v>
      </c>
      <c r="Q1604" t="str">
        <f t="shared" si="151"/>
        <v>music</v>
      </c>
      <c r="R1604" t="str">
        <f t="shared" si="152"/>
        <v>rock</v>
      </c>
      <c r="S1604" s="9">
        <f t="shared" si="153"/>
        <v>40788.297650462962</v>
      </c>
      <c r="T1604" s="9">
        <f t="shared" si="154"/>
        <v>40830.958333333336</v>
      </c>
    </row>
    <row r="1605" spans="1:20" ht="45" x14ac:dyDescent="0.25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8281</v>
      </c>
      <c r="O1605" s="5">
        <f t="shared" si="150"/>
        <v>100.033</v>
      </c>
      <c r="P1605" s="5">
        <f t="shared" si="155"/>
        <v>66.688666666666663</v>
      </c>
      <c r="Q1605" t="str">
        <f t="shared" si="151"/>
        <v>music</v>
      </c>
      <c r="R1605" t="str">
        <f t="shared" si="152"/>
        <v>rock</v>
      </c>
      <c r="S1605" s="9">
        <f t="shared" si="153"/>
        <v>40876.169664351852</v>
      </c>
      <c r="T1605" s="9">
        <f t="shared" si="154"/>
        <v>40936.169664351852</v>
      </c>
    </row>
    <row r="1606" spans="1:20" ht="60" x14ac:dyDescent="0.25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8281</v>
      </c>
      <c r="O1606" s="5">
        <f t="shared" si="150"/>
        <v>122.10714285714286</v>
      </c>
      <c r="P1606" s="5">
        <f t="shared" si="155"/>
        <v>48.842857142857142</v>
      </c>
      <c r="Q1606" t="str">
        <f t="shared" si="151"/>
        <v>music</v>
      </c>
      <c r="R1606" t="str">
        <f t="shared" si="152"/>
        <v>rock</v>
      </c>
      <c r="S1606" s="9">
        <f t="shared" si="153"/>
        <v>40945.845312500001</v>
      </c>
      <c r="T1606" s="9">
        <f t="shared" si="154"/>
        <v>40985.80364583333</v>
      </c>
    </row>
    <row r="1607" spans="1:20" ht="60" x14ac:dyDescent="0.25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8281</v>
      </c>
      <c r="O1607" s="5">
        <f t="shared" si="150"/>
        <v>100.69333333333333</v>
      </c>
      <c r="P1607" s="5">
        <f t="shared" si="155"/>
        <v>137.30909090909091</v>
      </c>
      <c r="Q1607" t="str">
        <f t="shared" si="151"/>
        <v>music</v>
      </c>
      <c r="R1607" t="str">
        <f t="shared" si="152"/>
        <v>rock</v>
      </c>
      <c r="S1607" s="9">
        <f t="shared" si="153"/>
        <v>40747.012881944444</v>
      </c>
      <c r="T1607" s="9">
        <f t="shared" si="154"/>
        <v>40756.291666666664</v>
      </c>
    </row>
    <row r="1608" spans="1:20" ht="60" x14ac:dyDescent="0.25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8281</v>
      </c>
      <c r="O1608" s="5">
        <f t="shared" si="150"/>
        <v>101.004125</v>
      </c>
      <c r="P1608" s="5">
        <f t="shared" si="155"/>
        <v>87.829673913043479</v>
      </c>
      <c r="Q1608" t="str">
        <f t="shared" si="151"/>
        <v>music</v>
      </c>
      <c r="R1608" t="str">
        <f t="shared" si="152"/>
        <v>rock</v>
      </c>
      <c r="S1608" s="9">
        <f t="shared" si="153"/>
        <v>40536.111550925925</v>
      </c>
      <c r="T1608" s="9">
        <f t="shared" si="154"/>
        <v>40626.069884259261</v>
      </c>
    </row>
    <row r="1609" spans="1:20" ht="45" x14ac:dyDescent="0.25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8281</v>
      </c>
      <c r="O1609" s="5">
        <f t="shared" si="150"/>
        <v>145.11000000000001</v>
      </c>
      <c r="P1609" s="5">
        <f t="shared" si="155"/>
        <v>70.785365853658533</v>
      </c>
      <c r="Q1609" t="str">
        <f t="shared" si="151"/>
        <v>music</v>
      </c>
      <c r="R1609" t="str">
        <f t="shared" si="152"/>
        <v>rock</v>
      </c>
      <c r="S1609" s="9">
        <f t="shared" si="153"/>
        <v>41053.80846064815</v>
      </c>
      <c r="T1609" s="9">
        <f t="shared" si="154"/>
        <v>41074.80846064815</v>
      </c>
    </row>
    <row r="1610" spans="1:20" ht="45" x14ac:dyDescent="0.25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8281</v>
      </c>
      <c r="O1610" s="5">
        <f t="shared" si="150"/>
        <v>101.25</v>
      </c>
      <c r="P1610" s="5">
        <f t="shared" si="155"/>
        <v>52.826086956521742</v>
      </c>
      <c r="Q1610" t="str">
        <f t="shared" si="151"/>
        <v>music</v>
      </c>
      <c r="R1610" t="str">
        <f t="shared" si="152"/>
        <v>rock</v>
      </c>
      <c r="S1610" s="9">
        <f t="shared" si="153"/>
        <v>41607.83085648148</v>
      </c>
      <c r="T1610" s="9">
        <f t="shared" si="154"/>
        <v>41640.226388888892</v>
      </c>
    </row>
    <row r="1611" spans="1:20" ht="45" x14ac:dyDescent="0.25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8281</v>
      </c>
      <c r="O1611" s="5">
        <f t="shared" si="150"/>
        <v>118.33333333333333</v>
      </c>
      <c r="P1611" s="5">
        <f t="shared" si="155"/>
        <v>443.75</v>
      </c>
      <c r="Q1611" t="str">
        <f t="shared" si="151"/>
        <v>music</v>
      </c>
      <c r="R1611" t="str">
        <f t="shared" si="152"/>
        <v>rock</v>
      </c>
      <c r="S1611" s="9">
        <f t="shared" si="153"/>
        <v>40796.001261574071</v>
      </c>
      <c r="T1611" s="9">
        <f t="shared" si="154"/>
        <v>40849.333333333336</v>
      </c>
    </row>
    <row r="1612" spans="1:20" ht="30" x14ac:dyDescent="0.25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8281</v>
      </c>
      <c r="O1612" s="5">
        <f t="shared" si="150"/>
        <v>271.85000000000002</v>
      </c>
      <c r="P1612" s="5">
        <f t="shared" si="155"/>
        <v>48.544642857142854</v>
      </c>
      <c r="Q1612" t="str">
        <f t="shared" si="151"/>
        <v>music</v>
      </c>
      <c r="R1612" t="str">
        <f t="shared" si="152"/>
        <v>rock</v>
      </c>
      <c r="S1612" s="9">
        <f t="shared" si="153"/>
        <v>41228.924884259257</v>
      </c>
      <c r="T1612" s="9">
        <f t="shared" si="154"/>
        <v>41258.924884259257</v>
      </c>
    </row>
    <row r="1613" spans="1:20" x14ac:dyDescent="0.25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8281</v>
      </c>
      <c r="O1613" s="5">
        <f t="shared" si="150"/>
        <v>125.125</v>
      </c>
      <c r="P1613" s="5">
        <f t="shared" si="155"/>
        <v>37.074074074074076</v>
      </c>
      <c r="Q1613" t="str">
        <f t="shared" si="151"/>
        <v>music</v>
      </c>
      <c r="R1613" t="str">
        <f t="shared" si="152"/>
        <v>rock</v>
      </c>
      <c r="S1613" s="9">
        <f t="shared" si="153"/>
        <v>41409.00037037037</v>
      </c>
      <c r="T1613" s="9">
        <f t="shared" si="154"/>
        <v>41430.00037037037</v>
      </c>
    </row>
    <row r="1614" spans="1:20" ht="45" x14ac:dyDescent="0.25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8281</v>
      </c>
      <c r="O1614" s="5">
        <f t="shared" si="150"/>
        <v>110</v>
      </c>
      <c r="P1614" s="5">
        <f t="shared" si="155"/>
        <v>50</v>
      </c>
      <c r="Q1614" t="str">
        <f t="shared" si="151"/>
        <v>music</v>
      </c>
      <c r="R1614" t="str">
        <f t="shared" si="152"/>
        <v>rock</v>
      </c>
      <c r="S1614" s="9">
        <f t="shared" si="153"/>
        <v>41246.874814814815</v>
      </c>
      <c r="T1614" s="9">
        <f t="shared" si="154"/>
        <v>41276.874814814815</v>
      </c>
    </row>
    <row r="1615" spans="1:20" ht="60" x14ac:dyDescent="0.25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8281</v>
      </c>
      <c r="O1615" s="5">
        <f t="shared" si="150"/>
        <v>101.5</v>
      </c>
      <c r="P1615" s="5">
        <f t="shared" si="155"/>
        <v>39.03846153846154</v>
      </c>
      <c r="Q1615" t="str">
        <f t="shared" si="151"/>
        <v>music</v>
      </c>
      <c r="R1615" t="str">
        <f t="shared" si="152"/>
        <v>rock</v>
      </c>
      <c r="S1615" s="9">
        <f t="shared" si="153"/>
        <v>41082.069467592592</v>
      </c>
      <c r="T1615" s="9">
        <f t="shared" si="154"/>
        <v>41112.069467592592</v>
      </c>
    </row>
    <row r="1616" spans="1:20" ht="60" x14ac:dyDescent="0.25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8281</v>
      </c>
      <c r="O1616" s="5">
        <f t="shared" si="150"/>
        <v>102.7</v>
      </c>
      <c r="P1616" s="5">
        <f t="shared" si="155"/>
        <v>66.688311688311686</v>
      </c>
      <c r="Q1616" t="str">
        <f t="shared" si="151"/>
        <v>music</v>
      </c>
      <c r="R1616" t="str">
        <f t="shared" si="152"/>
        <v>rock</v>
      </c>
      <c r="S1616" s="9">
        <f t="shared" si="153"/>
        <v>41794.981122685182</v>
      </c>
      <c r="T1616" s="9">
        <f t="shared" si="154"/>
        <v>41854.708333333336</v>
      </c>
    </row>
    <row r="1617" spans="1:20" ht="45" x14ac:dyDescent="0.25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8281</v>
      </c>
      <c r="O1617" s="5">
        <f t="shared" si="150"/>
        <v>114.125</v>
      </c>
      <c r="P1617" s="5">
        <f t="shared" si="155"/>
        <v>67.132352941176464</v>
      </c>
      <c r="Q1617" t="str">
        <f t="shared" si="151"/>
        <v>music</v>
      </c>
      <c r="R1617" t="str">
        <f t="shared" si="152"/>
        <v>rock</v>
      </c>
      <c r="S1617" s="9">
        <f t="shared" si="153"/>
        <v>40845.050879629627</v>
      </c>
      <c r="T1617" s="9">
        <f t="shared" si="154"/>
        <v>40890.092546296299</v>
      </c>
    </row>
    <row r="1618" spans="1:20" ht="45" x14ac:dyDescent="0.25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8281</v>
      </c>
      <c r="O1618" s="5">
        <f t="shared" si="150"/>
        <v>104.2</v>
      </c>
      <c r="P1618" s="5">
        <f t="shared" si="155"/>
        <v>66.369426751592357</v>
      </c>
      <c r="Q1618" t="str">
        <f t="shared" si="151"/>
        <v>music</v>
      </c>
      <c r="R1618" t="str">
        <f t="shared" si="152"/>
        <v>rock</v>
      </c>
      <c r="S1618" s="9">
        <f t="shared" si="153"/>
        <v>41194.715520833335</v>
      </c>
      <c r="T1618" s="9">
        <f t="shared" si="154"/>
        <v>41235.916666666664</v>
      </c>
    </row>
    <row r="1619" spans="1:20" ht="45" x14ac:dyDescent="0.25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8281</v>
      </c>
      <c r="O1619" s="5">
        <f t="shared" si="150"/>
        <v>145.85714285714286</v>
      </c>
      <c r="P1619" s="5">
        <f t="shared" si="155"/>
        <v>64.620253164556956</v>
      </c>
      <c r="Q1619" t="str">
        <f t="shared" si="151"/>
        <v>music</v>
      </c>
      <c r="R1619" t="str">
        <f t="shared" si="152"/>
        <v>rock</v>
      </c>
      <c r="S1619" s="9">
        <f t="shared" si="153"/>
        <v>41546.664212962962</v>
      </c>
      <c r="T1619" s="9">
        <f t="shared" si="154"/>
        <v>41579.791666666664</v>
      </c>
    </row>
    <row r="1620" spans="1:20" ht="45" x14ac:dyDescent="0.25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8281</v>
      </c>
      <c r="O1620" s="5">
        <f t="shared" si="150"/>
        <v>105.06666666666666</v>
      </c>
      <c r="P1620" s="5">
        <f t="shared" si="155"/>
        <v>58.370370370370374</v>
      </c>
      <c r="Q1620" t="str">
        <f t="shared" si="151"/>
        <v>music</v>
      </c>
      <c r="R1620" t="str">
        <f t="shared" si="152"/>
        <v>rock</v>
      </c>
      <c r="S1620" s="9">
        <f t="shared" si="153"/>
        <v>41301.654340277775</v>
      </c>
      <c r="T1620" s="9">
        <f t="shared" si="154"/>
        <v>41341.654340277775</v>
      </c>
    </row>
    <row r="1621" spans="1:20" ht="60" x14ac:dyDescent="0.25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8281</v>
      </c>
      <c r="O1621" s="5">
        <f t="shared" si="150"/>
        <v>133.33333333333334</v>
      </c>
      <c r="P1621" s="5">
        <f t="shared" si="155"/>
        <v>86.956521739130437</v>
      </c>
      <c r="Q1621" t="str">
        <f t="shared" si="151"/>
        <v>music</v>
      </c>
      <c r="R1621" t="str">
        <f t="shared" si="152"/>
        <v>rock</v>
      </c>
      <c r="S1621" s="9">
        <f t="shared" si="153"/>
        <v>41876.18618055556</v>
      </c>
      <c r="T1621" s="9">
        <f t="shared" si="154"/>
        <v>41897.18618055556</v>
      </c>
    </row>
    <row r="1622" spans="1:20" ht="30" x14ac:dyDescent="0.25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8281</v>
      </c>
      <c r="O1622" s="5">
        <f t="shared" si="150"/>
        <v>113</v>
      </c>
      <c r="P1622" s="5">
        <f t="shared" si="155"/>
        <v>66.470588235294116</v>
      </c>
      <c r="Q1622" t="str">
        <f t="shared" si="151"/>
        <v>music</v>
      </c>
      <c r="R1622" t="str">
        <f t="shared" si="152"/>
        <v>rock</v>
      </c>
      <c r="S1622" s="9">
        <f t="shared" si="153"/>
        <v>41321.339583333334</v>
      </c>
      <c r="T1622" s="9">
        <f t="shared" si="154"/>
        <v>41328.339583333334</v>
      </c>
    </row>
    <row r="1623" spans="1:20" ht="45" x14ac:dyDescent="0.25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8281</v>
      </c>
      <c r="O1623" s="5">
        <f t="shared" si="150"/>
        <v>121.2</v>
      </c>
      <c r="P1623" s="5">
        <f t="shared" si="155"/>
        <v>163.78378378378378</v>
      </c>
      <c r="Q1623" t="str">
        <f t="shared" si="151"/>
        <v>music</v>
      </c>
      <c r="R1623" t="str">
        <f t="shared" si="152"/>
        <v>rock</v>
      </c>
      <c r="S1623" s="9">
        <f t="shared" si="153"/>
        <v>41003.60665509259</v>
      </c>
      <c r="T1623" s="9">
        <f t="shared" si="154"/>
        <v>41057.165972222225</v>
      </c>
    </row>
    <row r="1624" spans="1:20" ht="45" x14ac:dyDescent="0.25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8281</v>
      </c>
      <c r="O1624" s="5">
        <f t="shared" si="150"/>
        <v>101.72463768115942</v>
      </c>
      <c r="P1624" s="5">
        <f t="shared" si="155"/>
        <v>107.98461538461538</v>
      </c>
      <c r="Q1624" t="str">
        <f t="shared" si="151"/>
        <v>music</v>
      </c>
      <c r="R1624" t="str">
        <f t="shared" si="152"/>
        <v>rock</v>
      </c>
      <c r="S1624" s="9">
        <f t="shared" si="153"/>
        <v>41950.29483796296</v>
      </c>
      <c r="T1624" s="9">
        <f t="shared" si="154"/>
        <v>41990.332638888889</v>
      </c>
    </row>
    <row r="1625" spans="1:20" ht="60" x14ac:dyDescent="0.25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8281</v>
      </c>
      <c r="O1625" s="5">
        <f t="shared" si="150"/>
        <v>101.06666666666666</v>
      </c>
      <c r="P1625" s="5">
        <f t="shared" si="155"/>
        <v>42.111111111111114</v>
      </c>
      <c r="Q1625" t="str">
        <f t="shared" si="151"/>
        <v>music</v>
      </c>
      <c r="R1625" t="str">
        <f t="shared" si="152"/>
        <v>rock</v>
      </c>
      <c r="S1625" s="9">
        <f t="shared" si="153"/>
        <v>41453.688530092593</v>
      </c>
      <c r="T1625" s="9">
        <f t="shared" si="154"/>
        <v>41513.688530092593</v>
      </c>
    </row>
    <row r="1626" spans="1:20" ht="45" x14ac:dyDescent="0.25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8281</v>
      </c>
      <c r="O1626" s="5">
        <f t="shared" si="150"/>
        <v>118</v>
      </c>
      <c r="P1626" s="5">
        <f t="shared" si="155"/>
        <v>47.2</v>
      </c>
      <c r="Q1626" t="str">
        <f t="shared" si="151"/>
        <v>music</v>
      </c>
      <c r="R1626" t="str">
        <f t="shared" si="152"/>
        <v>rock</v>
      </c>
      <c r="S1626" s="9">
        <f t="shared" si="153"/>
        <v>41243.367303240739</v>
      </c>
      <c r="T1626" s="9">
        <f t="shared" si="154"/>
        <v>41283.367303240739</v>
      </c>
    </row>
    <row r="1627" spans="1:20" ht="60" x14ac:dyDescent="0.25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8281</v>
      </c>
      <c r="O1627" s="5">
        <f t="shared" si="150"/>
        <v>155.33333333333334</v>
      </c>
      <c r="P1627" s="5">
        <f t="shared" si="155"/>
        <v>112.01923076923077</v>
      </c>
      <c r="Q1627" t="str">
        <f t="shared" si="151"/>
        <v>music</v>
      </c>
      <c r="R1627" t="str">
        <f t="shared" si="152"/>
        <v>rock</v>
      </c>
      <c r="S1627" s="9">
        <f t="shared" si="153"/>
        <v>41135.699687500004</v>
      </c>
      <c r="T1627" s="9">
        <f t="shared" si="154"/>
        <v>41163.699687500004</v>
      </c>
    </row>
    <row r="1628" spans="1:20" ht="45" x14ac:dyDescent="0.25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8281</v>
      </c>
      <c r="O1628" s="5">
        <f t="shared" si="150"/>
        <v>101.1875</v>
      </c>
      <c r="P1628" s="5">
        <f t="shared" si="155"/>
        <v>74.953703703703709</v>
      </c>
      <c r="Q1628" t="str">
        <f t="shared" si="151"/>
        <v>music</v>
      </c>
      <c r="R1628" t="str">
        <f t="shared" si="152"/>
        <v>rock</v>
      </c>
      <c r="S1628" s="9">
        <f t="shared" si="153"/>
        <v>41579.847997685189</v>
      </c>
      <c r="T1628" s="9">
        <f t="shared" si="154"/>
        <v>41609.889664351853</v>
      </c>
    </row>
    <row r="1629" spans="1:20" ht="60" x14ac:dyDescent="0.25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8281</v>
      </c>
      <c r="O1629" s="5">
        <f t="shared" si="150"/>
        <v>117</v>
      </c>
      <c r="P1629" s="5">
        <f t="shared" si="155"/>
        <v>61.578947368421055</v>
      </c>
      <c r="Q1629" t="str">
        <f t="shared" si="151"/>
        <v>music</v>
      </c>
      <c r="R1629" t="str">
        <f t="shared" si="152"/>
        <v>rock</v>
      </c>
      <c r="S1629" s="9">
        <f t="shared" si="153"/>
        <v>41205.707048611112</v>
      </c>
      <c r="T1629" s="9">
        <f t="shared" si="154"/>
        <v>41239.207638888889</v>
      </c>
    </row>
    <row r="1630" spans="1:20" ht="30" x14ac:dyDescent="0.25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8281</v>
      </c>
      <c r="O1630" s="5">
        <f t="shared" si="150"/>
        <v>100.925</v>
      </c>
      <c r="P1630" s="5">
        <f t="shared" si="155"/>
        <v>45.875</v>
      </c>
      <c r="Q1630" t="str">
        <f t="shared" si="151"/>
        <v>music</v>
      </c>
      <c r="R1630" t="str">
        <f t="shared" si="152"/>
        <v>rock</v>
      </c>
      <c r="S1630" s="9">
        <f t="shared" si="153"/>
        <v>41774.737060185187</v>
      </c>
      <c r="T1630" s="9">
        <f t="shared" si="154"/>
        <v>41807.737060185187</v>
      </c>
    </row>
    <row r="1631" spans="1:20" ht="30" x14ac:dyDescent="0.25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8281</v>
      </c>
      <c r="O1631" s="5">
        <f t="shared" si="150"/>
        <v>103.66666666666667</v>
      </c>
      <c r="P1631" s="5">
        <f t="shared" si="155"/>
        <v>75.853658536585371</v>
      </c>
      <c r="Q1631" t="str">
        <f t="shared" si="151"/>
        <v>music</v>
      </c>
      <c r="R1631" t="str">
        <f t="shared" si="152"/>
        <v>rock</v>
      </c>
      <c r="S1631" s="9">
        <f t="shared" si="153"/>
        <v>41645.867280092592</v>
      </c>
      <c r="T1631" s="9">
        <f t="shared" si="154"/>
        <v>41690.867280092592</v>
      </c>
    </row>
    <row r="1632" spans="1:20" ht="60" x14ac:dyDescent="0.25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8281</v>
      </c>
      <c r="O1632" s="5">
        <f t="shared" si="150"/>
        <v>265.25</v>
      </c>
      <c r="P1632" s="5">
        <f t="shared" si="155"/>
        <v>84.206349206349202</v>
      </c>
      <c r="Q1632" t="str">
        <f t="shared" si="151"/>
        <v>music</v>
      </c>
      <c r="R1632" t="str">
        <f t="shared" si="152"/>
        <v>rock</v>
      </c>
      <c r="S1632" s="9">
        <f t="shared" si="153"/>
        <v>40939.837673611109</v>
      </c>
      <c r="T1632" s="9">
        <f t="shared" si="154"/>
        <v>40970.290972222225</v>
      </c>
    </row>
    <row r="1633" spans="1:20" ht="60" x14ac:dyDescent="0.25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8281</v>
      </c>
      <c r="O1633" s="5">
        <f t="shared" si="150"/>
        <v>155.91</v>
      </c>
      <c r="P1633" s="5">
        <f t="shared" si="155"/>
        <v>117.22556390977444</v>
      </c>
      <c r="Q1633" t="str">
        <f t="shared" si="151"/>
        <v>music</v>
      </c>
      <c r="R1633" t="str">
        <f t="shared" si="152"/>
        <v>rock</v>
      </c>
      <c r="S1633" s="9">
        <f t="shared" si="153"/>
        <v>41164.859502314815</v>
      </c>
      <c r="T1633" s="9">
        <f t="shared" si="154"/>
        <v>41194.859502314815</v>
      </c>
    </row>
    <row r="1634" spans="1:20" ht="60" x14ac:dyDescent="0.25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8281</v>
      </c>
      <c r="O1634" s="5">
        <f t="shared" si="150"/>
        <v>101.625</v>
      </c>
      <c r="P1634" s="5">
        <f t="shared" si="155"/>
        <v>86.489361702127653</v>
      </c>
      <c r="Q1634" t="str">
        <f t="shared" si="151"/>
        <v>music</v>
      </c>
      <c r="R1634" t="str">
        <f t="shared" si="152"/>
        <v>rock</v>
      </c>
      <c r="S1634" s="9">
        <f t="shared" si="153"/>
        <v>40750.340902777774</v>
      </c>
      <c r="T1634" s="9">
        <f t="shared" si="154"/>
        <v>40810.340902777774</v>
      </c>
    </row>
    <row r="1635" spans="1:20" ht="60" x14ac:dyDescent="0.25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8281</v>
      </c>
      <c r="O1635" s="5">
        <f t="shared" si="150"/>
        <v>100</v>
      </c>
      <c r="P1635" s="5">
        <f t="shared" si="155"/>
        <v>172.41379310344828</v>
      </c>
      <c r="Q1635" t="str">
        <f t="shared" si="151"/>
        <v>music</v>
      </c>
      <c r="R1635" t="str">
        <f t="shared" si="152"/>
        <v>rock</v>
      </c>
      <c r="S1635" s="9">
        <f t="shared" si="153"/>
        <v>40896.883750000001</v>
      </c>
      <c r="T1635" s="9">
        <f t="shared" si="154"/>
        <v>40924.208333333336</v>
      </c>
    </row>
    <row r="1636" spans="1:20" ht="45" x14ac:dyDescent="0.25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8281</v>
      </c>
      <c r="O1636" s="5">
        <f t="shared" si="150"/>
        <v>100.5</v>
      </c>
      <c r="P1636" s="5">
        <f t="shared" si="155"/>
        <v>62.8125</v>
      </c>
      <c r="Q1636" t="str">
        <f t="shared" si="151"/>
        <v>music</v>
      </c>
      <c r="R1636" t="str">
        <f t="shared" si="152"/>
        <v>rock</v>
      </c>
      <c r="S1636" s="9">
        <f t="shared" si="153"/>
        <v>40658.189826388887</v>
      </c>
      <c r="T1636" s="9">
        <f t="shared" si="154"/>
        <v>40696.249305555553</v>
      </c>
    </row>
    <row r="1637" spans="1:20" ht="60" x14ac:dyDescent="0.25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8281</v>
      </c>
      <c r="O1637" s="5">
        <f t="shared" si="150"/>
        <v>125.3</v>
      </c>
      <c r="P1637" s="5">
        <f t="shared" si="155"/>
        <v>67.729729729729726</v>
      </c>
      <c r="Q1637" t="str">
        <f t="shared" si="151"/>
        <v>music</v>
      </c>
      <c r="R1637" t="str">
        <f t="shared" si="152"/>
        <v>rock</v>
      </c>
      <c r="S1637" s="9">
        <f t="shared" si="153"/>
        <v>42502.868761574078</v>
      </c>
      <c r="T1637" s="9">
        <f t="shared" si="154"/>
        <v>42562.868761574078</v>
      </c>
    </row>
    <row r="1638" spans="1:20" ht="45" x14ac:dyDescent="0.25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8281</v>
      </c>
      <c r="O1638" s="5">
        <f t="shared" si="150"/>
        <v>103.55555555555556</v>
      </c>
      <c r="P1638" s="5">
        <f t="shared" si="155"/>
        <v>53.5632183908046</v>
      </c>
      <c r="Q1638" t="str">
        <f t="shared" si="151"/>
        <v>music</v>
      </c>
      <c r="R1638" t="str">
        <f t="shared" si="152"/>
        <v>rock</v>
      </c>
      <c r="S1638" s="9">
        <f t="shared" si="153"/>
        <v>40663.08666666667</v>
      </c>
      <c r="T1638" s="9">
        <f t="shared" si="154"/>
        <v>40706.166666666664</v>
      </c>
    </row>
    <row r="1639" spans="1:20" ht="45" x14ac:dyDescent="0.25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8281</v>
      </c>
      <c r="O1639" s="5">
        <f t="shared" si="150"/>
        <v>103.8</v>
      </c>
      <c r="P1639" s="5">
        <f t="shared" si="155"/>
        <v>34.6</v>
      </c>
      <c r="Q1639" t="str">
        <f t="shared" si="151"/>
        <v>music</v>
      </c>
      <c r="R1639" t="str">
        <f t="shared" si="152"/>
        <v>rock</v>
      </c>
      <c r="S1639" s="9">
        <f t="shared" si="153"/>
        <v>40122.751620370371</v>
      </c>
      <c r="T1639" s="9">
        <f t="shared" si="154"/>
        <v>40178.98541666667</v>
      </c>
    </row>
    <row r="1640" spans="1:20" ht="30" x14ac:dyDescent="0.25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8281</v>
      </c>
      <c r="O1640" s="5">
        <f t="shared" si="150"/>
        <v>105</v>
      </c>
      <c r="P1640" s="5">
        <f t="shared" si="155"/>
        <v>38.888888888888886</v>
      </c>
      <c r="Q1640" t="str">
        <f t="shared" si="151"/>
        <v>music</v>
      </c>
      <c r="R1640" t="str">
        <f t="shared" si="152"/>
        <v>rock</v>
      </c>
      <c r="S1640" s="9">
        <f t="shared" si="153"/>
        <v>41288.68712962963</v>
      </c>
      <c r="T1640" s="9">
        <f t="shared" si="154"/>
        <v>41333.892361111109</v>
      </c>
    </row>
    <row r="1641" spans="1:20" ht="60" x14ac:dyDescent="0.25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8281</v>
      </c>
      <c r="O1641" s="5">
        <f t="shared" si="150"/>
        <v>100</v>
      </c>
      <c r="P1641" s="5">
        <f t="shared" si="155"/>
        <v>94.736842105263165</v>
      </c>
      <c r="Q1641" t="str">
        <f t="shared" si="151"/>
        <v>music</v>
      </c>
      <c r="R1641" t="str">
        <f t="shared" si="152"/>
        <v>rock</v>
      </c>
      <c r="S1641" s="9">
        <f t="shared" si="153"/>
        <v>40941.652372685188</v>
      </c>
      <c r="T1641" s="9">
        <f t="shared" si="154"/>
        <v>40971.652372685188</v>
      </c>
    </row>
    <row r="1642" spans="1:20" ht="60" x14ac:dyDescent="0.25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8281</v>
      </c>
      <c r="O1642" s="5">
        <f t="shared" si="150"/>
        <v>169.86</v>
      </c>
      <c r="P1642" s="5">
        <f t="shared" si="155"/>
        <v>39.967058823529413</v>
      </c>
      <c r="Q1642" t="str">
        <f t="shared" si="151"/>
        <v>music</v>
      </c>
      <c r="R1642" t="str">
        <f t="shared" si="152"/>
        <v>rock</v>
      </c>
      <c r="S1642" s="9">
        <f t="shared" si="153"/>
        <v>40379.23096064815</v>
      </c>
      <c r="T1642" s="9">
        <f t="shared" si="154"/>
        <v>40393.082638888889</v>
      </c>
    </row>
    <row r="1643" spans="1:20" ht="30" x14ac:dyDescent="0.25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8297</v>
      </c>
      <c r="O1643" s="5">
        <f t="shared" si="150"/>
        <v>101.4</v>
      </c>
      <c r="P1643" s="5">
        <f t="shared" si="155"/>
        <v>97.5</v>
      </c>
      <c r="Q1643" t="str">
        <f t="shared" si="151"/>
        <v>music</v>
      </c>
      <c r="R1643" t="str">
        <f t="shared" si="152"/>
        <v>pop</v>
      </c>
      <c r="S1643" s="9">
        <f t="shared" si="153"/>
        <v>41962.596574074079</v>
      </c>
      <c r="T1643" s="9">
        <f t="shared" si="154"/>
        <v>41992.596574074079</v>
      </c>
    </row>
    <row r="1644" spans="1:20" ht="45" x14ac:dyDescent="0.25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8297</v>
      </c>
      <c r="O1644" s="5">
        <f t="shared" si="150"/>
        <v>100</v>
      </c>
      <c r="P1644" s="5">
        <f t="shared" si="155"/>
        <v>42.857142857142854</v>
      </c>
      <c r="Q1644" t="str">
        <f t="shared" si="151"/>
        <v>music</v>
      </c>
      <c r="R1644" t="str">
        <f t="shared" si="152"/>
        <v>pop</v>
      </c>
      <c r="S1644" s="9">
        <f t="shared" si="153"/>
        <v>40688.024618055555</v>
      </c>
      <c r="T1644" s="9">
        <f t="shared" si="154"/>
        <v>40708.024618055555</v>
      </c>
    </row>
    <row r="1645" spans="1:20" ht="30" x14ac:dyDescent="0.25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8297</v>
      </c>
      <c r="O1645" s="5">
        <f t="shared" si="150"/>
        <v>124.7</v>
      </c>
      <c r="P1645" s="5">
        <f t="shared" si="155"/>
        <v>168.51351351351352</v>
      </c>
      <c r="Q1645" t="str">
        <f t="shared" si="151"/>
        <v>music</v>
      </c>
      <c r="R1645" t="str">
        <f t="shared" si="152"/>
        <v>pop</v>
      </c>
      <c r="S1645" s="9">
        <f t="shared" si="153"/>
        <v>41146.824212962965</v>
      </c>
      <c r="T1645" s="9">
        <f t="shared" si="154"/>
        <v>41176.824212962965</v>
      </c>
    </row>
    <row r="1646" spans="1:20" ht="60" x14ac:dyDescent="0.25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8297</v>
      </c>
      <c r="O1646" s="5">
        <f t="shared" si="150"/>
        <v>109.5</v>
      </c>
      <c r="P1646" s="5">
        <f t="shared" si="155"/>
        <v>85.546875</v>
      </c>
      <c r="Q1646" t="str">
        <f t="shared" si="151"/>
        <v>music</v>
      </c>
      <c r="R1646" t="str">
        <f t="shared" si="152"/>
        <v>pop</v>
      </c>
      <c r="S1646" s="9">
        <f t="shared" si="153"/>
        <v>41175.05972222222</v>
      </c>
      <c r="T1646" s="9">
        <f t="shared" si="154"/>
        <v>41235.101388888892</v>
      </c>
    </row>
    <row r="1647" spans="1:20" ht="45" x14ac:dyDescent="0.25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8297</v>
      </c>
      <c r="O1647" s="5">
        <f t="shared" si="150"/>
        <v>110.8</v>
      </c>
      <c r="P1647" s="5">
        <f t="shared" si="155"/>
        <v>554</v>
      </c>
      <c r="Q1647" t="str">
        <f t="shared" si="151"/>
        <v>music</v>
      </c>
      <c r="R1647" t="str">
        <f t="shared" si="152"/>
        <v>pop</v>
      </c>
      <c r="S1647" s="9">
        <f t="shared" si="153"/>
        <v>41521.617361111108</v>
      </c>
      <c r="T1647" s="9">
        <f t="shared" si="154"/>
        <v>41535.617361111108</v>
      </c>
    </row>
    <row r="1648" spans="1:20" ht="60" x14ac:dyDescent="0.25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8297</v>
      </c>
      <c r="O1648" s="5">
        <f t="shared" si="150"/>
        <v>110.2</v>
      </c>
      <c r="P1648" s="5">
        <f t="shared" si="155"/>
        <v>26.554216867469879</v>
      </c>
      <c r="Q1648" t="str">
        <f t="shared" si="151"/>
        <v>music</v>
      </c>
      <c r="R1648" t="str">
        <f t="shared" si="152"/>
        <v>pop</v>
      </c>
      <c r="S1648" s="9">
        <f t="shared" si="153"/>
        <v>41833.450266203705</v>
      </c>
      <c r="T1648" s="9">
        <f t="shared" si="154"/>
        <v>41865.757638888892</v>
      </c>
    </row>
    <row r="1649" spans="1:20" ht="45" x14ac:dyDescent="0.25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8297</v>
      </c>
      <c r="O1649" s="5">
        <f t="shared" si="150"/>
        <v>104.72</v>
      </c>
      <c r="P1649" s="5">
        <f t="shared" si="155"/>
        <v>113.82608695652173</v>
      </c>
      <c r="Q1649" t="str">
        <f t="shared" si="151"/>
        <v>music</v>
      </c>
      <c r="R1649" t="str">
        <f t="shared" si="152"/>
        <v>pop</v>
      </c>
      <c r="S1649" s="9">
        <f t="shared" si="153"/>
        <v>41039.409456018519</v>
      </c>
      <c r="T1649" s="9">
        <f t="shared" si="154"/>
        <v>41069.409456018519</v>
      </c>
    </row>
    <row r="1650" spans="1:20" ht="45" x14ac:dyDescent="0.25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8297</v>
      </c>
      <c r="O1650" s="5">
        <f t="shared" si="150"/>
        <v>125.26086956521739</v>
      </c>
      <c r="P1650" s="5">
        <f t="shared" si="155"/>
        <v>32.011111111111113</v>
      </c>
      <c r="Q1650" t="str">
        <f t="shared" si="151"/>
        <v>music</v>
      </c>
      <c r="R1650" t="str">
        <f t="shared" si="152"/>
        <v>pop</v>
      </c>
      <c r="S1650" s="9">
        <f t="shared" si="153"/>
        <v>40592.704652777778</v>
      </c>
      <c r="T1650" s="9">
        <f t="shared" si="154"/>
        <v>40622.662986111114</v>
      </c>
    </row>
    <row r="1651" spans="1:20" ht="60" x14ac:dyDescent="0.25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8297</v>
      </c>
      <c r="O1651" s="5">
        <f t="shared" si="150"/>
        <v>100.58763157894737</v>
      </c>
      <c r="P1651" s="5">
        <f t="shared" si="155"/>
        <v>47.189259259259259</v>
      </c>
      <c r="Q1651" t="str">
        <f t="shared" si="151"/>
        <v>music</v>
      </c>
      <c r="R1651" t="str">
        <f t="shared" si="152"/>
        <v>pop</v>
      </c>
      <c r="S1651" s="9">
        <f t="shared" si="153"/>
        <v>41737.684664351851</v>
      </c>
      <c r="T1651" s="9">
        <f t="shared" si="154"/>
        <v>41782.684664351851</v>
      </c>
    </row>
    <row r="1652" spans="1:20" ht="45" x14ac:dyDescent="0.25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8297</v>
      </c>
      <c r="O1652" s="5">
        <f t="shared" si="150"/>
        <v>141.55000000000001</v>
      </c>
      <c r="P1652" s="5">
        <f t="shared" si="155"/>
        <v>88.46875</v>
      </c>
      <c r="Q1652" t="str">
        <f t="shared" si="151"/>
        <v>music</v>
      </c>
      <c r="R1652" t="str">
        <f t="shared" si="152"/>
        <v>pop</v>
      </c>
      <c r="S1652" s="9">
        <f t="shared" si="153"/>
        <v>41526.435613425929</v>
      </c>
      <c r="T1652" s="9">
        <f t="shared" si="154"/>
        <v>41556.435613425929</v>
      </c>
    </row>
    <row r="1653" spans="1:20" ht="60" x14ac:dyDescent="0.25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8297</v>
      </c>
      <c r="O1653" s="5">
        <f t="shared" si="150"/>
        <v>100.75</v>
      </c>
      <c r="P1653" s="5">
        <f t="shared" si="155"/>
        <v>100.75</v>
      </c>
      <c r="Q1653" t="str">
        <f t="shared" si="151"/>
        <v>music</v>
      </c>
      <c r="R1653" t="str">
        <f t="shared" si="152"/>
        <v>pop</v>
      </c>
      <c r="S1653" s="9">
        <f t="shared" si="153"/>
        <v>40625.900694444441</v>
      </c>
      <c r="T1653" s="9">
        <f t="shared" si="154"/>
        <v>40659.290972222225</v>
      </c>
    </row>
    <row r="1654" spans="1:20" ht="60" x14ac:dyDescent="0.25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8297</v>
      </c>
      <c r="O1654" s="5">
        <f t="shared" si="150"/>
        <v>100.66666666666667</v>
      </c>
      <c r="P1654" s="5">
        <f t="shared" si="155"/>
        <v>64.714285714285708</v>
      </c>
      <c r="Q1654" t="str">
        <f t="shared" si="151"/>
        <v>music</v>
      </c>
      <c r="R1654" t="str">
        <f t="shared" si="152"/>
        <v>pop</v>
      </c>
      <c r="S1654" s="9">
        <f t="shared" si="153"/>
        <v>41572.492974537039</v>
      </c>
      <c r="T1654" s="9">
        <f t="shared" si="154"/>
        <v>41602.534641203703</v>
      </c>
    </row>
    <row r="1655" spans="1:20" ht="45" x14ac:dyDescent="0.25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8297</v>
      </c>
      <c r="O1655" s="5">
        <f t="shared" si="150"/>
        <v>174.2304</v>
      </c>
      <c r="P1655" s="5">
        <f t="shared" si="155"/>
        <v>51.854285714285716</v>
      </c>
      <c r="Q1655" t="str">
        <f t="shared" si="151"/>
        <v>music</v>
      </c>
      <c r="R1655" t="str">
        <f t="shared" si="152"/>
        <v>pop</v>
      </c>
      <c r="S1655" s="9">
        <f t="shared" si="153"/>
        <v>40626.834444444445</v>
      </c>
      <c r="T1655" s="9">
        <f t="shared" si="154"/>
        <v>40657.834444444445</v>
      </c>
    </row>
    <row r="1656" spans="1:20" ht="60" x14ac:dyDescent="0.25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8297</v>
      </c>
      <c r="O1656" s="5">
        <f t="shared" si="150"/>
        <v>119.90909090909091</v>
      </c>
      <c r="P1656" s="5">
        <f t="shared" si="155"/>
        <v>38.794117647058826</v>
      </c>
      <c r="Q1656" t="str">
        <f t="shared" si="151"/>
        <v>music</v>
      </c>
      <c r="R1656" t="str">
        <f t="shared" si="152"/>
        <v>pop</v>
      </c>
      <c r="S1656" s="9">
        <f t="shared" si="153"/>
        <v>40987.890740740739</v>
      </c>
      <c r="T1656" s="9">
        <f t="shared" si="154"/>
        <v>41017.890740740739</v>
      </c>
    </row>
    <row r="1657" spans="1:20" ht="45" x14ac:dyDescent="0.25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8297</v>
      </c>
      <c r="O1657" s="5">
        <f t="shared" si="150"/>
        <v>142.86666666666667</v>
      </c>
      <c r="P1657" s="5">
        <f t="shared" si="155"/>
        <v>44.645833333333336</v>
      </c>
      <c r="Q1657" t="str">
        <f t="shared" si="151"/>
        <v>music</v>
      </c>
      <c r="R1657" t="str">
        <f t="shared" si="152"/>
        <v>pop</v>
      </c>
      <c r="S1657" s="9">
        <f t="shared" si="153"/>
        <v>40974.791898148149</v>
      </c>
      <c r="T1657" s="9">
        <f t="shared" si="154"/>
        <v>41004.750231481477</v>
      </c>
    </row>
    <row r="1658" spans="1:20" ht="60" x14ac:dyDescent="0.25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8297</v>
      </c>
      <c r="O1658" s="5">
        <f t="shared" si="150"/>
        <v>100.33493333333334</v>
      </c>
      <c r="P1658" s="5">
        <f t="shared" si="155"/>
        <v>156.77333333333334</v>
      </c>
      <c r="Q1658" t="str">
        <f t="shared" si="151"/>
        <v>music</v>
      </c>
      <c r="R1658" t="str">
        <f t="shared" si="152"/>
        <v>pop</v>
      </c>
      <c r="S1658" s="9">
        <f t="shared" si="153"/>
        <v>41226.928842592592</v>
      </c>
      <c r="T1658" s="9">
        <f t="shared" si="154"/>
        <v>41256.928842592592</v>
      </c>
    </row>
    <row r="1659" spans="1:20" ht="60" x14ac:dyDescent="0.25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8297</v>
      </c>
      <c r="O1659" s="5">
        <f t="shared" si="150"/>
        <v>104.93380000000001</v>
      </c>
      <c r="P1659" s="5">
        <f t="shared" si="155"/>
        <v>118.70339366515837</v>
      </c>
      <c r="Q1659" t="str">
        <f t="shared" si="151"/>
        <v>music</v>
      </c>
      <c r="R1659" t="str">
        <f t="shared" si="152"/>
        <v>pop</v>
      </c>
      <c r="S1659" s="9">
        <f t="shared" si="153"/>
        <v>41023.782037037039</v>
      </c>
      <c r="T1659" s="9">
        <f t="shared" si="154"/>
        <v>41053.782037037039</v>
      </c>
    </row>
    <row r="1660" spans="1:20" ht="60" x14ac:dyDescent="0.25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8297</v>
      </c>
      <c r="O1660" s="5">
        <f t="shared" si="150"/>
        <v>132.23333333333332</v>
      </c>
      <c r="P1660" s="5">
        <f t="shared" si="155"/>
        <v>74.149532710280369</v>
      </c>
      <c r="Q1660" t="str">
        <f t="shared" si="151"/>
        <v>music</v>
      </c>
      <c r="R1660" t="str">
        <f t="shared" si="152"/>
        <v>pop</v>
      </c>
      <c r="S1660" s="9">
        <f t="shared" si="153"/>
        <v>41223.22184027778</v>
      </c>
      <c r="T1660" s="9">
        <f t="shared" si="154"/>
        <v>41261.597222222219</v>
      </c>
    </row>
    <row r="1661" spans="1:20" ht="60" x14ac:dyDescent="0.25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8297</v>
      </c>
      <c r="O1661" s="5">
        <f t="shared" si="150"/>
        <v>112.8</v>
      </c>
      <c r="P1661" s="5">
        <f t="shared" si="155"/>
        <v>12.533333333333333</v>
      </c>
      <c r="Q1661" t="str">
        <f t="shared" si="151"/>
        <v>music</v>
      </c>
      <c r="R1661" t="str">
        <f t="shared" si="152"/>
        <v>pop</v>
      </c>
      <c r="S1661" s="9">
        <f t="shared" si="153"/>
        <v>41596.913437499999</v>
      </c>
      <c r="T1661" s="9">
        <f t="shared" si="154"/>
        <v>41625.5</v>
      </c>
    </row>
    <row r="1662" spans="1:20" ht="60" x14ac:dyDescent="0.25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8297</v>
      </c>
      <c r="O1662" s="5">
        <f t="shared" si="150"/>
        <v>1253.75</v>
      </c>
      <c r="P1662" s="5">
        <f t="shared" si="155"/>
        <v>27.861111111111111</v>
      </c>
      <c r="Q1662" t="str">
        <f t="shared" si="151"/>
        <v>music</v>
      </c>
      <c r="R1662" t="str">
        <f t="shared" si="152"/>
        <v>pop</v>
      </c>
      <c r="S1662" s="9">
        <f t="shared" si="153"/>
        <v>42459.693865740745</v>
      </c>
      <c r="T1662" s="9">
        <f t="shared" si="154"/>
        <v>42490.915972222225</v>
      </c>
    </row>
    <row r="1663" spans="1:20" ht="75" x14ac:dyDescent="0.25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8297</v>
      </c>
      <c r="O1663" s="5">
        <f t="shared" si="150"/>
        <v>102.50632911392405</v>
      </c>
      <c r="P1663" s="5">
        <f t="shared" si="155"/>
        <v>80.178217821782184</v>
      </c>
      <c r="Q1663" t="str">
        <f t="shared" si="151"/>
        <v>music</v>
      </c>
      <c r="R1663" t="str">
        <f t="shared" si="152"/>
        <v>pop</v>
      </c>
      <c r="S1663" s="9">
        <f t="shared" si="153"/>
        <v>42343.998043981483</v>
      </c>
      <c r="T1663" s="9">
        <f t="shared" si="154"/>
        <v>42386.875</v>
      </c>
    </row>
    <row r="1664" spans="1:20" ht="60" x14ac:dyDescent="0.25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8297</v>
      </c>
      <c r="O1664" s="5">
        <f t="shared" si="150"/>
        <v>102.6375</v>
      </c>
      <c r="P1664" s="5">
        <f t="shared" si="155"/>
        <v>132.43548387096774</v>
      </c>
      <c r="Q1664" t="str">
        <f t="shared" si="151"/>
        <v>music</v>
      </c>
      <c r="R1664" t="str">
        <f t="shared" si="152"/>
        <v>pop</v>
      </c>
      <c r="S1664" s="9">
        <f t="shared" si="153"/>
        <v>40848.198333333334</v>
      </c>
      <c r="T1664" s="9">
        <f t="shared" si="154"/>
        <v>40908.239999999998</v>
      </c>
    </row>
    <row r="1665" spans="1:20" ht="45" x14ac:dyDescent="0.25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8297</v>
      </c>
      <c r="O1665" s="5">
        <f t="shared" si="150"/>
        <v>108</v>
      </c>
      <c r="P1665" s="5">
        <f t="shared" si="155"/>
        <v>33.75</v>
      </c>
      <c r="Q1665" t="str">
        <f t="shared" si="151"/>
        <v>music</v>
      </c>
      <c r="R1665" t="str">
        <f t="shared" si="152"/>
        <v>pop</v>
      </c>
      <c r="S1665" s="9">
        <f t="shared" si="153"/>
        <v>42006.02207175926</v>
      </c>
      <c r="T1665" s="9">
        <f t="shared" si="154"/>
        <v>42036.02207175926</v>
      </c>
    </row>
    <row r="1666" spans="1:20" ht="45" x14ac:dyDescent="0.25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8297</v>
      </c>
      <c r="O1666" s="5">
        <f t="shared" si="150"/>
        <v>122.4088</v>
      </c>
      <c r="P1666" s="5">
        <f t="shared" si="155"/>
        <v>34.384494382022467</v>
      </c>
      <c r="Q1666" t="str">
        <f t="shared" si="151"/>
        <v>music</v>
      </c>
      <c r="R1666" t="str">
        <f t="shared" si="152"/>
        <v>pop</v>
      </c>
      <c r="S1666" s="9">
        <f t="shared" si="153"/>
        <v>40939.761782407404</v>
      </c>
      <c r="T1666" s="9">
        <f t="shared" si="154"/>
        <v>40984.165972222225</v>
      </c>
    </row>
    <row r="1667" spans="1:20" ht="60" x14ac:dyDescent="0.25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8297</v>
      </c>
      <c r="O1667" s="5">
        <f t="shared" ref="O1667:O1730" si="156">E1667*100/D1667</f>
        <v>119.45714285714286</v>
      </c>
      <c r="P1667" s="5">
        <f t="shared" si="155"/>
        <v>44.956989247311824</v>
      </c>
      <c r="Q1667" t="str">
        <f t="shared" ref="Q1667:Q1730" si="157">IF(ISERR(FIND(" ",N1667)),"",LEFT(N1667,FIND(" ",N1667)-1))</f>
        <v>music</v>
      </c>
      <c r="R1667" t="str">
        <f t="shared" ref="R1667:R1730" si="158">IF(ISERR(FIND(" ",N1667)),"",RIGHT(N1667,LEN(N1667)-FIND("*",SUBSTITUTE(N1667," ","*",LEN(N1667)-LEN(SUBSTITUTE(N1667," ",""))))))</f>
        <v>pop</v>
      </c>
      <c r="S1667" s="9">
        <f t="shared" ref="S1667:S1730" si="159">(((J1667/60)/60)/24)+DATE(1970,1,1)</f>
        <v>40564.649456018517</v>
      </c>
      <c r="T1667" s="9">
        <f t="shared" ref="T1667:T1730" si="160">(((I1667/60)/60)/24)+DATE(1970,1,1)</f>
        <v>40596.125</v>
      </c>
    </row>
    <row r="1668" spans="1:20" ht="45" x14ac:dyDescent="0.25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8297</v>
      </c>
      <c r="O1668" s="5">
        <f t="shared" si="156"/>
        <v>160.88</v>
      </c>
      <c r="P1668" s="5">
        <f t="shared" ref="P1668:P1731" si="161">IF(L1668=0,0,E1668/L1668)</f>
        <v>41.04081632653061</v>
      </c>
      <c r="Q1668" t="str">
        <f t="shared" si="157"/>
        <v>music</v>
      </c>
      <c r="R1668" t="str">
        <f t="shared" si="158"/>
        <v>pop</v>
      </c>
      <c r="S1668" s="9">
        <f t="shared" si="159"/>
        <v>41331.253159722226</v>
      </c>
      <c r="T1668" s="9">
        <f t="shared" si="160"/>
        <v>41361.211493055554</v>
      </c>
    </row>
    <row r="1669" spans="1:20" ht="45" x14ac:dyDescent="0.25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8297</v>
      </c>
      <c r="O1669" s="5">
        <f t="shared" si="156"/>
        <v>126.85294117647059</v>
      </c>
      <c r="P1669" s="5">
        <f t="shared" si="161"/>
        <v>52.597560975609753</v>
      </c>
      <c r="Q1669" t="str">
        <f t="shared" si="157"/>
        <v>music</v>
      </c>
      <c r="R1669" t="str">
        <f t="shared" si="158"/>
        <v>pop</v>
      </c>
      <c r="S1669" s="9">
        <f t="shared" si="159"/>
        <v>41682.0705787037</v>
      </c>
      <c r="T1669" s="9">
        <f t="shared" si="160"/>
        <v>41709.290972222225</v>
      </c>
    </row>
    <row r="1670" spans="1:20" ht="60" x14ac:dyDescent="0.25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8297</v>
      </c>
      <c r="O1670" s="5">
        <f t="shared" si="156"/>
        <v>102.6375</v>
      </c>
      <c r="P1670" s="5">
        <f t="shared" si="161"/>
        <v>70.784482758620683</v>
      </c>
      <c r="Q1670" t="str">
        <f t="shared" si="157"/>
        <v>music</v>
      </c>
      <c r="R1670" t="str">
        <f t="shared" si="158"/>
        <v>pop</v>
      </c>
      <c r="S1670" s="9">
        <f t="shared" si="159"/>
        <v>40845.14975694444</v>
      </c>
      <c r="T1670" s="9">
        <f t="shared" si="160"/>
        <v>40875.191423611112</v>
      </c>
    </row>
    <row r="1671" spans="1:20" ht="60" x14ac:dyDescent="0.25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8297</v>
      </c>
      <c r="O1671" s="5">
        <f t="shared" si="156"/>
        <v>139.75</v>
      </c>
      <c r="P1671" s="5">
        <f t="shared" si="161"/>
        <v>53.75</v>
      </c>
      <c r="Q1671" t="str">
        <f t="shared" si="157"/>
        <v>music</v>
      </c>
      <c r="R1671" t="str">
        <f t="shared" si="158"/>
        <v>pop</v>
      </c>
      <c r="S1671" s="9">
        <f t="shared" si="159"/>
        <v>42461.885138888887</v>
      </c>
      <c r="T1671" s="9">
        <f t="shared" si="160"/>
        <v>42521.885138888887</v>
      </c>
    </row>
    <row r="1672" spans="1:20" ht="60" x14ac:dyDescent="0.25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8297</v>
      </c>
      <c r="O1672" s="5">
        <f t="shared" si="156"/>
        <v>102.6</v>
      </c>
      <c r="P1672" s="5">
        <f t="shared" si="161"/>
        <v>44.608695652173914</v>
      </c>
      <c r="Q1672" t="str">
        <f t="shared" si="157"/>
        <v>music</v>
      </c>
      <c r="R1672" t="str">
        <f t="shared" si="158"/>
        <v>pop</v>
      </c>
      <c r="S1672" s="9">
        <f t="shared" si="159"/>
        <v>40313.930543981485</v>
      </c>
      <c r="T1672" s="9">
        <f t="shared" si="160"/>
        <v>40364.166666666664</v>
      </c>
    </row>
    <row r="1673" spans="1:20" ht="30" x14ac:dyDescent="0.25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8297</v>
      </c>
      <c r="O1673" s="5">
        <f t="shared" si="156"/>
        <v>100.6735</v>
      </c>
      <c r="P1673" s="5">
        <f t="shared" si="161"/>
        <v>26.148961038961041</v>
      </c>
      <c r="Q1673" t="str">
        <f t="shared" si="157"/>
        <v>music</v>
      </c>
      <c r="R1673" t="str">
        <f t="shared" si="158"/>
        <v>pop</v>
      </c>
      <c r="S1673" s="9">
        <f t="shared" si="159"/>
        <v>42553.54414351852</v>
      </c>
      <c r="T1673" s="9">
        <f t="shared" si="160"/>
        <v>42583.54414351852</v>
      </c>
    </row>
    <row r="1674" spans="1:20" ht="45" x14ac:dyDescent="0.25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8297</v>
      </c>
      <c r="O1674" s="5">
        <f t="shared" si="156"/>
        <v>112.94117647058823</v>
      </c>
      <c r="P1674" s="5">
        <f t="shared" si="161"/>
        <v>39.183673469387756</v>
      </c>
      <c r="Q1674" t="str">
        <f t="shared" si="157"/>
        <v>music</v>
      </c>
      <c r="R1674" t="str">
        <f t="shared" si="158"/>
        <v>pop</v>
      </c>
      <c r="S1674" s="9">
        <f t="shared" si="159"/>
        <v>41034.656597222223</v>
      </c>
      <c r="T1674" s="9">
        <f t="shared" si="160"/>
        <v>41064.656597222223</v>
      </c>
    </row>
    <row r="1675" spans="1:20" ht="45" x14ac:dyDescent="0.25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8297</v>
      </c>
      <c r="O1675" s="5">
        <f t="shared" si="156"/>
        <v>128.0952380952381</v>
      </c>
      <c r="P1675" s="5">
        <f t="shared" si="161"/>
        <v>45.593220338983052</v>
      </c>
      <c r="Q1675" t="str">
        <f t="shared" si="157"/>
        <v>music</v>
      </c>
      <c r="R1675" t="str">
        <f t="shared" si="158"/>
        <v>pop</v>
      </c>
      <c r="S1675" s="9">
        <f t="shared" si="159"/>
        <v>42039.878379629634</v>
      </c>
      <c r="T1675" s="9">
        <f t="shared" si="160"/>
        <v>42069.878379629634</v>
      </c>
    </row>
    <row r="1676" spans="1:20" ht="60" x14ac:dyDescent="0.25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8297</v>
      </c>
      <c r="O1676" s="5">
        <f t="shared" si="156"/>
        <v>201.7</v>
      </c>
      <c r="P1676" s="5">
        <f t="shared" si="161"/>
        <v>89.247787610619469</v>
      </c>
      <c r="Q1676" t="str">
        <f t="shared" si="157"/>
        <v>music</v>
      </c>
      <c r="R1676" t="str">
        <f t="shared" si="158"/>
        <v>pop</v>
      </c>
      <c r="S1676" s="9">
        <f t="shared" si="159"/>
        <v>42569.605393518519</v>
      </c>
      <c r="T1676" s="9">
        <f t="shared" si="160"/>
        <v>42600.290972222225</v>
      </c>
    </row>
    <row r="1677" spans="1:20" ht="30" x14ac:dyDescent="0.25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8297</v>
      </c>
      <c r="O1677" s="5">
        <f t="shared" si="156"/>
        <v>137.416</v>
      </c>
      <c r="P1677" s="5">
        <f t="shared" si="161"/>
        <v>40.416470588235299</v>
      </c>
      <c r="Q1677" t="str">
        <f t="shared" si="157"/>
        <v>music</v>
      </c>
      <c r="R1677" t="str">
        <f t="shared" si="158"/>
        <v>pop</v>
      </c>
      <c r="S1677" s="9">
        <f t="shared" si="159"/>
        <v>40802.733101851853</v>
      </c>
      <c r="T1677" s="9">
        <f t="shared" si="160"/>
        <v>40832.918749999997</v>
      </c>
    </row>
    <row r="1678" spans="1:20" ht="45" x14ac:dyDescent="0.25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8297</v>
      </c>
      <c r="O1678" s="5">
        <f t="shared" si="156"/>
        <v>115.33333333333333</v>
      </c>
      <c r="P1678" s="5">
        <f t="shared" si="161"/>
        <v>82.38095238095238</v>
      </c>
      <c r="Q1678" t="str">
        <f t="shared" si="157"/>
        <v>music</v>
      </c>
      <c r="R1678" t="str">
        <f t="shared" si="158"/>
        <v>pop</v>
      </c>
      <c r="S1678" s="9">
        <f t="shared" si="159"/>
        <v>40973.72623842593</v>
      </c>
      <c r="T1678" s="9">
        <f t="shared" si="160"/>
        <v>41020.165972222225</v>
      </c>
    </row>
    <row r="1679" spans="1:20" ht="45" x14ac:dyDescent="0.25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8297</v>
      </c>
      <c r="O1679" s="5">
        <f t="shared" si="156"/>
        <v>111.66666666666667</v>
      </c>
      <c r="P1679" s="5">
        <f t="shared" si="161"/>
        <v>159.52380952380952</v>
      </c>
      <c r="Q1679" t="str">
        <f t="shared" si="157"/>
        <v>music</v>
      </c>
      <c r="R1679" t="str">
        <f t="shared" si="158"/>
        <v>pop</v>
      </c>
      <c r="S1679" s="9">
        <f t="shared" si="159"/>
        <v>42416.407129629632</v>
      </c>
      <c r="T1679" s="9">
        <f t="shared" si="160"/>
        <v>42476.249305555553</v>
      </c>
    </row>
    <row r="1680" spans="1:20" ht="45" x14ac:dyDescent="0.25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8297</v>
      </c>
      <c r="O1680" s="5">
        <f t="shared" si="156"/>
        <v>118.4</v>
      </c>
      <c r="P1680" s="5">
        <f t="shared" si="161"/>
        <v>36.244897959183675</v>
      </c>
      <c r="Q1680" t="str">
        <f t="shared" si="157"/>
        <v>music</v>
      </c>
      <c r="R1680" t="str">
        <f t="shared" si="158"/>
        <v>pop</v>
      </c>
      <c r="S1680" s="9">
        <f t="shared" si="159"/>
        <v>41662.854988425926</v>
      </c>
      <c r="T1680" s="9">
        <f t="shared" si="160"/>
        <v>41676.854988425926</v>
      </c>
    </row>
    <row r="1681" spans="1:20" ht="60" x14ac:dyDescent="0.25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8297</v>
      </c>
      <c r="O1681" s="5">
        <f t="shared" si="156"/>
        <v>175</v>
      </c>
      <c r="P1681" s="5">
        <f t="shared" si="161"/>
        <v>62.5</v>
      </c>
      <c r="Q1681" t="str">
        <f t="shared" si="157"/>
        <v>music</v>
      </c>
      <c r="R1681" t="str">
        <f t="shared" si="158"/>
        <v>pop</v>
      </c>
      <c r="S1681" s="9">
        <f t="shared" si="159"/>
        <v>40723.068807870368</v>
      </c>
      <c r="T1681" s="9">
        <f t="shared" si="160"/>
        <v>40746.068807870368</v>
      </c>
    </row>
    <row r="1682" spans="1:20" ht="30" x14ac:dyDescent="0.25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8297</v>
      </c>
      <c r="O1682" s="5">
        <f t="shared" si="156"/>
        <v>117.5</v>
      </c>
      <c r="P1682" s="5">
        <f t="shared" si="161"/>
        <v>47</v>
      </c>
      <c r="Q1682" t="str">
        <f t="shared" si="157"/>
        <v>music</v>
      </c>
      <c r="R1682" t="str">
        <f t="shared" si="158"/>
        <v>pop</v>
      </c>
      <c r="S1682" s="9">
        <f t="shared" si="159"/>
        <v>41802.757719907408</v>
      </c>
      <c r="T1682" s="9">
        <f t="shared" si="160"/>
        <v>41832.757719907408</v>
      </c>
    </row>
    <row r="1683" spans="1:20" ht="60" x14ac:dyDescent="0.25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8298</v>
      </c>
      <c r="O1683" s="5">
        <f t="shared" si="156"/>
        <v>101.42212307692307</v>
      </c>
      <c r="P1683" s="5">
        <f t="shared" si="161"/>
        <v>74.575090497737563</v>
      </c>
      <c r="Q1683" t="str">
        <f t="shared" si="157"/>
        <v>music</v>
      </c>
      <c r="R1683" t="str">
        <f t="shared" si="158"/>
        <v>faith</v>
      </c>
      <c r="S1683" s="9">
        <f t="shared" si="159"/>
        <v>42774.121342592596</v>
      </c>
      <c r="T1683" s="9">
        <f t="shared" si="160"/>
        <v>42823.083333333328</v>
      </c>
    </row>
    <row r="1684" spans="1:20" ht="45" x14ac:dyDescent="0.25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8298</v>
      </c>
      <c r="O1684" s="5">
        <f t="shared" si="156"/>
        <v>0</v>
      </c>
      <c r="P1684" s="5">
        <f t="shared" si="161"/>
        <v>0</v>
      </c>
      <c r="Q1684" t="str">
        <f t="shared" si="157"/>
        <v>music</v>
      </c>
      <c r="R1684" t="str">
        <f t="shared" si="158"/>
        <v>faith</v>
      </c>
      <c r="S1684" s="9">
        <f t="shared" si="159"/>
        <v>42779.21365740741</v>
      </c>
      <c r="T1684" s="9">
        <f t="shared" si="160"/>
        <v>42839.171990740739</v>
      </c>
    </row>
    <row r="1685" spans="1:20" ht="45" x14ac:dyDescent="0.25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8298</v>
      </c>
      <c r="O1685" s="5">
        <f t="shared" si="156"/>
        <v>21.714285714285715</v>
      </c>
      <c r="P1685" s="5">
        <f t="shared" si="161"/>
        <v>76</v>
      </c>
      <c r="Q1685" t="str">
        <f t="shared" si="157"/>
        <v>music</v>
      </c>
      <c r="R1685" t="str">
        <f t="shared" si="158"/>
        <v>faith</v>
      </c>
      <c r="S1685" s="9">
        <f t="shared" si="159"/>
        <v>42808.781689814816</v>
      </c>
      <c r="T1685" s="9">
        <f t="shared" si="160"/>
        <v>42832.781689814816</v>
      </c>
    </row>
    <row r="1686" spans="1:20" ht="30" x14ac:dyDescent="0.25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8298</v>
      </c>
      <c r="O1686" s="5">
        <f t="shared" si="156"/>
        <v>109.125</v>
      </c>
      <c r="P1686" s="5">
        <f t="shared" si="161"/>
        <v>86.43564356435644</v>
      </c>
      <c r="Q1686" t="str">
        <f t="shared" si="157"/>
        <v>music</v>
      </c>
      <c r="R1686" t="str">
        <f t="shared" si="158"/>
        <v>faith</v>
      </c>
      <c r="S1686" s="9">
        <f t="shared" si="159"/>
        <v>42783.815289351856</v>
      </c>
      <c r="T1686" s="9">
        <f t="shared" si="160"/>
        <v>42811.773622685185</v>
      </c>
    </row>
    <row r="1687" spans="1:20" ht="60" x14ac:dyDescent="0.25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8298</v>
      </c>
      <c r="O1687" s="5">
        <f t="shared" si="156"/>
        <v>102.85714285714286</v>
      </c>
      <c r="P1687" s="5">
        <f t="shared" si="161"/>
        <v>24</v>
      </c>
      <c r="Q1687" t="str">
        <f t="shared" si="157"/>
        <v>music</v>
      </c>
      <c r="R1687" t="str">
        <f t="shared" si="158"/>
        <v>faith</v>
      </c>
      <c r="S1687" s="9">
        <f t="shared" si="159"/>
        <v>42788.2502662037</v>
      </c>
      <c r="T1687" s="9">
        <f t="shared" si="160"/>
        <v>42818.208599537036</v>
      </c>
    </row>
    <row r="1688" spans="1:20" ht="60" x14ac:dyDescent="0.25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8298</v>
      </c>
      <c r="O1688" s="5">
        <f t="shared" si="156"/>
        <v>0.36</v>
      </c>
      <c r="P1688" s="5">
        <f t="shared" si="161"/>
        <v>18</v>
      </c>
      <c r="Q1688" t="str">
        <f t="shared" si="157"/>
        <v>music</v>
      </c>
      <c r="R1688" t="str">
        <f t="shared" si="158"/>
        <v>faith</v>
      </c>
      <c r="S1688" s="9">
        <f t="shared" si="159"/>
        <v>42792.843969907408</v>
      </c>
      <c r="T1688" s="9">
        <f t="shared" si="160"/>
        <v>42852.802303240736</v>
      </c>
    </row>
    <row r="1689" spans="1:20" ht="60" x14ac:dyDescent="0.25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8298</v>
      </c>
      <c r="O1689" s="5">
        <f t="shared" si="156"/>
        <v>31.25</v>
      </c>
      <c r="P1689" s="5">
        <f t="shared" si="161"/>
        <v>80.128205128205124</v>
      </c>
      <c r="Q1689" t="str">
        <f t="shared" si="157"/>
        <v>music</v>
      </c>
      <c r="R1689" t="str">
        <f t="shared" si="158"/>
        <v>faith</v>
      </c>
      <c r="S1689" s="9">
        <f t="shared" si="159"/>
        <v>42802.046817129631</v>
      </c>
      <c r="T1689" s="9">
        <f t="shared" si="160"/>
        <v>42835.84375</v>
      </c>
    </row>
    <row r="1690" spans="1:20" ht="60" x14ac:dyDescent="0.25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8298</v>
      </c>
      <c r="O1690" s="5">
        <f t="shared" si="156"/>
        <v>44.3</v>
      </c>
      <c r="P1690" s="5">
        <f t="shared" si="161"/>
        <v>253.14285714285714</v>
      </c>
      <c r="Q1690" t="str">
        <f t="shared" si="157"/>
        <v>music</v>
      </c>
      <c r="R1690" t="str">
        <f t="shared" si="158"/>
        <v>faith</v>
      </c>
      <c r="S1690" s="9">
        <f t="shared" si="159"/>
        <v>42804.534652777773</v>
      </c>
      <c r="T1690" s="9">
        <f t="shared" si="160"/>
        <v>42834.492986111116</v>
      </c>
    </row>
    <row r="1691" spans="1:20" ht="30" x14ac:dyDescent="0.25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8298</v>
      </c>
      <c r="O1691" s="5">
        <f t="shared" si="156"/>
        <v>100</v>
      </c>
      <c r="P1691" s="5">
        <f t="shared" si="161"/>
        <v>171.42857142857142</v>
      </c>
      <c r="Q1691" t="str">
        <f t="shared" si="157"/>
        <v>music</v>
      </c>
      <c r="R1691" t="str">
        <f t="shared" si="158"/>
        <v>faith</v>
      </c>
      <c r="S1691" s="9">
        <f t="shared" si="159"/>
        <v>42780.942476851851</v>
      </c>
      <c r="T1691" s="9">
        <f t="shared" si="160"/>
        <v>42810.900810185187</v>
      </c>
    </row>
    <row r="1692" spans="1:20" ht="45" x14ac:dyDescent="0.25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8298</v>
      </c>
      <c r="O1692" s="5">
        <f t="shared" si="156"/>
        <v>25.4</v>
      </c>
      <c r="P1692" s="5">
        <f t="shared" si="161"/>
        <v>57.727272727272727</v>
      </c>
      <c r="Q1692" t="str">
        <f t="shared" si="157"/>
        <v>music</v>
      </c>
      <c r="R1692" t="str">
        <f t="shared" si="158"/>
        <v>faith</v>
      </c>
      <c r="S1692" s="9">
        <f t="shared" si="159"/>
        <v>42801.43104166667</v>
      </c>
      <c r="T1692" s="9">
        <f t="shared" si="160"/>
        <v>42831.389374999999</v>
      </c>
    </row>
    <row r="1693" spans="1:20" ht="60" x14ac:dyDescent="0.25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8298</v>
      </c>
      <c r="O1693" s="5">
        <f t="shared" si="156"/>
        <v>33.473333333333336</v>
      </c>
      <c r="P1693" s="5">
        <f t="shared" si="161"/>
        <v>264.26315789473682</v>
      </c>
      <c r="Q1693" t="str">
        <f t="shared" si="157"/>
        <v>music</v>
      </c>
      <c r="R1693" t="str">
        <f t="shared" si="158"/>
        <v>faith</v>
      </c>
      <c r="S1693" s="9">
        <f t="shared" si="159"/>
        <v>42795.701481481476</v>
      </c>
      <c r="T1693" s="9">
        <f t="shared" si="160"/>
        <v>42828.041666666672</v>
      </c>
    </row>
    <row r="1694" spans="1:20" ht="45" x14ac:dyDescent="0.25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8298</v>
      </c>
      <c r="O1694" s="5">
        <f t="shared" si="156"/>
        <v>47.8</v>
      </c>
      <c r="P1694" s="5">
        <f t="shared" si="161"/>
        <v>159.33333333333334</v>
      </c>
      <c r="Q1694" t="str">
        <f t="shared" si="157"/>
        <v>music</v>
      </c>
      <c r="R1694" t="str">
        <f t="shared" si="158"/>
        <v>faith</v>
      </c>
      <c r="S1694" s="9">
        <f t="shared" si="159"/>
        <v>42788.151238425926</v>
      </c>
      <c r="T1694" s="9">
        <f t="shared" si="160"/>
        <v>42820.999305555553</v>
      </c>
    </row>
    <row r="1695" spans="1:20" ht="60" x14ac:dyDescent="0.25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8298</v>
      </c>
      <c r="O1695" s="5">
        <f t="shared" si="156"/>
        <v>9.3333333333333339</v>
      </c>
      <c r="P1695" s="5">
        <f t="shared" si="161"/>
        <v>35</v>
      </c>
      <c r="Q1695" t="str">
        <f t="shared" si="157"/>
        <v>music</v>
      </c>
      <c r="R1695" t="str">
        <f t="shared" si="158"/>
        <v>faith</v>
      </c>
      <c r="S1695" s="9">
        <f t="shared" si="159"/>
        <v>42803.920277777783</v>
      </c>
      <c r="T1695" s="9">
        <f t="shared" si="160"/>
        <v>42834.833333333328</v>
      </c>
    </row>
    <row r="1696" spans="1:20" ht="60" x14ac:dyDescent="0.25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8298</v>
      </c>
      <c r="O1696" s="5">
        <f t="shared" si="156"/>
        <v>0.05</v>
      </c>
      <c r="P1696" s="5">
        <f t="shared" si="161"/>
        <v>5</v>
      </c>
      <c r="Q1696" t="str">
        <f t="shared" si="157"/>
        <v>music</v>
      </c>
      <c r="R1696" t="str">
        <f t="shared" si="158"/>
        <v>faith</v>
      </c>
      <c r="S1696" s="9">
        <f t="shared" si="159"/>
        <v>42791.669837962967</v>
      </c>
      <c r="T1696" s="9">
        <f t="shared" si="160"/>
        <v>42821.191666666666</v>
      </c>
    </row>
    <row r="1697" spans="1:20" ht="60" x14ac:dyDescent="0.25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8298</v>
      </c>
      <c r="O1697" s="5">
        <f t="shared" si="156"/>
        <v>11.708333333333334</v>
      </c>
      <c r="P1697" s="5">
        <f t="shared" si="161"/>
        <v>61.086956521739133</v>
      </c>
      <c r="Q1697" t="str">
        <f t="shared" si="157"/>
        <v>music</v>
      </c>
      <c r="R1697" t="str">
        <f t="shared" si="158"/>
        <v>faith</v>
      </c>
      <c r="S1697" s="9">
        <f t="shared" si="159"/>
        <v>42801.031412037039</v>
      </c>
      <c r="T1697" s="9">
        <f t="shared" si="160"/>
        <v>42835.041666666672</v>
      </c>
    </row>
    <row r="1698" spans="1:20" ht="60" x14ac:dyDescent="0.25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8298</v>
      </c>
      <c r="O1698" s="5">
        <f t="shared" si="156"/>
        <v>0</v>
      </c>
      <c r="P1698" s="5">
        <f t="shared" si="161"/>
        <v>0</v>
      </c>
      <c r="Q1698" t="str">
        <f t="shared" si="157"/>
        <v>music</v>
      </c>
      <c r="R1698" t="str">
        <f t="shared" si="158"/>
        <v>faith</v>
      </c>
      <c r="S1698" s="9">
        <f t="shared" si="159"/>
        <v>42796.069571759261</v>
      </c>
      <c r="T1698" s="9">
        <f t="shared" si="160"/>
        <v>42826.027905092589</v>
      </c>
    </row>
    <row r="1699" spans="1:20" ht="45" x14ac:dyDescent="0.25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8298</v>
      </c>
      <c r="O1699" s="5">
        <f t="shared" si="156"/>
        <v>20.207999999999998</v>
      </c>
      <c r="P1699" s="5">
        <f t="shared" si="161"/>
        <v>114.81818181818181</v>
      </c>
      <c r="Q1699" t="str">
        <f t="shared" si="157"/>
        <v>music</v>
      </c>
      <c r="R1699" t="str">
        <f t="shared" si="158"/>
        <v>faith</v>
      </c>
      <c r="S1699" s="9">
        <f t="shared" si="159"/>
        <v>42805.032962962956</v>
      </c>
      <c r="T1699" s="9">
        <f t="shared" si="160"/>
        <v>42834.991296296299</v>
      </c>
    </row>
    <row r="1700" spans="1:20" ht="75" x14ac:dyDescent="0.25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8298</v>
      </c>
      <c r="O1700" s="5">
        <f t="shared" si="156"/>
        <v>0</v>
      </c>
      <c r="P1700" s="5">
        <f t="shared" si="161"/>
        <v>0</v>
      </c>
      <c r="Q1700" t="str">
        <f t="shared" si="157"/>
        <v>music</v>
      </c>
      <c r="R1700" t="str">
        <f t="shared" si="158"/>
        <v>faith</v>
      </c>
      <c r="S1700" s="9">
        <f t="shared" si="159"/>
        <v>42796.207870370374</v>
      </c>
      <c r="T1700" s="9">
        <f t="shared" si="160"/>
        <v>42820.147916666669</v>
      </c>
    </row>
    <row r="1701" spans="1:20" ht="60" x14ac:dyDescent="0.25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8298</v>
      </c>
      <c r="O1701" s="5">
        <f t="shared" si="156"/>
        <v>4.2311459353574925</v>
      </c>
      <c r="P1701" s="5">
        <f t="shared" si="161"/>
        <v>54</v>
      </c>
      <c r="Q1701" t="str">
        <f t="shared" si="157"/>
        <v>music</v>
      </c>
      <c r="R1701" t="str">
        <f t="shared" si="158"/>
        <v>faith</v>
      </c>
      <c r="S1701" s="9">
        <f t="shared" si="159"/>
        <v>42806.863946759258</v>
      </c>
      <c r="T1701" s="9">
        <f t="shared" si="160"/>
        <v>42836.863946759258</v>
      </c>
    </row>
    <row r="1702" spans="1:20" ht="60" x14ac:dyDescent="0.25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8298</v>
      </c>
      <c r="O1702" s="5">
        <f t="shared" si="156"/>
        <v>26.06</v>
      </c>
      <c r="P1702" s="5">
        <f t="shared" si="161"/>
        <v>65.974683544303801</v>
      </c>
      <c r="Q1702" t="str">
        <f t="shared" si="157"/>
        <v>music</v>
      </c>
      <c r="R1702" t="str">
        <f t="shared" si="158"/>
        <v>faith</v>
      </c>
      <c r="S1702" s="9">
        <f t="shared" si="159"/>
        <v>42796.071643518517</v>
      </c>
      <c r="T1702" s="9">
        <f t="shared" si="160"/>
        <v>42826.166666666672</v>
      </c>
    </row>
    <row r="1703" spans="1:20" ht="60" x14ac:dyDescent="0.25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8298</v>
      </c>
      <c r="O1703" s="5">
        <f t="shared" si="156"/>
        <v>0.19801980198019803</v>
      </c>
      <c r="P1703" s="5">
        <f t="shared" si="161"/>
        <v>5</v>
      </c>
      <c r="Q1703" t="str">
        <f t="shared" si="157"/>
        <v>music</v>
      </c>
      <c r="R1703" t="str">
        <f t="shared" si="158"/>
        <v>faith</v>
      </c>
      <c r="S1703" s="9">
        <f t="shared" si="159"/>
        <v>41989.664409722223</v>
      </c>
      <c r="T1703" s="9">
        <f t="shared" si="160"/>
        <v>42019.664409722223</v>
      </c>
    </row>
    <row r="1704" spans="1:20" ht="30" x14ac:dyDescent="0.25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8298</v>
      </c>
      <c r="O1704" s="5">
        <f t="shared" si="156"/>
        <v>6.0606060606060606E-3</v>
      </c>
      <c r="P1704" s="5">
        <f t="shared" si="161"/>
        <v>1</v>
      </c>
      <c r="Q1704" t="str">
        <f t="shared" si="157"/>
        <v>music</v>
      </c>
      <c r="R1704" t="str">
        <f t="shared" si="158"/>
        <v>faith</v>
      </c>
      <c r="S1704" s="9">
        <f t="shared" si="159"/>
        <v>42063.869791666672</v>
      </c>
      <c r="T1704" s="9">
        <f t="shared" si="160"/>
        <v>42093.828125</v>
      </c>
    </row>
    <row r="1705" spans="1:20" ht="60" x14ac:dyDescent="0.25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8298</v>
      </c>
      <c r="O1705" s="5">
        <f t="shared" si="156"/>
        <v>1.02</v>
      </c>
      <c r="P1705" s="5">
        <f t="shared" si="161"/>
        <v>25.5</v>
      </c>
      <c r="Q1705" t="str">
        <f t="shared" si="157"/>
        <v>music</v>
      </c>
      <c r="R1705" t="str">
        <f t="shared" si="158"/>
        <v>faith</v>
      </c>
      <c r="S1705" s="9">
        <f t="shared" si="159"/>
        <v>42187.281678240746</v>
      </c>
      <c r="T1705" s="9">
        <f t="shared" si="160"/>
        <v>42247.281678240746</v>
      </c>
    </row>
    <row r="1706" spans="1:20" ht="45" x14ac:dyDescent="0.25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8298</v>
      </c>
      <c r="O1706" s="5">
        <f t="shared" si="156"/>
        <v>65.099999999999994</v>
      </c>
      <c r="P1706" s="5">
        <f t="shared" si="161"/>
        <v>118.36363636363636</v>
      </c>
      <c r="Q1706" t="str">
        <f t="shared" si="157"/>
        <v>music</v>
      </c>
      <c r="R1706" t="str">
        <f t="shared" si="158"/>
        <v>faith</v>
      </c>
      <c r="S1706" s="9">
        <f t="shared" si="159"/>
        <v>42021.139733796299</v>
      </c>
      <c r="T1706" s="9">
        <f t="shared" si="160"/>
        <v>42051.139733796299</v>
      </c>
    </row>
    <row r="1707" spans="1:20" ht="45" x14ac:dyDescent="0.25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8298</v>
      </c>
      <c r="O1707" s="5">
        <f t="shared" si="156"/>
        <v>0</v>
      </c>
      <c r="P1707" s="5">
        <f t="shared" si="161"/>
        <v>0</v>
      </c>
      <c r="Q1707" t="str">
        <f t="shared" si="157"/>
        <v>music</v>
      </c>
      <c r="R1707" t="str">
        <f t="shared" si="158"/>
        <v>faith</v>
      </c>
      <c r="S1707" s="9">
        <f t="shared" si="159"/>
        <v>42245.016736111109</v>
      </c>
      <c r="T1707" s="9">
        <f t="shared" si="160"/>
        <v>42256.666666666672</v>
      </c>
    </row>
    <row r="1708" spans="1:20" ht="45" x14ac:dyDescent="0.25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8298</v>
      </c>
      <c r="O1708" s="5">
        <f t="shared" si="156"/>
        <v>0</v>
      </c>
      <c r="P1708" s="5">
        <f t="shared" si="161"/>
        <v>0</v>
      </c>
      <c r="Q1708" t="str">
        <f t="shared" si="157"/>
        <v>music</v>
      </c>
      <c r="R1708" t="str">
        <f t="shared" si="158"/>
        <v>faith</v>
      </c>
      <c r="S1708" s="9">
        <f t="shared" si="159"/>
        <v>42179.306388888886</v>
      </c>
      <c r="T1708" s="9">
        <f t="shared" si="160"/>
        <v>42239.306388888886</v>
      </c>
    </row>
    <row r="1709" spans="1:20" ht="60" x14ac:dyDescent="0.25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8298</v>
      </c>
      <c r="O1709" s="5">
        <f t="shared" si="156"/>
        <v>9.74</v>
      </c>
      <c r="P1709" s="5">
        <f t="shared" si="161"/>
        <v>54.111111111111114</v>
      </c>
      <c r="Q1709" t="str">
        <f t="shared" si="157"/>
        <v>music</v>
      </c>
      <c r="R1709" t="str">
        <f t="shared" si="158"/>
        <v>faith</v>
      </c>
      <c r="S1709" s="9">
        <f t="shared" si="159"/>
        <v>42427.721006944441</v>
      </c>
      <c r="T1709" s="9">
        <f t="shared" si="160"/>
        <v>42457.679340277777</v>
      </c>
    </row>
    <row r="1710" spans="1:20" ht="60" x14ac:dyDescent="0.25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8298</v>
      </c>
      <c r="O1710" s="5">
        <f t="shared" si="156"/>
        <v>0</v>
      </c>
      <c r="P1710" s="5">
        <f t="shared" si="161"/>
        <v>0</v>
      </c>
      <c r="Q1710" t="str">
        <f t="shared" si="157"/>
        <v>music</v>
      </c>
      <c r="R1710" t="str">
        <f t="shared" si="158"/>
        <v>faith</v>
      </c>
      <c r="S1710" s="9">
        <f t="shared" si="159"/>
        <v>42451.866967592592</v>
      </c>
      <c r="T1710" s="9">
        <f t="shared" si="160"/>
        <v>42491.866967592592</v>
      </c>
    </row>
    <row r="1711" spans="1:20" ht="45" x14ac:dyDescent="0.25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8298</v>
      </c>
      <c r="O1711" s="5">
        <f t="shared" si="156"/>
        <v>4.8571428571428568</v>
      </c>
      <c r="P1711" s="5">
        <f t="shared" si="161"/>
        <v>21.25</v>
      </c>
      <c r="Q1711" t="str">
        <f t="shared" si="157"/>
        <v>music</v>
      </c>
      <c r="R1711" t="str">
        <f t="shared" si="158"/>
        <v>faith</v>
      </c>
      <c r="S1711" s="9">
        <f t="shared" si="159"/>
        <v>41841.56381944444</v>
      </c>
      <c r="T1711" s="9">
        <f t="shared" si="160"/>
        <v>41882.818749999999</v>
      </c>
    </row>
    <row r="1712" spans="1:20" ht="30" x14ac:dyDescent="0.25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8298</v>
      </c>
      <c r="O1712" s="5">
        <f t="shared" si="156"/>
        <v>0.68</v>
      </c>
      <c r="P1712" s="5">
        <f t="shared" si="161"/>
        <v>34</v>
      </c>
      <c r="Q1712" t="str">
        <f t="shared" si="157"/>
        <v>music</v>
      </c>
      <c r="R1712" t="str">
        <f t="shared" si="158"/>
        <v>faith</v>
      </c>
      <c r="S1712" s="9">
        <f t="shared" si="159"/>
        <v>42341.59129629629</v>
      </c>
      <c r="T1712" s="9">
        <f t="shared" si="160"/>
        <v>42387.541666666672</v>
      </c>
    </row>
    <row r="1713" spans="1:20" ht="60" x14ac:dyDescent="0.25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8298</v>
      </c>
      <c r="O1713" s="5">
        <f t="shared" si="156"/>
        <v>10.5</v>
      </c>
      <c r="P1713" s="5">
        <f t="shared" si="161"/>
        <v>525</v>
      </c>
      <c r="Q1713" t="str">
        <f t="shared" si="157"/>
        <v>music</v>
      </c>
      <c r="R1713" t="str">
        <f t="shared" si="158"/>
        <v>faith</v>
      </c>
      <c r="S1713" s="9">
        <f t="shared" si="159"/>
        <v>41852.646226851852</v>
      </c>
      <c r="T1713" s="9">
        <f t="shared" si="160"/>
        <v>41883.646226851852</v>
      </c>
    </row>
    <row r="1714" spans="1:20" ht="60" x14ac:dyDescent="0.25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8298</v>
      </c>
      <c r="O1714" s="5">
        <f t="shared" si="156"/>
        <v>0</v>
      </c>
      <c r="P1714" s="5">
        <f t="shared" si="161"/>
        <v>0</v>
      </c>
      <c r="Q1714" t="str">
        <f t="shared" si="157"/>
        <v>music</v>
      </c>
      <c r="R1714" t="str">
        <f t="shared" si="158"/>
        <v>faith</v>
      </c>
      <c r="S1714" s="9">
        <f t="shared" si="159"/>
        <v>42125.913807870369</v>
      </c>
      <c r="T1714" s="9">
        <f t="shared" si="160"/>
        <v>42185.913807870369</v>
      </c>
    </row>
    <row r="1715" spans="1:20" ht="60" x14ac:dyDescent="0.25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8298</v>
      </c>
      <c r="O1715" s="5">
        <f t="shared" si="156"/>
        <v>1.6666666666666667</v>
      </c>
      <c r="P1715" s="5">
        <f t="shared" si="161"/>
        <v>50</v>
      </c>
      <c r="Q1715" t="str">
        <f t="shared" si="157"/>
        <v>music</v>
      </c>
      <c r="R1715" t="str">
        <f t="shared" si="158"/>
        <v>faith</v>
      </c>
      <c r="S1715" s="9">
        <f t="shared" si="159"/>
        <v>41887.801064814819</v>
      </c>
      <c r="T1715" s="9">
        <f t="shared" si="160"/>
        <v>41917.801064814819</v>
      </c>
    </row>
    <row r="1716" spans="1:20" ht="60" x14ac:dyDescent="0.25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8298</v>
      </c>
      <c r="O1716" s="5">
        <f t="shared" si="156"/>
        <v>7.8680000000000003</v>
      </c>
      <c r="P1716" s="5">
        <f t="shared" si="161"/>
        <v>115.70588235294117</v>
      </c>
      <c r="Q1716" t="str">
        <f t="shared" si="157"/>
        <v>music</v>
      </c>
      <c r="R1716" t="str">
        <f t="shared" si="158"/>
        <v>faith</v>
      </c>
      <c r="S1716" s="9">
        <f t="shared" si="159"/>
        <v>42095.918530092589</v>
      </c>
      <c r="T1716" s="9">
        <f t="shared" si="160"/>
        <v>42125.918530092589</v>
      </c>
    </row>
    <row r="1717" spans="1:20" ht="45" x14ac:dyDescent="0.25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8298</v>
      </c>
      <c r="O1717" s="5">
        <f t="shared" si="156"/>
        <v>0.22</v>
      </c>
      <c r="P1717" s="5">
        <f t="shared" si="161"/>
        <v>5.5</v>
      </c>
      <c r="Q1717" t="str">
        <f t="shared" si="157"/>
        <v>music</v>
      </c>
      <c r="R1717" t="str">
        <f t="shared" si="158"/>
        <v>faith</v>
      </c>
      <c r="S1717" s="9">
        <f t="shared" si="159"/>
        <v>42064.217418981483</v>
      </c>
      <c r="T1717" s="9">
        <f t="shared" si="160"/>
        <v>42094.140277777777</v>
      </c>
    </row>
    <row r="1718" spans="1:20" ht="60" x14ac:dyDescent="0.25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8298</v>
      </c>
      <c r="O1718" s="5">
        <f t="shared" si="156"/>
        <v>7.5</v>
      </c>
      <c r="P1718" s="5">
        <f t="shared" si="161"/>
        <v>50</v>
      </c>
      <c r="Q1718" t="str">
        <f t="shared" si="157"/>
        <v>music</v>
      </c>
      <c r="R1718" t="str">
        <f t="shared" si="158"/>
        <v>faith</v>
      </c>
      <c r="S1718" s="9">
        <f t="shared" si="159"/>
        <v>42673.577534722222</v>
      </c>
      <c r="T1718" s="9">
        <f t="shared" si="160"/>
        <v>42713.619201388887</v>
      </c>
    </row>
    <row r="1719" spans="1:20" ht="45" x14ac:dyDescent="0.25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8298</v>
      </c>
      <c r="O1719" s="5">
        <f t="shared" si="156"/>
        <v>42.725880551301685</v>
      </c>
      <c r="P1719" s="5">
        <f t="shared" si="161"/>
        <v>34.024390243902438</v>
      </c>
      <c r="Q1719" t="str">
        <f t="shared" si="157"/>
        <v>music</v>
      </c>
      <c r="R1719" t="str">
        <f t="shared" si="158"/>
        <v>faith</v>
      </c>
      <c r="S1719" s="9">
        <f t="shared" si="159"/>
        <v>42460.98192129629</v>
      </c>
      <c r="T1719" s="9">
        <f t="shared" si="160"/>
        <v>42481.166666666672</v>
      </c>
    </row>
    <row r="1720" spans="1:20" x14ac:dyDescent="0.25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8298</v>
      </c>
      <c r="O1720" s="5">
        <f t="shared" si="156"/>
        <v>0.21428571428571427</v>
      </c>
      <c r="P1720" s="5">
        <f t="shared" si="161"/>
        <v>37.5</v>
      </c>
      <c r="Q1720" t="str">
        <f t="shared" si="157"/>
        <v>music</v>
      </c>
      <c r="R1720" t="str">
        <f t="shared" si="158"/>
        <v>faith</v>
      </c>
      <c r="S1720" s="9">
        <f t="shared" si="159"/>
        <v>42460.610520833332</v>
      </c>
      <c r="T1720" s="9">
        <f t="shared" si="160"/>
        <v>42504.207638888889</v>
      </c>
    </row>
    <row r="1721" spans="1:20" ht="60" x14ac:dyDescent="0.25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8298</v>
      </c>
      <c r="O1721" s="5">
        <f t="shared" si="156"/>
        <v>0.875</v>
      </c>
      <c r="P1721" s="5">
        <f t="shared" si="161"/>
        <v>11.666666666666666</v>
      </c>
      <c r="Q1721" t="str">
        <f t="shared" si="157"/>
        <v>music</v>
      </c>
      <c r="R1721" t="str">
        <f t="shared" si="158"/>
        <v>faith</v>
      </c>
      <c r="S1721" s="9">
        <f t="shared" si="159"/>
        <v>41869.534618055557</v>
      </c>
      <c r="T1721" s="9">
        <f t="shared" si="160"/>
        <v>41899.534618055557</v>
      </c>
    </row>
    <row r="1722" spans="1:20" ht="60" x14ac:dyDescent="0.25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8298</v>
      </c>
      <c r="O1722" s="5">
        <f t="shared" si="156"/>
        <v>5.625</v>
      </c>
      <c r="P1722" s="5">
        <f t="shared" si="161"/>
        <v>28.125</v>
      </c>
      <c r="Q1722" t="str">
        <f t="shared" si="157"/>
        <v>music</v>
      </c>
      <c r="R1722" t="str">
        <f t="shared" si="158"/>
        <v>faith</v>
      </c>
      <c r="S1722" s="9">
        <f t="shared" si="159"/>
        <v>41922.783229166671</v>
      </c>
      <c r="T1722" s="9">
        <f t="shared" si="160"/>
        <v>41952.824895833335</v>
      </c>
    </row>
    <row r="1723" spans="1:20" ht="45" x14ac:dyDescent="0.25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8298</v>
      </c>
      <c r="O1723" s="5">
        <f t="shared" si="156"/>
        <v>0</v>
      </c>
      <c r="P1723" s="5">
        <f t="shared" si="161"/>
        <v>0</v>
      </c>
      <c r="Q1723" t="str">
        <f t="shared" si="157"/>
        <v>music</v>
      </c>
      <c r="R1723" t="str">
        <f t="shared" si="158"/>
        <v>faith</v>
      </c>
      <c r="S1723" s="9">
        <f t="shared" si="159"/>
        <v>42319.461377314816</v>
      </c>
      <c r="T1723" s="9">
        <f t="shared" si="160"/>
        <v>42349.461377314816</v>
      </c>
    </row>
    <row r="1724" spans="1:20" ht="45" x14ac:dyDescent="0.25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8298</v>
      </c>
      <c r="O1724" s="5">
        <f t="shared" si="156"/>
        <v>3.4722222222222224E-2</v>
      </c>
      <c r="P1724" s="5">
        <f t="shared" si="161"/>
        <v>1</v>
      </c>
      <c r="Q1724" t="str">
        <f t="shared" si="157"/>
        <v>music</v>
      </c>
      <c r="R1724" t="str">
        <f t="shared" si="158"/>
        <v>faith</v>
      </c>
      <c r="S1724" s="9">
        <f t="shared" si="159"/>
        <v>42425.960983796293</v>
      </c>
      <c r="T1724" s="9">
        <f t="shared" si="160"/>
        <v>42463.006944444445</v>
      </c>
    </row>
    <row r="1725" spans="1:20" ht="60" x14ac:dyDescent="0.25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8298</v>
      </c>
      <c r="O1725" s="5">
        <f t="shared" si="156"/>
        <v>6.5</v>
      </c>
      <c r="P1725" s="5">
        <f t="shared" si="161"/>
        <v>216.66666666666666</v>
      </c>
      <c r="Q1725" t="str">
        <f t="shared" si="157"/>
        <v>music</v>
      </c>
      <c r="R1725" t="str">
        <f t="shared" si="158"/>
        <v>faith</v>
      </c>
      <c r="S1725" s="9">
        <f t="shared" si="159"/>
        <v>42129.82540509259</v>
      </c>
      <c r="T1725" s="9">
        <f t="shared" si="160"/>
        <v>42186.25</v>
      </c>
    </row>
    <row r="1726" spans="1:20" ht="60" x14ac:dyDescent="0.25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8298</v>
      </c>
      <c r="O1726" s="5">
        <f t="shared" si="156"/>
        <v>0.58333333333333337</v>
      </c>
      <c r="P1726" s="5">
        <f t="shared" si="161"/>
        <v>8.75</v>
      </c>
      <c r="Q1726" t="str">
        <f t="shared" si="157"/>
        <v>music</v>
      </c>
      <c r="R1726" t="str">
        <f t="shared" si="158"/>
        <v>faith</v>
      </c>
      <c r="S1726" s="9">
        <f t="shared" si="159"/>
        <v>41912.932430555556</v>
      </c>
      <c r="T1726" s="9">
        <f t="shared" si="160"/>
        <v>41942.932430555556</v>
      </c>
    </row>
    <row r="1727" spans="1:20" ht="60" x14ac:dyDescent="0.25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8298</v>
      </c>
      <c r="O1727" s="5">
        <f t="shared" si="156"/>
        <v>10.181818181818182</v>
      </c>
      <c r="P1727" s="5">
        <f t="shared" si="161"/>
        <v>62.222222222222221</v>
      </c>
      <c r="Q1727" t="str">
        <f t="shared" si="157"/>
        <v>music</v>
      </c>
      <c r="R1727" t="str">
        <f t="shared" si="158"/>
        <v>faith</v>
      </c>
      <c r="S1727" s="9">
        <f t="shared" si="159"/>
        <v>41845.968159722222</v>
      </c>
      <c r="T1727" s="9">
        <f t="shared" si="160"/>
        <v>41875.968159722222</v>
      </c>
    </row>
    <row r="1728" spans="1:20" ht="30" x14ac:dyDescent="0.25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8298</v>
      </c>
      <c r="O1728" s="5">
        <f t="shared" si="156"/>
        <v>33.784615384615385</v>
      </c>
      <c r="P1728" s="5">
        <f t="shared" si="161"/>
        <v>137.25</v>
      </c>
      <c r="Q1728" t="str">
        <f t="shared" si="157"/>
        <v>music</v>
      </c>
      <c r="R1728" t="str">
        <f t="shared" si="158"/>
        <v>faith</v>
      </c>
      <c r="S1728" s="9">
        <f t="shared" si="159"/>
        <v>41788.919722222221</v>
      </c>
      <c r="T1728" s="9">
        <f t="shared" si="160"/>
        <v>41817.919722222221</v>
      </c>
    </row>
    <row r="1729" spans="1:20" ht="60" x14ac:dyDescent="0.25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8298</v>
      </c>
      <c r="O1729" s="5">
        <f t="shared" si="156"/>
        <v>3.3333333333333333E-2</v>
      </c>
      <c r="P1729" s="5">
        <f t="shared" si="161"/>
        <v>1</v>
      </c>
      <c r="Q1729" t="str">
        <f t="shared" si="157"/>
        <v>music</v>
      </c>
      <c r="R1729" t="str">
        <f t="shared" si="158"/>
        <v>faith</v>
      </c>
      <c r="S1729" s="9">
        <f t="shared" si="159"/>
        <v>42044.927974537044</v>
      </c>
      <c r="T1729" s="9">
        <f t="shared" si="160"/>
        <v>42099.458333333328</v>
      </c>
    </row>
    <row r="1730" spans="1:20" ht="45" x14ac:dyDescent="0.25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8298</v>
      </c>
      <c r="O1730" s="5">
        <f t="shared" si="156"/>
        <v>68.400000000000006</v>
      </c>
      <c r="P1730" s="5">
        <f t="shared" si="161"/>
        <v>122.14285714285714</v>
      </c>
      <c r="Q1730" t="str">
        <f t="shared" si="157"/>
        <v>music</v>
      </c>
      <c r="R1730" t="str">
        <f t="shared" si="158"/>
        <v>faith</v>
      </c>
      <c r="S1730" s="9">
        <f t="shared" si="159"/>
        <v>42268.625856481478</v>
      </c>
      <c r="T1730" s="9">
        <f t="shared" si="160"/>
        <v>42298.625856481478</v>
      </c>
    </row>
    <row r="1731" spans="1:20" ht="60" x14ac:dyDescent="0.25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8298</v>
      </c>
      <c r="O1731" s="5">
        <f t="shared" ref="O1731:O1794" si="162">E1731*100/D1731</f>
        <v>0</v>
      </c>
      <c r="P1731" s="5">
        <f t="shared" si="161"/>
        <v>0</v>
      </c>
      <c r="Q1731" t="str">
        <f t="shared" ref="Q1731:Q1794" si="163">IF(ISERR(FIND(" ",N1731)),"",LEFT(N1731,FIND(" ",N1731)-1))</f>
        <v>music</v>
      </c>
      <c r="R1731" t="str">
        <f t="shared" ref="R1731:R1794" si="164">IF(ISERR(FIND(" ",N1731)),"",RIGHT(N1731,LEN(N1731)-FIND("*",SUBSTITUTE(N1731," ","*",LEN(N1731)-LEN(SUBSTITUTE(N1731," ",""))))))</f>
        <v>faith</v>
      </c>
      <c r="S1731" s="9">
        <f t="shared" ref="S1731:S1794" si="165">(((J1731/60)/60)/24)+DATE(1970,1,1)</f>
        <v>42471.052152777775</v>
      </c>
      <c r="T1731" s="9">
        <f t="shared" ref="T1731:T1794" si="166">(((I1731/60)/60)/24)+DATE(1970,1,1)</f>
        <v>42531.052152777775</v>
      </c>
    </row>
    <row r="1732" spans="1:20" ht="45" x14ac:dyDescent="0.25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8298</v>
      </c>
      <c r="O1732" s="5">
        <f t="shared" si="162"/>
        <v>0</v>
      </c>
      <c r="P1732" s="5">
        <f t="shared" ref="P1732:P1795" si="167">IF(L1732=0,0,E1732/L1732)</f>
        <v>0</v>
      </c>
      <c r="Q1732" t="str">
        <f t="shared" si="163"/>
        <v>music</v>
      </c>
      <c r="R1732" t="str">
        <f t="shared" si="164"/>
        <v>faith</v>
      </c>
      <c r="S1732" s="9">
        <f t="shared" si="165"/>
        <v>42272.087766203709</v>
      </c>
      <c r="T1732" s="9">
        <f t="shared" si="166"/>
        <v>42302.087766203709</v>
      </c>
    </row>
    <row r="1733" spans="1:20" ht="30" x14ac:dyDescent="0.25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8298</v>
      </c>
      <c r="O1733" s="5">
        <f t="shared" si="162"/>
        <v>0</v>
      </c>
      <c r="P1733" s="5">
        <f t="shared" si="167"/>
        <v>0</v>
      </c>
      <c r="Q1733" t="str">
        <f t="shared" si="163"/>
        <v>music</v>
      </c>
      <c r="R1733" t="str">
        <f t="shared" si="164"/>
        <v>faith</v>
      </c>
      <c r="S1733" s="9">
        <f t="shared" si="165"/>
        <v>42152.906851851847</v>
      </c>
      <c r="T1733" s="9">
        <f t="shared" si="166"/>
        <v>42166.625</v>
      </c>
    </row>
    <row r="1734" spans="1:20" ht="60" x14ac:dyDescent="0.25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8298</v>
      </c>
      <c r="O1734" s="5">
        <f t="shared" si="162"/>
        <v>0</v>
      </c>
      <c r="P1734" s="5">
        <f t="shared" si="167"/>
        <v>0</v>
      </c>
      <c r="Q1734" t="str">
        <f t="shared" si="163"/>
        <v>music</v>
      </c>
      <c r="R1734" t="str">
        <f t="shared" si="164"/>
        <v>faith</v>
      </c>
      <c r="S1734" s="9">
        <f t="shared" si="165"/>
        <v>42325.683807870373</v>
      </c>
      <c r="T1734" s="9">
        <f t="shared" si="166"/>
        <v>42385.208333333328</v>
      </c>
    </row>
    <row r="1735" spans="1:20" ht="60" x14ac:dyDescent="0.25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8298</v>
      </c>
      <c r="O1735" s="5">
        <f t="shared" si="162"/>
        <v>0</v>
      </c>
      <c r="P1735" s="5">
        <f t="shared" si="167"/>
        <v>0</v>
      </c>
      <c r="Q1735" t="str">
        <f t="shared" si="163"/>
        <v>music</v>
      </c>
      <c r="R1735" t="str">
        <f t="shared" si="164"/>
        <v>faith</v>
      </c>
      <c r="S1735" s="9">
        <f t="shared" si="165"/>
        <v>42614.675625000003</v>
      </c>
      <c r="T1735" s="9">
        <f t="shared" si="166"/>
        <v>42626.895833333328</v>
      </c>
    </row>
    <row r="1736" spans="1:20" ht="45" x14ac:dyDescent="0.25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8298</v>
      </c>
      <c r="O1736" s="5">
        <f t="shared" si="162"/>
        <v>2.2222222222222223E-2</v>
      </c>
      <c r="P1736" s="5">
        <f t="shared" si="167"/>
        <v>1</v>
      </c>
      <c r="Q1736" t="str">
        <f t="shared" si="163"/>
        <v>music</v>
      </c>
      <c r="R1736" t="str">
        <f t="shared" si="164"/>
        <v>faith</v>
      </c>
      <c r="S1736" s="9">
        <f t="shared" si="165"/>
        <v>42102.036527777775</v>
      </c>
      <c r="T1736" s="9">
        <f t="shared" si="166"/>
        <v>42132.036527777775</v>
      </c>
    </row>
    <row r="1737" spans="1:20" ht="45" x14ac:dyDescent="0.25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8298</v>
      </c>
      <c r="O1737" s="5">
        <f t="shared" si="162"/>
        <v>11</v>
      </c>
      <c r="P1737" s="5">
        <f t="shared" si="167"/>
        <v>55</v>
      </c>
      <c r="Q1737" t="str">
        <f t="shared" si="163"/>
        <v>music</v>
      </c>
      <c r="R1737" t="str">
        <f t="shared" si="164"/>
        <v>faith</v>
      </c>
      <c r="S1737" s="9">
        <f t="shared" si="165"/>
        <v>42559.814178240747</v>
      </c>
      <c r="T1737" s="9">
        <f t="shared" si="166"/>
        <v>42589.814178240747</v>
      </c>
    </row>
    <row r="1738" spans="1:20" ht="45" x14ac:dyDescent="0.25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8298</v>
      </c>
      <c r="O1738" s="5">
        <f t="shared" si="162"/>
        <v>0.73333333333333328</v>
      </c>
      <c r="P1738" s="5">
        <f t="shared" si="167"/>
        <v>22</v>
      </c>
      <c r="Q1738" t="str">
        <f t="shared" si="163"/>
        <v>music</v>
      </c>
      <c r="R1738" t="str">
        <f t="shared" si="164"/>
        <v>faith</v>
      </c>
      <c r="S1738" s="9">
        <f t="shared" si="165"/>
        <v>42286.861493055556</v>
      </c>
      <c r="T1738" s="9">
        <f t="shared" si="166"/>
        <v>42316.90315972222</v>
      </c>
    </row>
    <row r="1739" spans="1:20" ht="60" x14ac:dyDescent="0.25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8298</v>
      </c>
      <c r="O1739" s="5">
        <f t="shared" si="162"/>
        <v>21.25</v>
      </c>
      <c r="P1739" s="5">
        <f t="shared" si="167"/>
        <v>56.666666666666664</v>
      </c>
      <c r="Q1739" t="str">
        <f t="shared" si="163"/>
        <v>music</v>
      </c>
      <c r="R1739" t="str">
        <f t="shared" si="164"/>
        <v>faith</v>
      </c>
      <c r="S1739" s="9">
        <f t="shared" si="165"/>
        <v>42175.948981481488</v>
      </c>
      <c r="T1739" s="9">
        <f t="shared" si="166"/>
        <v>42205.948981481488</v>
      </c>
    </row>
    <row r="1740" spans="1:20" ht="45" x14ac:dyDescent="0.25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8298</v>
      </c>
      <c r="O1740" s="5">
        <f t="shared" si="162"/>
        <v>0.4</v>
      </c>
      <c r="P1740" s="5">
        <f t="shared" si="167"/>
        <v>20</v>
      </c>
      <c r="Q1740" t="str">
        <f t="shared" si="163"/>
        <v>music</v>
      </c>
      <c r="R1740" t="str">
        <f t="shared" si="164"/>
        <v>faith</v>
      </c>
      <c r="S1740" s="9">
        <f t="shared" si="165"/>
        <v>41884.874328703707</v>
      </c>
      <c r="T1740" s="9">
        <f t="shared" si="166"/>
        <v>41914.874328703707</v>
      </c>
    </row>
    <row r="1741" spans="1:20" ht="45" x14ac:dyDescent="0.25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8298</v>
      </c>
      <c r="O1741" s="5">
        <f t="shared" si="162"/>
        <v>0.1</v>
      </c>
      <c r="P1741" s="5">
        <f t="shared" si="167"/>
        <v>1</v>
      </c>
      <c r="Q1741" t="str">
        <f t="shared" si="163"/>
        <v>music</v>
      </c>
      <c r="R1741" t="str">
        <f t="shared" si="164"/>
        <v>faith</v>
      </c>
      <c r="S1741" s="9">
        <f t="shared" si="165"/>
        <v>42435.874212962968</v>
      </c>
      <c r="T1741" s="9">
        <f t="shared" si="166"/>
        <v>42494.832546296297</v>
      </c>
    </row>
    <row r="1742" spans="1:20" ht="45" x14ac:dyDescent="0.25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8298</v>
      </c>
      <c r="O1742" s="5">
        <f t="shared" si="162"/>
        <v>0</v>
      </c>
      <c r="P1742" s="5">
        <f t="shared" si="167"/>
        <v>0</v>
      </c>
      <c r="Q1742" t="str">
        <f t="shared" si="163"/>
        <v>music</v>
      </c>
      <c r="R1742" t="str">
        <f t="shared" si="164"/>
        <v>faith</v>
      </c>
      <c r="S1742" s="9">
        <f t="shared" si="165"/>
        <v>42171.817384259266</v>
      </c>
      <c r="T1742" s="9">
        <f t="shared" si="166"/>
        <v>42201.817384259266</v>
      </c>
    </row>
    <row r="1743" spans="1:20" ht="45" x14ac:dyDescent="0.25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8290</v>
      </c>
      <c r="O1743" s="5">
        <f t="shared" si="162"/>
        <v>110.83333333333333</v>
      </c>
      <c r="P1743" s="5">
        <f t="shared" si="167"/>
        <v>25.576923076923077</v>
      </c>
      <c r="Q1743" t="str">
        <f t="shared" si="163"/>
        <v>photography</v>
      </c>
      <c r="R1743" t="str">
        <f t="shared" si="164"/>
        <v>photobooks</v>
      </c>
      <c r="S1743" s="9">
        <f t="shared" si="165"/>
        <v>42120.628136574072</v>
      </c>
      <c r="T1743" s="9">
        <f t="shared" si="166"/>
        <v>42165.628136574072</v>
      </c>
    </row>
    <row r="1744" spans="1:20" ht="60" x14ac:dyDescent="0.25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8290</v>
      </c>
      <c r="O1744" s="5">
        <f t="shared" si="162"/>
        <v>108.75</v>
      </c>
      <c r="P1744" s="5">
        <f t="shared" si="167"/>
        <v>63.970588235294116</v>
      </c>
      <c r="Q1744" t="str">
        <f t="shared" si="163"/>
        <v>photography</v>
      </c>
      <c r="R1744" t="str">
        <f t="shared" si="164"/>
        <v>photobooks</v>
      </c>
      <c r="S1744" s="9">
        <f t="shared" si="165"/>
        <v>42710.876967592587</v>
      </c>
      <c r="T1744" s="9">
        <f t="shared" si="166"/>
        <v>42742.875</v>
      </c>
    </row>
    <row r="1745" spans="1:20" ht="45" x14ac:dyDescent="0.25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8290</v>
      </c>
      <c r="O1745" s="5">
        <f t="shared" si="162"/>
        <v>100.41666666666667</v>
      </c>
      <c r="P1745" s="5">
        <f t="shared" si="167"/>
        <v>89.925373134328353</v>
      </c>
      <c r="Q1745" t="str">
        <f t="shared" si="163"/>
        <v>photography</v>
      </c>
      <c r="R1745" t="str">
        <f t="shared" si="164"/>
        <v>photobooks</v>
      </c>
      <c r="S1745" s="9">
        <f t="shared" si="165"/>
        <v>42586.925636574073</v>
      </c>
      <c r="T1745" s="9">
        <f t="shared" si="166"/>
        <v>42609.165972222225</v>
      </c>
    </row>
    <row r="1746" spans="1:20" ht="60" x14ac:dyDescent="0.25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8290</v>
      </c>
      <c r="O1746" s="5">
        <f t="shared" si="162"/>
        <v>118.45454545454545</v>
      </c>
      <c r="P1746" s="5">
        <f t="shared" si="167"/>
        <v>93.071428571428569</v>
      </c>
      <c r="Q1746" t="str">
        <f t="shared" si="163"/>
        <v>photography</v>
      </c>
      <c r="R1746" t="str">
        <f t="shared" si="164"/>
        <v>photobooks</v>
      </c>
      <c r="S1746" s="9">
        <f t="shared" si="165"/>
        <v>42026.605057870373</v>
      </c>
      <c r="T1746" s="9">
        <f t="shared" si="166"/>
        <v>42071.563391203701</v>
      </c>
    </row>
    <row r="1747" spans="1:20" ht="60" x14ac:dyDescent="0.25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8290</v>
      </c>
      <c r="O1747" s="5">
        <f t="shared" si="162"/>
        <v>114.01428571428572</v>
      </c>
      <c r="P1747" s="5">
        <f t="shared" si="167"/>
        <v>89.674157303370791</v>
      </c>
      <c r="Q1747" t="str">
        <f t="shared" si="163"/>
        <v>photography</v>
      </c>
      <c r="R1747" t="str">
        <f t="shared" si="164"/>
        <v>photobooks</v>
      </c>
      <c r="S1747" s="9">
        <f t="shared" si="165"/>
        <v>42690.259699074071</v>
      </c>
      <c r="T1747" s="9">
        <f t="shared" si="166"/>
        <v>42726.083333333328</v>
      </c>
    </row>
    <row r="1748" spans="1:20" ht="60" x14ac:dyDescent="0.25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8290</v>
      </c>
      <c r="O1748" s="5">
        <f t="shared" si="162"/>
        <v>148.1</v>
      </c>
      <c r="P1748" s="5">
        <f t="shared" si="167"/>
        <v>207.61682242990653</v>
      </c>
      <c r="Q1748" t="str">
        <f t="shared" si="163"/>
        <v>photography</v>
      </c>
      <c r="R1748" t="str">
        <f t="shared" si="164"/>
        <v>photobooks</v>
      </c>
      <c r="S1748" s="9">
        <f t="shared" si="165"/>
        <v>42668.176701388889</v>
      </c>
      <c r="T1748" s="9">
        <f t="shared" si="166"/>
        <v>42698.083333333328</v>
      </c>
    </row>
    <row r="1749" spans="1:20" ht="60" x14ac:dyDescent="0.25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8290</v>
      </c>
      <c r="O1749" s="5">
        <f t="shared" si="162"/>
        <v>104.95555555555555</v>
      </c>
      <c r="P1749" s="5">
        <f t="shared" si="167"/>
        <v>59.408805031446541</v>
      </c>
      <c r="Q1749" t="str">
        <f t="shared" si="163"/>
        <v>photography</v>
      </c>
      <c r="R1749" t="str">
        <f t="shared" si="164"/>
        <v>photobooks</v>
      </c>
      <c r="S1749" s="9">
        <f t="shared" si="165"/>
        <v>42292.435532407413</v>
      </c>
      <c r="T1749" s="9">
        <f t="shared" si="166"/>
        <v>42321.625</v>
      </c>
    </row>
    <row r="1750" spans="1:20" ht="45" x14ac:dyDescent="0.25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8290</v>
      </c>
      <c r="O1750" s="5">
        <f t="shared" si="162"/>
        <v>129.94800000000001</v>
      </c>
      <c r="P1750" s="5">
        <f t="shared" si="167"/>
        <v>358.97237569060775</v>
      </c>
      <c r="Q1750" t="str">
        <f t="shared" si="163"/>
        <v>photography</v>
      </c>
      <c r="R1750" t="str">
        <f t="shared" si="164"/>
        <v>photobooks</v>
      </c>
      <c r="S1750" s="9">
        <f t="shared" si="165"/>
        <v>42219.950729166667</v>
      </c>
      <c r="T1750" s="9">
        <f t="shared" si="166"/>
        <v>42249.950729166667</v>
      </c>
    </row>
    <row r="1751" spans="1:20" ht="45" x14ac:dyDescent="0.25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8290</v>
      </c>
      <c r="O1751" s="5">
        <f t="shared" si="162"/>
        <v>123.48756218905473</v>
      </c>
      <c r="P1751" s="5">
        <f t="shared" si="167"/>
        <v>94.736641221374043</v>
      </c>
      <c r="Q1751" t="str">
        <f t="shared" si="163"/>
        <v>photography</v>
      </c>
      <c r="R1751" t="str">
        <f t="shared" si="164"/>
        <v>photobooks</v>
      </c>
      <c r="S1751" s="9">
        <f t="shared" si="165"/>
        <v>42758.975937499999</v>
      </c>
      <c r="T1751" s="9">
        <f t="shared" si="166"/>
        <v>42795.791666666672</v>
      </c>
    </row>
    <row r="1752" spans="1:20" ht="60" x14ac:dyDescent="0.25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8290</v>
      </c>
      <c r="O1752" s="5">
        <f t="shared" si="162"/>
        <v>201.62</v>
      </c>
      <c r="P1752" s="5">
        <f t="shared" si="167"/>
        <v>80.647999999999996</v>
      </c>
      <c r="Q1752" t="str">
        <f t="shared" si="163"/>
        <v>photography</v>
      </c>
      <c r="R1752" t="str">
        <f t="shared" si="164"/>
        <v>photobooks</v>
      </c>
      <c r="S1752" s="9">
        <f t="shared" si="165"/>
        <v>42454.836851851855</v>
      </c>
      <c r="T1752" s="9">
        <f t="shared" si="166"/>
        <v>42479.836851851855</v>
      </c>
    </row>
    <row r="1753" spans="1:20" ht="30" x14ac:dyDescent="0.25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8290</v>
      </c>
      <c r="O1753" s="5">
        <f t="shared" si="162"/>
        <v>102.9</v>
      </c>
      <c r="P1753" s="5">
        <f t="shared" si="167"/>
        <v>168.68852459016392</v>
      </c>
      <c r="Q1753" t="str">
        <f t="shared" si="163"/>
        <v>photography</v>
      </c>
      <c r="R1753" t="str">
        <f t="shared" si="164"/>
        <v>photobooks</v>
      </c>
      <c r="S1753" s="9">
        <f t="shared" si="165"/>
        <v>42052.7815162037</v>
      </c>
      <c r="T1753" s="9">
        <f t="shared" si="166"/>
        <v>42082.739849537036</v>
      </c>
    </row>
    <row r="1754" spans="1:20" ht="45" x14ac:dyDescent="0.25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8290</v>
      </c>
      <c r="O1754" s="5">
        <f t="shared" si="162"/>
        <v>260.16666666666669</v>
      </c>
      <c r="P1754" s="5">
        <f t="shared" si="167"/>
        <v>34.68888888888889</v>
      </c>
      <c r="Q1754" t="str">
        <f t="shared" si="163"/>
        <v>photography</v>
      </c>
      <c r="R1754" t="str">
        <f t="shared" si="164"/>
        <v>photobooks</v>
      </c>
      <c r="S1754" s="9">
        <f t="shared" si="165"/>
        <v>42627.253263888888</v>
      </c>
      <c r="T1754" s="9">
        <f t="shared" si="166"/>
        <v>42657.253263888888</v>
      </c>
    </row>
    <row r="1755" spans="1:20" ht="45" x14ac:dyDescent="0.25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8290</v>
      </c>
      <c r="O1755" s="5">
        <f t="shared" si="162"/>
        <v>108</v>
      </c>
      <c r="P1755" s="5">
        <f t="shared" si="167"/>
        <v>462.85714285714283</v>
      </c>
      <c r="Q1755" t="str">
        <f t="shared" si="163"/>
        <v>photography</v>
      </c>
      <c r="R1755" t="str">
        <f t="shared" si="164"/>
        <v>photobooks</v>
      </c>
      <c r="S1755" s="9">
        <f t="shared" si="165"/>
        <v>42420.74962962963</v>
      </c>
      <c r="T1755" s="9">
        <f t="shared" si="166"/>
        <v>42450.707962962959</v>
      </c>
    </row>
    <row r="1756" spans="1:20" ht="60" x14ac:dyDescent="0.25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8290</v>
      </c>
      <c r="O1756" s="5">
        <f t="shared" si="162"/>
        <v>110.52941176470588</v>
      </c>
      <c r="P1756" s="5">
        <f t="shared" si="167"/>
        <v>104.38888888888889</v>
      </c>
      <c r="Q1756" t="str">
        <f t="shared" si="163"/>
        <v>photography</v>
      </c>
      <c r="R1756" t="str">
        <f t="shared" si="164"/>
        <v>photobooks</v>
      </c>
      <c r="S1756" s="9">
        <f t="shared" si="165"/>
        <v>42067.876770833333</v>
      </c>
      <c r="T1756" s="9">
        <f t="shared" si="166"/>
        <v>42097.835104166668</v>
      </c>
    </row>
    <row r="1757" spans="1:20" ht="60" x14ac:dyDescent="0.25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8290</v>
      </c>
      <c r="O1757" s="5">
        <f t="shared" si="162"/>
        <v>120</v>
      </c>
      <c r="P1757" s="5">
        <f t="shared" si="167"/>
        <v>7.5</v>
      </c>
      <c r="Q1757" t="str">
        <f t="shared" si="163"/>
        <v>photography</v>
      </c>
      <c r="R1757" t="str">
        <f t="shared" si="164"/>
        <v>photobooks</v>
      </c>
      <c r="S1757" s="9">
        <f t="shared" si="165"/>
        <v>42252.788900462961</v>
      </c>
      <c r="T1757" s="9">
        <f t="shared" si="166"/>
        <v>42282.788900462961</v>
      </c>
    </row>
    <row r="1758" spans="1:20" ht="45" x14ac:dyDescent="0.25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8290</v>
      </c>
      <c r="O1758" s="5">
        <f t="shared" si="162"/>
        <v>102.82909090909091</v>
      </c>
      <c r="P1758" s="5">
        <f t="shared" si="167"/>
        <v>47.13</v>
      </c>
      <c r="Q1758" t="str">
        <f t="shared" si="163"/>
        <v>photography</v>
      </c>
      <c r="R1758" t="str">
        <f t="shared" si="164"/>
        <v>photobooks</v>
      </c>
      <c r="S1758" s="9">
        <f t="shared" si="165"/>
        <v>42571.167465277773</v>
      </c>
      <c r="T1758" s="9">
        <f t="shared" si="166"/>
        <v>42611.167465277773</v>
      </c>
    </row>
    <row r="1759" spans="1:20" ht="45" x14ac:dyDescent="0.25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8290</v>
      </c>
      <c r="O1759" s="5">
        <f t="shared" si="162"/>
        <v>116</v>
      </c>
      <c r="P1759" s="5">
        <f t="shared" si="167"/>
        <v>414.28571428571428</v>
      </c>
      <c r="Q1759" t="str">
        <f t="shared" si="163"/>
        <v>photography</v>
      </c>
      <c r="R1759" t="str">
        <f t="shared" si="164"/>
        <v>photobooks</v>
      </c>
      <c r="S1759" s="9">
        <f t="shared" si="165"/>
        <v>42733.827349537038</v>
      </c>
      <c r="T1759" s="9">
        <f t="shared" si="166"/>
        <v>42763.811805555553</v>
      </c>
    </row>
    <row r="1760" spans="1:20" ht="60" x14ac:dyDescent="0.25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8290</v>
      </c>
      <c r="O1760" s="5">
        <f t="shared" si="162"/>
        <v>114.7</v>
      </c>
      <c r="P1760" s="5">
        <f t="shared" si="167"/>
        <v>42.481481481481481</v>
      </c>
      <c r="Q1760" t="str">
        <f t="shared" si="163"/>
        <v>photography</v>
      </c>
      <c r="R1760" t="str">
        <f t="shared" si="164"/>
        <v>photobooks</v>
      </c>
      <c r="S1760" s="9">
        <f t="shared" si="165"/>
        <v>42505.955925925926</v>
      </c>
      <c r="T1760" s="9">
        <f t="shared" si="166"/>
        <v>42565.955925925926</v>
      </c>
    </row>
    <row r="1761" spans="1:20" ht="30" x14ac:dyDescent="0.25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8290</v>
      </c>
      <c r="O1761" s="5">
        <f t="shared" si="162"/>
        <v>106.6</v>
      </c>
      <c r="P1761" s="5">
        <f t="shared" si="167"/>
        <v>108.77551020408163</v>
      </c>
      <c r="Q1761" t="str">
        <f t="shared" si="163"/>
        <v>photography</v>
      </c>
      <c r="R1761" t="str">
        <f t="shared" si="164"/>
        <v>photobooks</v>
      </c>
      <c r="S1761" s="9">
        <f t="shared" si="165"/>
        <v>42068.829039351855</v>
      </c>
      <c r="T1761" s="9">
        <f t="shared" si="166"/>
        <v>42088.787372685183</v>
      </c>
    </row>
    <row r="1762" spans="1:20" ht="60" x14ac:dyDescent="0.25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8290</v>
      </c>
      <c r="O1762" s="5">
        <f t="shared" si="162"/>
        <v>165.44</v>
      </c>
      <c r="P1762" s="5">
        <f t="shared" si="167"/>
        <v>81.098039215686271</v>
      </c>
      <c r="Q1762" t="str">
        <f t="shared" si="163"/>
        <v>photography</v>
      </c>
      <c r="R1762" t="str">
        <f t="shared" si="164"/>
        <v>photobooks</v>
      </c>
      <c r="S1762" s="9">
        <f t="shared" si="165"/>
        <v>42405.67260416667</v>
      </c>
      <c r="T1762" s="9">
        <f t="shared" si="166"/>
        <v>42425.67260416667</v>
      </c>
    </row>
    <row r="1763" spans="1:20" ht="30" x14ac:dyDescent="0.25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8290</v>
      </c>
      <c r="O1763" s="5">
        <f t="shared" si="162"/>
        <v>155</v>
      </c>
      <c r="P1763" s="5">
        <f t="shared" si="167"/>
        <v>51.666666666666664</v>
      </c>
      <c r="Q1763" t="str">
        <f t="shared" si="163"/>
        <v>photography</v>
      </c>
      <c r="R1763" t="str">
        <f t="shared" si="164"/>
        <v>photobooks</v>
      </c>
      <c r="S1763" s="9">
        <f t="shared" si="165"/>
        <v>42209.567824074074</v>
      </c>
      <c r="T1763" s="9">
        <f t="shared" si="166"/>
        <v>42259.567824074074</v>
      </c>
    </row>
    <row r="1764" spans="1:20" ht="30" x14ac:dyDescent="0.25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8290</v>
      </c>
      <c r="O1764" s="5">
        <f t="shared" si="162"/>
        <v>885</v>
      </c>
      <c r="P1764" s="5">
        <f t="shared" si="167"/>
        <v>35.4</v>
      </c>
      <c r="Q1764" t="str">
        <f t="shared" si="163"/>
        <v>photography</v>
      </c>
      <c r="R1764" t="str">
        <f t="shared" si="164"/>
        <v>photobooks</v>
      </c>
      <c r="S1764" s="9">
        <f t="shared" si="165"/>
        <v>42410.982002314813</v>
      </c>
      <c r="T1764" s="9">
        <f t="shared" si="166"/>
        <v>42440.982002314813</v>
      </c>
    </row>
    <row r="1765" spans="1:20" ht="60" x14ac:dyDescent="0.25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8290</v>
      </c>
      <c r="O1765" s="5">
        <f t="shared" si="162"/>
        <v>101.90833333333333</v>
      </c>
      <c r="P1765" s="5">
        <f t="shared" si="167"/>
        <v>103.63559322033899</v>
      </c>
      <c r="Q1765" t="str">
        <f t="shared" si="163"/>
        <v>photography</v>
      </c>
      <c r="R1765" t="str">
        <f t="shared" si="164"/>
        <v>photobooks</v>
      </c>
      <c r="S1765" s="9">
        <f t="shared" si="165"/>
        <v>42636.868518518517</v>
      </c>
      <c r="T1765" s="9">
        <f t="shared" si="166"/>
        <v>42666.868518518517</v>
      </c>
    </row>
    <row r="1766" spans="1:20" ht="60" x14ac:dyDescent="0.25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8290</v>
      </c>
      <c r="O1766" s="5">
        <f t="shared" si="162"/>
        <v>19.600000000000001</v>
      </c>
      <c r="P1766" s="5">
        <f t="shared" si="167"/>
        <v>55.282051282051285</v>
      </c>
      <c r="Q1766" t="str">
        <f t="shared" si="163"/>
        <v>photography</v>
      </c>
      <c r="R1766" t="str">
        <f t="shared" si="164"/>
        <v>photobooks</v>
      </c>
      <c r="S1766" s="9">
        <f t="shared" si="165"/>
        <v>41825.485868055555</v>
      </c>
      <c r="T1766" s="9">
        <f t="shared" si="166"/>
        <v>41854.485868055555</v>
      </c>
    </row>
    <row r="1767" spans="1:20" ht="60" x14ac:dyDescent="0.25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8290</v>
      </c>
      <c r="O1767" s="5">
        <f t="shared" si="162"/>
        <v>59.467840000000002</v>
      </c>
      <c r="P1767" s="5">
        <f t="shared" si="167"/>
        <v>72.16970873786407</v>
      </c>
      <c r="Q1767" t="str">
        <f t="shared" si="163"/>
        <v>photography</v>
      </c>
      <c r="R1767" t="str">
        <f t="shared" si="164"/>
        <v>photobooks</v>
      </c>
      <c r="S1767" s="9">
        <f t="shared" si="165"/>
        <v>41834.980462962965</v>
      </c>
      <c r="T1767" s="9">
        <f t="shared" si="166"/>
        <v>41864.980462962965</v>
      </c>
    </row>
    <row r="1768" spans="1:20" ht="30" x14ac:dyDescent="0.25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8290</v>
      </c>
      <c r="O1768" s="5">
        <f t="shared" si="162"/>
        <v>0</v>
      </c>
      <c r="P1768" s="5">
        <f t="shared" si="167"/>
        <v>0</v>
      </c>
      <c r="Q1768" t="str">
        <f t="shared" si="163"/>
        <v>photography</v>
      </c>
      <c r="R1768" t="str">
        <f t="shared" si="164"/>
        <v>photobooks</v>
      </c>
      <c r="S1768" s="9">
        <f t="shared" si="165"/>
        <v>41855.859814814816</v>
      </c>
      <c r="T1768" s="9">
        <f t="shared" si="166"/>
        <v>41876.859814814816</v>
      </c>
    </row>
    <row r="1769" spans="1:20" ht="45" x14ac:dyDescent="0.25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8290</v>
      </c>
      <c r="O1769" s="5">
        <f t="shared" si="162"/>
        <v>45.72</v>
      </c>
      <c r="P1769" s="5">
        <f t="shared" si="167"/>
        <v>58.615384615384613</v>
      </c>
      <c r="Q1769" t="str">
        <f t="shared" si="163"/>
        <v>photography</v>
      </c>
      <c r="R1769" t="str">
        <f t="shared" si="164"/>
        <v>photobooks</v>
      </c>
      <c r="S1769" s="9">
        <f t="shared" si="165"/>
        <v>41824.658379629633</v>
      </c>
      <c r="T1769" s="9">
        <f t="shared" si="166"/>
        <v>41854.658379629633</v>
      </c>
    </row>
    <row r="1770" spans="1:20" ht="45" x14ac:dyDescent="0.25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8290</v>
      </c>
      <c r="O1770" s="5">
        <f t="shared" si="162"/>
        <v>3.74</v>
      </c>
      <c r="P1770" s="5">
        <f t="shared" si="167"/>
        <v>12.466666666666667</v>
      </c>
      <c r="Q1770" t="str">
        <f t="shared" si="163"/>
        <v>photography</v>
      </c>
      <c r="R1770" t="str">
        <f t="shared" si="164"/>
        <v>photobooks</v>
      </c>
      <c r="S1770" s="9">
        <f t="shared" si="165"/>
        <v>41849.560694444444</v>
      </c>
      <c r="T1770" s="9">
        <f t="shared" si="166"/>
        <v>41909.560694444444</v>
      </c>
    </row>
    <row r="1771" spans="1:20" ht="45" x14ac:dyDescent="0.25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8290</v>
      </c>
      <c r="O1771" s="5">
        <f t="shared" si="162"/>
        <v>2.7025000000000001</v>
      </c>
      <c r="P1771" s="5">
        <f t="shared" si="167"/>
        <v>49.136363636363633</v>
      </c>
      <c r="Q1771" t="str">
        <f t="shared" si="163"/>
        <v>photography</v>
      </c>
      <c r="R1771" t="str">
        <f t="shared" si="164"/>
        <v>photobooks</v>
      </c>
      <c r="S1771" s="9">
        <f t="shared" si="165"/>
        <v>41987.818969907406</v>
      </c>
      <c r="T1771" s="9">
        <f t="shared" si="166"/>
        <v>42017.818969907406</v>
      </c>
    </row>
    <row r="1772" spans="1:20" ht="60" x14ac:dyDescent="0.25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8290</v>
      </c>
      <c r="O1772" s="5">
        <f t="shared" si="162"/>
        <v>56.514285714285712</v>
      </c>
      <c r="P1772" s="5">
        <f t="shared" si="167"/>
        <v>150.5</v>
      </c>
      <c r="Q1772" t="str">
        <f t="shared" si="163"/>
        <v>photography</v>
      </c>
      <c r="R1772" t="str">
        <f t="shared" si="164"/>
        <v>photobooks</v>
      </c>
      <c r="S1772" s="9">
        <f t="shared" si="165"/>
        <v>41891.780023148152</v>
      </c>
      <c r="T1772" s="9">
        <f t="shared" si="166"/>
        <v>41926.780023148152</v>
      </c>
    </row>
    <row r="1773" spans="1:20" ht="60" x14ac:dyDescent="0.25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8290</v>
      </c>
      <c r="O1773" s="5">
        <f t="shared" si="162"/>
        <v>21.30952380952381</v>
      </c>
      <c r="P1773" s="5">
        <f t="shared" si="167"/>
        <v>35.799999999999997</v>
      </c>
      <c r="Q1773" t="str">
        <f t="shared" si="163"/>
        <v>photography</v>
      </c>
      <c r="R1773" t="str">
        <f t="shared" si="164"/>
        <v>photobooks</v>
      </c>
      <c r="S1773" s="9">
        <f t="shared" si="165"/>
        <v>41905.979629629634</v>
      </c>
      <c r="T1773" s="9">
        <f t="shared" si="166"/>
        <v>41935.979629629634</v>
      </c>
    </row>
    <row r="1774" spans="1:20" ht="45" x14ac:dyDescent="0.25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8290</v>
      </c>
      <c r="O1774" s="5">
        <f t="shared" si="162"/>
        <v>15.6</v>
      </c>
      <c r="P1774" s="5">
        <f t="shared" si="167"/>
        <v>45.157894736842103</v>
      </c>
      <c r="Q1774" t="str">
        <f t="shared" si="163"/>
        <v>photography</v>
      </c>
      <c r="R1774" t="str">
        <f t="shared" si="164"/>
        <v>photobooks</v>
      </c>
      <c r="S1774" s="9">
        <f t="shared" si="165"/>
        <v>41766.718009259261</v>
      </c>
      <c r="T1774" s="9">
        <f t="shared" si="166"/>
        <v>41826.718009259261</v>
      </c>
    </row>
    <row r="1775" spans="1:20" ht="60" x14ac:dyDescent="0.25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8290</v>
      </c>
      <c r="O1775" s="5">
        <f t="shared" si="162"/>
        <v>6.2566666666666668</v>
      </c>
      <c r="P1775" s="5">
        <f t="shared" si="167"/>
        <v>98.78947368421052</v>
      </c>
      <c r="Q1775" t="str">
        <f t="shared" si="163"/>
        <v>photography</v>
      </c>
      <c r="R1775" t="str">
        <f t="shared" si="164"/>
        <v>photobooks</v>
      </c>
      <c r="S1775" s="9">
        <f t="shared" si="165"/>
        <v>41978.760393518518</v>
      </c>
      <c r="T1775" s="9">
        <f t="shared" si="166"/>
        <v>42023.760393518518</v>
      </c>
    </row>
    <row r="1776" spans="1:20" ht="60" x14ac:dyDescent="0.25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8290</v>
      </c>
      <c r="O1776" s="5">
        <f t="shared" si="162"/>
        <v>45.92</v>
      </c>
      <c r="P1776" s="5">
        <f t="shared" si="167"/>
        <v>88.307692307692307</v>
      </c>
      <c r="Q1776" t="str">
        <f t="shared" si="163"/>
        <v>photography</v>
      </c>
      <c r="R1776" t="str">
        <f t="shared" si="164"/>
        <v>photobooks</v>
      </c>
      <c r="S1776" s="9">
        <f t="shared" si="165"/>
        <v>41930.218657407408</v>
      </c>
      <c r="T1776" s="9">
        <f t="shared" si="166"/>
        <v>41972.624305555553</v>
      </c>
    </row>
    <row r="1777" spans="1:20" ht="45" x14ac:dyDescent="0.25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8290</v>
      </c>
      <c r="O1777" s="5">
        <f t="shared" si="162"/>
        <v>65.101538461538468</v>
      </c>
      <c r="P1777" s="5">
        <f t="shared" si="167"/>
        <v>170.62903225806451</v>
      </c>
      <c r="Q1777" t="str">
        <f t="shared" si="163"/>
        <v>photography</v>
      </c>
      <c r="R1777" t="str">
        <f t="shared" si="164"/>
        <v>photobooks</v>
      </c>
      <c r="S1777" s="9">
        <f t="shared" si="165"/>
        <v>41891.976388888892</v>
      </c>
      <c r="T1777" s="9">
        <f t="shared" si="166"/>
        <v>41936.976388888892</v>
      </c>
    </row>
    <row r="1778" spans="1:20" ht="45" x14ac:dyDescent="0.25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8290</v>
      </c>
      <c r="O1778" s="5">
        <f t="shared" si="162"/>
        <v>6.7</v>
      </c>
      <c r="P1778" s="5">
        <f t="shared" si="167"/>
        <v>83.75</v>
      </c>
      <c r="Q1778" t="str">
        <f t="shared" si="163"/>
        <v>photography</v>
      </c>
      <c r="R1778" t="str">
        <f t="shared" si="164"/>
        <v>photobooks</v>
      </c>
      <c r="S1778" s="9">
        <f t="shared" si="165"/>
        <v>41905.95684027778</v>
      </c>
      <c r="T1778" s="9">
        <f t="shared" si="166"/>
        <v>41941.95684027778</v>
      </c>
    </row>
    <row r="1779" spans="1:20" ht="60" x14ac:dyDescent="0.25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8290</v>
      </c>
      <c r="O1779" s="5">
        <f t="shared" si="162"/>
        <v>13.5625</v>
      </c>
      <c r="P1779" s="5">
        <f t="shared" si="167"/>
        <v>65.099999999999994</v>
      </c>
      <c r="Q1779" t="str">
        <f t="shared" si="163"/>
        <v>photography</v>
      </c>
      <c r="R1779" t="str">
        <f t="shared" si="164"/>
        <v>photobooks</v>
      </c>
      <c r="S1779" s="9">
        <f t="shared" si="165"/>
        <v>42025.357094907406</v>
      </c>
      <c r="T1779" s="9">
        <f t="shared" si="166"/>
        <v>42055.357094907406</v>
      </c>
    </row>
    <row r="1780" spans="1:20" ht="45" x14ac:dyDescent="0.25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8290</v>
      </c>
      <c r="O1780" s="5">
        <f t="shared" si="162"/>
        <v>1.99</v>
      </c>
      <c r="P1780" s="5">
        <f t="shared" si="167"/>
        <v>66.333333333333329</v>
      </c>
      <c r="Q1780" t="str">
        <f t="shared" si="163"/>
        <v>photography</v>
      </c>
      <c r="R1780" t="str">
        <f t="shared" si="164"/>
        <v>photobooks</v>
      </c>
      <c r="S1780" s="9">
        <f t="shared" si="165"/>
        <v>42045.86336805555</v>
      </c>
      <c r="T1780" s="9">
        <f t="shared" si="166"/>
        <v>42090.821701388893</v>
      </c>
    </row>
    <row r="1781" spans="1:20" ht="60" x14ac:dyDescent="0.25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8290</v>
      </c>
      <c r="O1781" s="5">
        <f t="shared" si="162"/>
        <v>36.236363636363635</v>
      </c>
      <c r="P1781" s="5">
        <f t="shared" si="167"/>
        <v>104.89473684210526</v>
      </c>
      <c r="Q1781" t="str">
        <f t="shared" si="163"/>
        <v>photography</v>
      </c>
      <c r="R1781" t="str">
        <f t="shared" si="164"/>
        <v>photobooks</v>
      </c>
      <c r="S1781" s="9">
        <f t="shared" si="165"/>
        <v>42585.691898148143</v>
      </c>
      <c r="T1781" s="9">
        <f t="shared" si="166"/>
        <v>42615.691898148143</v>
      </c>
    </row>
    <row r="1782" spans="1:20" ht="60" x14ac:dyDescent="0.25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8290</v>
      </c>
      <c r="O1782" s="5">
        <f t="shared" si="162"/>
        <v>39.743333333333332</v>
      </c>
      <c r="P1782" s="5">
        <f t="shared" si="167"/>
        <v>78.440789473684205</v>
      </c>
      <c r="Q1782" t="str">
        <f t="shared" si="163"/>
        <v>photography</v>
      </c>
      <c r="R1782" t="str">
        <f t="shared" si="164"/>
        <v>photobooks</v>
      </c>
      <c r="S1782" s="9">
        <f t="shared" si="165"/>
        <v>42493.600810185191</v>
      </c>
      <c r="T1782" s="9">
        <f t="shared" si="166"/>
        <v>42553.600810185191</v>
      </c>
    </row>
    <row r="1783" spans="1:20" ht="60" x14ac:dyDescent="0.25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8290</v>
      </c>
      <c r="O1783" s="5">
        <f t="shared" si="162"/>
        <v>25.763636363636362</v>
      </c>
      <c r="P1783" s="5">
        <f t="shared" si="167"/>
        <v>59.041666666666664</v>
      </c>
      <c r="Q1783" t="str">
        <f t="shared" si="163"/>
        <v>photography</v>
      </c>
      <c r="R1783" t="str">
        <f t="shared" si="164"/>
        <v>photobooks</v>
      </c>
      <c r="S1783" s="9">
        <f t="shared" si="165"/>
        <v>42597.617418981477</v>
      </c>
      <c r="T1783" s="9">
        <f t="shared" si="166"/>
        <v>42628.617418981477</v>
      </c>
    </row>
    <row r="1784" spans="1:20" ht="60" x14ac:dyDescent="0.25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8290</v>
      </c>
      <c r="O1784" s="5">
        <f t="shared" si="162"/>
        <v>15.491428571428571</v>
      </c>
      <c r="P1784" s="5">
        <f t="shared" si="167"/>
        <v>71.34210526315789</v>
      </c>
      <c r="Q1784" t="str">
        <f t="shared" si="163"/>
        <v>photography</v>
      </c>
      <c r="R1784" t="str">
        <f t="shared" si="164"/>
        <v>photobooks</v>
      </c>
      <c r="S1784" s="9">
        <f t="shared" si="165"/>
        <v>42388.575104166666</v>
      </c>
      <c r="T1784" s="9">
        <f t="shared" si="166"/>
        <v>42421.575104166666</v>
      </c>
    </row>
    <row r="1785" spans="1:20" ht="60" x14ac:dyDescent="0.25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8290</v>
      </c>
      <c r="O1785" s="5">
        <f t="shared" si="162"/>
        <v>23.692499999999999</v>
      </c>
      <c r="P1785" s="5">
        <f t="shared" si="167"/>
        <v>51.227027027027027</v>
      </c>
      <c r="Q1785" t="str">
        <f t="shared" si="163"/>
        <v>photography</v>
      </c>
      <c r="R1785" t="str">
        <f t="shared" si="164"/>
        <v>photobooks</v>
      </c>
      <c r="S1785" s="9">
        <f t="shared" si="165"/>
        <v>42115.949976851851</v>
      </c>
      <c r="T1785" s="9">
        <f t="shared" si="166"/>
        <v>42145.949976851851</v>
      </c>
    </row>
    <row r="1786" spans="1:20" ht="60" x14ac:dyDescent="0.25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8290</v>
      </c>
      <c r="O1786" s="5">
        <f t="shared" si="162"/>
        <v>39.76</v>
      </c>
      <c r="P1786" s="5">
        <f t="shared" si="167"/>
        <v>60.242424242424242</v>
      </c>
      <c r="Q1786" t="str">
        <f t="shared" si="163"/>
        <v>photography</v>
      </c>
      <c r="R1786" t="str">
        <f t="shared" si="164"/>
        <v>photobooks</v>
      </c>
      <c r="S1786" s="9">
        <f t="shared" si="165"/>
        <v>42003.655555555553</v>
      </c>
      <c r="T1786" s="9">
        <f t="shared" si="166"/>
        <v>42035.142361111109</v>
      </c>
    </row>
    <row r="1787" spans="1:20" ht="45" x14ac:dyDescent="0.25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8290</v>
      </c>
      <c r="O1787" s="5">
        <f t="shared" si="162"/>
        <v>20.220833333333335</v>
      </c>
      <c r="P1787" s="5">
        <f t="shared" si="167"/>
        <v>44.935185185185183</v>
      </c>
      <c r="Q1787" t="str">
        <f t="shared" si="163"/>
        <v>photography</v>
      </c>
      <c r="R1787" t="str">
        <f t="shared" si="164"/>
        <v>photobooks</v>
      </c>
      <c r="S1787" s="9">
        <f t="shared" si="165"/>
        <v>41897.134895833333</v>
      </c>
      <c r="T1787" s="9">
        <f t="shared" si="166"/>
        <v>41928</v>
      </c>
    </row>
    <row r="1788" spans="1:20" ht="60" x14ac:dyDescent="0.25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8290</v>
      </c>
      <c r="O1788" s="5">
        <f t="shared" si="162"/>
        <v>47.631578947368418</v>
      </c>
      <c r="P1788" s="5">
        <f t="shared" si="167"/>
        <v>31.206896551724139</v>
      </c>
      <c r="Q1788" t="str">
        <f t="shared" si="163"/>
        <v>photography</v>
      </c>
      <c r="R1788" t="str">
        <f t="shared" si="164"/>
        <v>photobooks</v>
      </c>
      <c r="S1788" s="9">
        <f t="shared" si="165"/>
        <v>41958.550659722227</v>
      </c>
      <c r="T1788" s="9">
        <f t="shared" si="166"/>
        <v>41988.550659722227</v>
      </c>
    </row>
    <row r="1789" spans="1:20" ht="45" x14ac:dyDescent="0.25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8290</v>
      </c>
      <c r="O1789" s="5">
        <f t="shared" si="162"/>
        <v>15.33</v>
      </c>
      <c r="P1789" s="5">
        <f t="shared" si="167"/>
        <v>63.875</v>
      </c>
      <c r="Q1789" t="str">
        <f t="shared" si="163"/>
        <v>photography</v>
      </c>
      <c r="R1789" t="str">
        <f t="shared" si="164"/>
        <v>photobooks</v>
      </c>
      <c r="S1789" s="9">
        <f t="shared" si="165"/>
        <v>42068.65552083333</v>
      </c>
      <c r="T1789" s="9">
        <f t="shared" si="166"/>
        <v>42098.613854166666</v>
      </c>
    </row>
    <row r="1790" spans="1:20" ht="45" x14ac:dyDescent="0.25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8290</v>
      </c>
      <c r="O1790" s="5">
        <f t="shared" si="162"/>
        <v>1.3818181818181818</v>
      </c>
      <c r="P1790" s="5">
        <f t="shared" si="167"/>
        <v>19</v>
      </c>
      <c r="Q1790" t="str">
        <f t="shared" si="163"/>
        <v>photography</v>
      </c>
      <c r="R1790" t="str">
        <f t="shared" si="164"/>
        <v>photobooks</v>
      </c>
      <c r="S1790" s="9">
        <f t="shared" si="165"/>
        <v>41913.94840277778</v>
      </c>
      <c r="T1790" s="9">
        <f t="shared" si="166"/>
        <v>41943.94840277778</v>
      </c>
    </row>
    <row r="1791" spans="1:20" ht="45" x14ac:dyDescent="0.25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8290</v>
      </c>
      <c r="O1791" s="5">
        <f t="shared" si="162"/>
        <v>0.5</v>
      </c>
      <c r="P1791" s="5">
        <f t="shared" si="167"/>
        <v>10</v>
      </c>
      <c r="Q1791" t="str">
        <f t="shared" si="163"/>
        <v>photography</v>
      </c>
      <c r="R1791" t="str">
        <f t="shared" si="164"/>
        <v>photobooks</v>
      </c>
      <c r="S1791" s="9">
        <f t="shared" si="165"/>
        <v>41956.250034722223</v>
      </c>
      <c r="T1791" s="9">
        <f t="shared" si="166"/>
        <v>42016.250034722223</v>
      </c>
    </row>
    <row r="1792" spans="1:20" ht="45" x14ac:dyDescent="0.25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8290</v>
      </c>
      <c r="O1792" s="5">
        <f t="shared" si="162"/>
        <v>4.957575757575758</v>
      </c>
      <c r="P1792" s="5">
        <f t="shared" si="167"/>
        <v>109.06666666666666</v>
      </c>
      <c r="Q1792" t="str">
        <f t="shared" si="163"/>
        <v>photography</v>
      </c>
      <c r="R1792" t="str">
        <f t="shared" si="164"/>
        <v>photobooks</v>
      </c>
      <c r="S1792" s="9">
        <f t="shared" si="165"/>
        <v>42010.674513888895</v>
      </c>
      <c r="T1792" s="9">
        <f t="shared" si="166"/>
        <v>42040.674513888895</v>
      </c>
    </row>
    <row r="1793" spans="1:20" ht="45" x14ac:dyDescent="0.25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8290</v>
      </c>
      <c r="O1793" s="5">
        <f t="shared" si="162"/>
        <v>3.5666666666666669</v>
      </c>
      <c r="P1793" s="5">
        <f t="shared" si="167"/>
        <v>26.75</v>
      </c>
      <c r="Q1793" t="str">
        <f t="shared" si="163"/>
        <v>photography</v>
      </c>
      <c r="R1793" t="str">
        <f t="shared" si="164"/>
        <v>photobooks</v>
      </c>
      <c r="S1793" s="9">
        <f t="shared" si="165"/>
        <v>41973.740335648152</v>
      </c>
      <c r="T1793" s="9">
        <f t="shared" si="166"/>
        <v>42033.740335648152</v>
      </c>
    </row>
    <row r="1794" spans="1:20" ht="45" x14ac:dyDescent="0.25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8290</v>
      </c>
      <c r="O1794" s="5">
        <f t="shared" si="162"/>
        <v>61.124000000000002</v>
      </c>
      <c r="P1794" s="5">
        <f t="shared" si="167"/>
        <v>109.93525179856115</v>
      </c>
      <c r="Q1794" t="str">
        <f t="shared" si="163"/>
        <v>photography</v>
      </c>
      <c r="R1794" t="str">
        <f t="shared" si="164"/>
        <v>photobooks</v>
      </c>
      <c r="S1794" s="9">
        <f t="shared" si="165"/>
        <v>42189.031041666662</v>
      </c>
      <c r="T1794" s="9">
        <f t="shared" si="166"/>
        <v>42226.290972222225</v>
      </c>
    </row>
    <row r="1795" spans="1:20" ht="45" x14ac:dyDescent="0.25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8290</v>
      </c>
      <c r="O1795" s="5">
        <f t="shared" ref="O1795:O1858" si="168">E1795*100/D1795</f>
        <v>1.3333333333333333</v>
      </c>
      <c r="P1795" s="5">
        <f t="shared" si="167"/>
        <v>20</v>
      </c>
      <c r="Q1795" t="str">
        <f t="shared" ref="Q1795:Q1858" si="169">IF(ISERR(FIND(" ",N1795)),"",LEFT(N1795,FIND(" ",N1795)-1))</f>
        <v>photography</v>
      </c>
      <c r="R1795" t="str">
        <f t="shared" ref="R1795:R1858" si="170">IF(ISERR(FIND(" ",N1795)),"",RIGHT(N1795,LEN(N1795)-FIND("*",SUBSTITUTE(N1795," ","*",LEN(N1795)-LEN(SUBSTITUTE(N1795," ",""))))))</f>
        <v>photobooks</v>
      </c>
      <c r="S1795" s="9">
        <f t="shared" ref="S1795:S1858" si="171">(((J1795/60)/60)/24)+DATE(1970,1,1)</f>
        <v>41940.89166666667</v>
      </c>
      <c r="T1795" s="9">
        <f t="shared" ref="T1795:T1858" si="172">(((I1795/60)/60)/24)+DATE(1970,1,1)</f>
        <v>41970.933333333334</v>
      </c>
    </row>
    <row r="1796" spans="1:20" ht="60" x14ac:dyDescent="0.25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8290</v>
      </c>
      <c r="O1796" s="5">
        <f t="shared" si="168"/>
        <v>11.077777777777778</v>
      </c>
      <c r="P1796" s="5">
        <f t="shared" ref="P1796:P1859" si="173">IF(L1796=0,0,E1796/L1796)</f>
        <v>55.388888888888886</v>
      </c>
      <c r="Q1796" t="str">
        <f t="shared" si="169"/>
        <v>photography</v>
      </c>
      <c r="R1796" t="str">
        <f t="shared" si="170"/>
        <v>photobooks</v>
      </c>
      <c r="S1796" s="9">
        <f t="shared" si="171"/>
        <v>42011.551180555558</v>
      </c>
      <c r="T1796" s="9">
        <f t="shared" si="172"/>
        <v>42046.551180555558</v>
      </c>
    </row>
    <row r="1797" spans="1:20" ht="45" x14ac:dyDescent="0.25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8290</v>
      </c>
      <c r="O1797" s="5">
        <f t="shared" si="168"/>
        <v>38.735714285714288</v>
      </c>
      <c r="P1797" s="5">
        <f t="shared" si="173"/>
        <v>133.90123456790124</v>
      </c>
      <c r="Q1797" t="str">
        <f t="shared" si="169"/>
        <v>photography</v>
      </c>
      <c r="R1797" t="str">
        <f t="shared" si="170"/>
        <v>photobooks</v>
      </c>
      <c r="S1797" s="9">
        <f t="shared" si="171"/>
        <v>42628.288668981477</v>
      </c>
      <c r="T1797" s="9">
        <f t="shared" si="172"/>
        <v>42657.666666666672</v>
      </c>
    </row>
    <row r="1798" spans="1:20" ht="60" x14ac:dyDescent="0.25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8290</v>
      </c>
      <c r="O1798" s="5">
        <f t="shared" si="168"/>
        <v>22.05263157894737</v>
      </c>
      <c r="P1798" s="5">
        <f t="shared" si="173"/>
        <v>48.720930232558139</v>
      </c>
      <c r="Q1798" t="str">
        <f t="shared" si="169"/>
        <v>photography</v>
      </c>
      <c r="R1798" t="str">
        <f t="shared" si="170"/>
        <v>photobooks</v>
      </c>
      <c r="S1798" s="9">
        <f t="shared" si="171"/>
        <v>42515.439421296294</v>
      </c>
      <c r="T1798" s="9">
        <f t="shared" si="172"/>
        <v>42575.439421296294</v>
      </c>
    </row>
    <row r="1799" spans="1:20" ht="45" x14ac:dyDescent="0.25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8290</v>
      </c>
      <c r="O1799" s="5">
        <f t="shared" si="168"/>
        <v>67.55</v>
      </c>
      <c r="P1799" s="5">
        <f t="shared" si="173"/>
        <v>48.25</v>
      </c>
      <c r="Q1799" t="str">
        <f t="shared" si="169"/>
        <v>photography</v>
      </c>
      <c r="R1799" t="str">
        <f t="shared" si="170"/>
        <v>photobooks</v>
      </c>
      <c r="S1799" s="9">
        <f t="shared" si="171"/>
        <v>42689.56931712963</v>
      </c>
      <c r="T1799" s="9">
        <f t="shared" si="172"/>
        <v>42719.56931712963</v>
      </c>
    </row>
    <row r="1800" spans="1:20" ht="45" x14ac:dyDescent="0.25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8290</v>
      </c>
      <c r="O1800" s="5">
        <f t="shared" si="168"/>
        <v>13.637499999999999</v>
      </c>
      <c r="P1800" s="5">
        <f t="shared" si="173"/>
        <v>58.972972972972975</v>
      </c>
      <c r="Q1800" t="str">
        <f t="shared" si="169"/>
        <v>photography</v>
      </c>
      <c r="R1800" t="str">
        <f t="shared" si="170"/>
        <v>photobooks</v>
      </c>
      <c r="S1800" s="9">
        <f t="shared" si="171"/>
        <v>42344.32677083333</v>
      </c>
      <c r="T1800" s="9">
        <f t="shared" si="172"/>
        <v>42404.32677083333</v>
      </c>
    </row>
    <row r="1801" spans="1:20" ht="30" x14ac:dyDescent="0.25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8290</v>
      </c>
      <c r="O1801" s="5">
        <f t="shared" si="168"/>
        <v>1.7457499999999999</v>
      </c>
      <c r="P1801" s="5">
        <f t="shared" si="173"/>
        <v>11.638333333333334</v>
      </c>
      <c r="Q1801" t="str">
        <f t="shared" si="169"/>
        <v>photography</v>
      </c>
      <c r="R1801" t="str">
        <f t="shared" si="170"/>
        <v>photobooks</v>
      </c>
      <c r="S1801" s="9">
        <f t="shared" si="171"/>
        <v>41934.842685185184</v>
      </c>
      <c r="T1801" s="9">
        <f t="shared" si="172"/>
        <v>41954.884351851855</v>
      </c>
    </row>
    <row r="1802" spans="1:20" ht="60" x14ac:dyDescent="0.25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8290</v>
      </c>
      <c r="O1802" s="5">
        <f t="shared" si="168"/>
        <v>20.44963251188932</v>
      </c>
      <c r="P1802" s="5">
        <f t="shared" si="173"/>
        <v>83.716814159292042</v>
      </c>
      <c r="Q1802" t="str">
        <f t="shared" si="169"/>
        <v>photography</v>
      </c>
      <c r="R1802" t="str">
        <f t="shared" si="170"/>
        <v>photobooks</v>
      </c>
      <c r="S1802" s="9">
        <f t="shared" si="171"/>
        <v>42623.606134259258</v>
      </c>
      <c r="T1802" s="9">
        <f t="shared" si="172"/>
        <v>42653.606134259258</v>
      </c>
    </row>
    <row r="1803" spans="1:20" ht="60" x14ac:dyDescent="0.25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8290</v>
      </c>
      <c r="O1803" s="5">
        <f t="shared" si="168"/>
        <v>13.852941176470589</v>
      </c>
      <c r="P1803" s="5">
        <f t="shared" si="173"/>
        <v>63.648648648648646</v>
      </c>
      <c r="Q1803" t="str">
        <f t="shared" si="169"/>
        <v>photography</v>
      </c>
      <c r="R1803" t="str">
        <f t="shared" si="170"/>
        <v>photobooks</v>
      </c>
      <c r="S1803" s="9">
        <f t="shared" si="171"/>
        <v>42321.660509259258</v>
      </c>
      <c r="T1803" s="9">
        <f t="shared" si="172"/>
        <v>42353.506944444445</v>
      </c>
    </row>
    <row r="1804" spans="1:20" ht="45" x14ac:dyDescent="0.25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8290</v>
      </c>
      <c r="O1804" s="5">
        <f t="shared" si="168"/>
        <v>48.485714285714288</v>
      </c>
      <c r="P1804" s="5">
        <f t="shared" si="173"/>
        <v>94.277777777777771</v>
      </c>
      <c r="Q1804" t="str">
        <f t="shared" si="169"/>
        <v>photography</v>
      </c>
      <c r="R1804" t="str">
        <f t="shared" si="170"/>
        <v>photobooks</v>
      </c>
      <c r="S1804" s="9">
        <f t="shared" si="171"/>
        <v>42159.47256944445</v>
      </c>
      <c r="T1804" s="9">
        <f t="shared" si="172"/>
        <v>42182.915972222225</v>
      </c>
    </row>
    <row r="1805" spans="1:20" ht="45" x14ac:dyDescent="0.25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8290</v>
      </c>
      <c r="O1805" s="5">
        <f t="shared" si="168"/>
        <v>30.8</v>
      </c>
      <c r="P1805" s="5">
        <f t="shared" si="173"/>
        <v>71.86666666666666</v>
      </c>
      <c r="Q1805" t="str">
        <f t="shared" si="169"/>
        <v>photography</v>
      </c>
      <c r="R1805" t="str">
        <f t="shared" si="170"/>
        <v>photobooks</v>
      </c>
      <c r="S1805" s="9">
        <f t="shared" si="171"/>
        <v>42018.071550925932</v>
      </c>
      <c r="T1805" s="9">
        <f t="shared" si="172"/>
        <v>42049.071550925932</v>
      </c>
    </row>
    <row r="1806" spans="1:20" ht="45" x14ac:dyDescent="0.25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8290</v>
      </c>
      <c r="O1806" s="5">
        <f t="shared" si="168"/>
        <v>35.174193548387095</v>
      </c>
      <c r="P1806" s="5">
        <f t="shared" si="173"/>
        <v>104.84615384615384</v>
      </c>
      <c r="Q1806" t="str">
        <f t="shared" si="169"/>
        <v>photography</v>
      </c>
      <c r="R1806" t="str">
        <f t="shared" si="170"/>
        <v>photobooks</v>
      </c>
      <c r="S1806" s="9">
        <f t="shared" si="171"/>
        <v>42282.678287037037</v>
      </c>
      <c r="T1806" s="9">
        <f t="shared" si="172"/>
        <v>42322.719953703709</v>
      </c>
    </row>
    <row r="1807" spans="1:20" ht="60" x14ac:dyDescent="0.25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8290</v>
      </c>
      <c r="O1807" s="5">
        <f t="shared" si="168"/>
        <v>36.404444444444444</v>
      </c>
      <c r="P1807" s="5">
        <f t="shared" si="173"/>
        <v>67.139344262295083</v>
      </c>
      <c r="Q1807" t="str">
        <f t="shared" si="169"/>
        <v>photography</v>
      </c>
      <c r="R1807" t="str">
        <f t="shared" si="170"/>
        <v>photobooks</v>
      </c>
      <c r="S1807" s="9">
        <f t="shared" si="171"/>
        <v>42247.803912037038</v>
      </c>
      <c r="T1807" s="9">
        <f t="shared" si="172"/>
        <v>42279.75</v>
      </c>
    </row>
    <row r="1808" spans="1:20" ht="60" x14ac:dyDescent="0.25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8290</v>
      </c>
      <c r="O1808" s="5">
        <f t="shared" si="168"/>
        <v>2.9550000000000001</v>
      </c>
      <c r="P1808" s="5">
        <f t="shared" si="173"/>
        <v>73.875</v>
      </c>
      <c r="Q1808" t="str">
        <f t="shared" si="169"/>
        <v>photography</v>
      </c>
      <c r="R1808" t="str">
        <f t="shared" si="170"/>
        <v>photobooks</v>
      </c>
      <c r="S1808" s="9">
        <f t="shared" si="171"/>
        <v>41877.638298611113</v>
      </c>
      <c r="T1808" s="9">
        <f t="shared" si="172"/>
        <v>41912.638298611113</v>
      </c>
    </row>
    <row r="1809" spans="1:20" ht="30" x14ac:dyDescent="0.25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8290</v>
      </c>
      <c r="O1809" s="5">
        <f t="shared" si="168"/>
        <v>11.06</v>
      </c>
      <c r="P1809" s="5">
        <f t="shared" si="173"/>
        <v>69.125</v>
      </c>
      <c r="Q1809" t="str">
        <f t="shared" si="169"/>
        <v>photography</v>
      </c>
      <c r="R1809" t="str">
        <f t="shared" si="170"/>
        <v>photobooks</v>
      </c>
      <c r="S1809" s="9">
        <f t="shared" si="171"/>
        <v>41880.068437499998</v>
      </c>
      <c r="T1809" s="9">
        <f t="shared" si="172"/>
        <v>41910.068437499998</v>
      </c>
    </row>
    <row r="1810" spans="1:20" ht="60" x14ac:dyDescent="0.25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8290</v>
      </c>
      <c r="O1810" s="5">
        <f t="shared" si="168"/>
        <v>41.407142857142858</v>
      </c>
      <c r="P1810" s="5">
        <f t="shared" si="173"/>
        <v>120.77083333333333</v>
      </c>
      <c r="Q1810" t="str">
        <f t="shared" si="169"/>
        <v>photography</v>
      </c>
      <c r="R1810" t="str">
        <f t="shared" si="170"/>
        <v>photobooks</v>
      </c>
      <c r="S1810" s="9">
        <f t="shared" si="171"/>
        <v>42742.680902777778</v>
      </c>
      <c r="T1810" s="9">
        <f t="shared" si="172"/>
        <v>42777.680902777778</v>
      </c>
    </row>
    <row r="1811" spans="1:20" ht="45" x14ac:dyDescent="0.25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8290</v>
      </c>
      <c r="O1811" s="5">
        <f t="shared" si="168"/>
        <v>10.857142857142858</v>
      </c>
      <c r="P1811" s="5">
        <f t="shared" si="173"/>
        <v>42.222222222222221</v>
      </c>
      <c r="Q1811" t="str">
        <f t="shared" si="169"/>
        <v>photography</v>
      </c>
      <c r="R1811" t="str">
        <f t="shared" si="170"/>
        <v>photobooks</v>
      </c>
      <c r="S1811" s="9">
        <f t="shared" si="171"/>
        <v>42029.907858796301</v>
      </c>
      <c r="T1811" s="9">
        <f t="shared" si="172"/>
        <v>42064.907858796301</v>
      </c>
    </row>
    <row r="1812" spans="1:20" ht="45" x14ac:dyDescent="0.25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8290</v>
      </c>
      <c r="O1812" s="5">
        <f t="shared" si="168"/>
        <v>3.3333333333333335</v>
      </c>
      <c r="P1812" s="5">
        <f t="shared" si="173"/>
        <v>7.5</v>
      </c>
      <c r="Q1812" t="str">
        <f t="shared" si="169"/>
        <v>photography</v>
      </c>
      <c r="R1812" t="str">
        <f t="shared" si="170"/>
        <v>photobooks</v>
      </c>
      <c r="S1812" s="9">
        <f t="shared" si="171"/>
        <v>41860.91002314815</v>
      </c>
      <c r="T1812" s="9">
        <f t="shared" si="172"/>
        <v>41872.91002314815</v>
      </c>
    </row>
    <row r="1813" spans="1:20" ht="45" x14ac:dyDescent="0.25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8290</v>
      </c>
      <c r="O1813" s="5">
        <f t="shared" si="168"/>
        <v>7.407407407407407E-2</v>
      </c>
      <c r="P1813" s="5">
        <f t="shared" si="173"/>
        <v>1.5384615384615385</v>
      </c>
      <c r="Q1813" t="str">
        <f t="shared" si="169"/>
        <v>photography</v>
      </c>
      <c r="R1813" t="str">
        <f t="shared" si="170"/>
        <v>photobooks</v>
      </c>
      <c r="S1813" s="9">
        <f t="shared" si="171"/>
        <v>41876.433680555558</v>
      </c>
      <c r="T1813" s="9">
        <f t="shared" si="172"/>
        <v>41936.166666666664</v>
      </c>
    </row>
    <row r="1814" spans="1:20" ht="60" x14ac:dyDescent="0.25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8290</v>
      </c>
      <c r="O1814" s="5">
        <f t="shared" si="168"/>
        <v>13.307692307692308</v>
      </c>
      <c r="P1814" s="5">
        <f t="shared" si="173"/>
        <v>37.608695652173914</v>
      </c>
      <c r="Q1814" t="str">
        <f t="shared" si="169"/>
        <v>photography</v>
      </c>
      <c r="R1814" t="str">
        <f t="shared" si="170"/>
        <v>photobooks</v>
      </c>
      <c r="S1814" s="9">
        <f t="shared" si="171"/>
        <v>42524.318703703699</v>
      </c>
      <c r="T1814" s="9">
        <f t="shared" si="172"/>
        <v>42554.318703703699</v>
      </c>
    </row>
    <row r="1815" spans="1:20" ht="45" x14ac:dyDescent="0.25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8290</v>
      </c>
      <c r="O1815" s="5">
        <f t="shared" si="168"/>
        <v>0</v>
      </c>
      <c r="P1815" s="5">
        <f t="shared" si="173"/>
        <v>0</v>
      </c>
      <c r="Q1815" t="str">
        <f t="shared" si="169"/>
        <v>photography</v>
      </c>
      <c r="R1815" t="str">
        <f t="shared" si="170"/>
        <v>photobooks</v>
      </c>
      <c r="S1815" s="9">
        <f t="shared" si="171"/>
        <v>41829.889027777775</v>
      </c>
      <c r="T1815" s="9">
        <f t="shared" si="172"/>
        <v>41859.889027777775</v>
      </c>
    </row>
    <row r="1816" spans="1:20" ht="45" x14ac:dyDescent="0.25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8290</v>
      </c>
      <c r="O1816" s="5">
        <f t="shared" si="168"/>
        <v>49.18333333333333</v>
      </c>
      <c r="P1816" s="5">
        <f t="shared" si="173"/>
        <v>42.157142857142858</v>
      </c>
      <c r="Q1816" t="str">
        <f t="shared" si="169"/>
        <v>photography</v>
      </c>
      <c r="R1816" t="str">
        <f t="shared" si="170"/>
        <v>photobooks</v>
      </c>
      <c r="S1816" s="9">
        <f t="shared" si="171"/>
        <v>42033.314074074078</v>
      </c>
      <c r="T1816" s="9">
        <f t="shared" si="172"/>
        <v>42063.314074074078</v>
      </c>
    </row>
    <row r="1817" spans="1:20" ht="60" x14ac:dyDescent="0.25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8290</v>
      </c>
      <c r="O1817" s="5">
        <f t="shared" si="168"/>
        <v>0</v>
      </c>
      <c r="P1817" s="5">
        <f t="shared" si="173"/>
        <v>0</v>
      </c>
      <c r="Q1817" t="str">
        <f t="shared" si="169"/>
        <v>photography</v>
      </c>
      <c r="R1817" t="str">
        <f t="shared" si="170"/>
        <v>photobooks</v>
      </c>
      <c r="S1817" s="9">
        <f t="shared" si="171"/>
        <v>42172.906678240746</v>
      </c>
      <c r="T1817" s="9">
        <f t="shared" si="172"/>
        <v>42186.906678240746</v>
      </c>
    </row>
    <row r="1818" spans="1:20" ht="45" x14ac:dyDescent="0.25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8290</v>
      </c>
      <c r="O1818" s="5">
        <f t="shared" si="168"/>
        <v>2.036</v>
      </c>
      <c r="P1818" s="5">
        <f t="shared" si="173"/>
        <v>84.833333333333329</v>
      </c>
      <c r="Q1818" t="str">
        <f t="shared" si="169"/>
        <v>photography</v>
      </c>
      <c r="R1818" t="str">
        <f t="shared" si="170"/>
        <v>photobooks</v>
      </c>
      <c r="S1818" s="9">
        <f t="shared" si="171"/>
        <v>42548.876192129625</v>
      </c>
      <c r="T1818" s="9">
        <f t="shared" si="172"/>
        <v>42576.791666666672</v>
      </c>
    </row>
    <row r="1819" spans="1:20" ht="45" x14ac:dyDescent="0.25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8290</v>
      </c>
      <c r="O1819" s="5">
        <f t="shared" si="168"/>
        <v>52.327777777777776</v>
      </c>
      <c r="P1819" s="5">
        <f t="shared" si="173"/>
        <v>94.19</v>
      </c>
      <c r="Q1819" t="str">
        <f t="shared" si="169"/>
        <v>photography</v>
      </c>
      <c r="R1819" t="str">
        <f t="shared" si="170"/>
        <v>photobooks</v>
      </c>
      <c r="S1819" s="9">
        <f t="shared" si="171"/>
        <v>42705.662118055552</v>
      </c>
      <c r="T1819" s="9">
        <f t="shared" si="172"/>
        <v>42765.290972222225</v>
      </c>
    </row>
    <row r="1820" spans="1:20" ht="45" x14ac:dyDescent="0.25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8290</v>
      </c>
      <c r="O1820" s="5">
        <f t="shared" si="168"/>
        <v>0</v>
      </c>
      <c r="P1820" s="5">
        <f t="shared" si="173"/>
        <v>0</v>
      </c>
      <c r="Q1820" t="str">
        <f t="shared" si="169"/>
        <v>photography</v>
      </c>
      <c r="R1820" t="str">
        <f t="shared" si="170"/>
        <v>photobooks</v>
      </c>
      <c r="S1820" s="9">
        <f t="shared" si="171"/>
        <v>42067.234375</v>
      </c>
      <c r="T1820" s="9">
        <f t="shared" si="172"/>
        <v>42097.192708333328</v>
      </c>
    </row>
    <row r="1821" spans="1:20" ht="60" x14ac:dyDescent="0.25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8290</v>
      </c>
      <c r="O1821" s="5">
        <f t="shared" si="168"/>
        <v>2.0833333333333335</v>
      </c>
      <c r="P1821" s="5">
        <f t="shared" si="173"/>
        <v>6.25</v>
      </c>
      <c r="Q1821" t="str">
        <f t="shared" si="169"/>
        <v>photography</v>
      </c>
      <c r="R1821" t="str">
        <f t="shared" si="170"/>
        <v>photobooks</v>
      </c>
      <c r="S1821" s="9">
        <f t="shared" si="171"/>
        <v>41820.752268518518</v>
      </c>
      <c r="T1821" s="9">
        <f t="shared" si="172"/>
        <v>41850.752268518518</v>
      </c>
    </row>
    <row r="1822" spans="1:20" ht="60" x14ac:dyDescent="0.25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8290</v>
      </c>
      <c r="O1822" s="5">
        <f t="shared" si="168"/>
        <v>6.5653846153846152</v>
      </c>
      <c r="P1822" s="5">
        <f t="shared" si="173"/>
        <v>213.375</v>
      </c>
      <c r="Q1822" t="str">
        <f t="shared" si="169"/>
        <v>photography</v>
      </c>
      <c r="R1822" t="str">
        <f t="shared" si="170"/>
        <v>photobooks</v>
      </c>
      <c r="S1822" s="9">
        <f t="shared" si="171"/>
        <v>42065.084375000006</v>
      </c>
      <c r="T1822" s="9">
        <f t="shared" si="172"/>
        <v>42095.042708333334</v>
      </c>
    </row>
    <row r="1823" spans="1:20" ht="45" x14ac:dyDescent="0.25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8281</v>
      </c>
      <c r="O1823" s="5">
        <f t="shared" si="168"/>
        <v>134.88999999999999</v>
      </c>
      <c r="P1823" s="5">
        <f t="shared" si="173"/>
        <v>59.162280701754383</v>
      </c>
      <c r="Q1823" t="str">
        <f t="shared" si="169"/>
        <v>music</v>
      </c>
      <c r="R1823" t="str">
        <f t="shared" si="170"/>
        <v>rock</v>
      </c>
      <c r="S1823" s="9">
        <f t="shared" si="171"/>
        <v>40926.319062499999</v>
      </c>
      <c r="T1823" s="9">
        <f t="shared" si="172"/>
        <v>40971.319062499999</v>
      </c>
    </row>
    <row r="1824" spans="1:20" ht="30" x14ac:dyDescent="0.25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8281</v>
      </c>
      <c r="O1824" s="5">
        <f t="shared" si="168"/>
        <v>100</v>
      </c>
      <c r="P1824" s="5">
        <f t="shared" si="173"/>
        <v>27.272727272727273</v>
      </c>
      <c r="Q1824" t="str">
        <f t="shared" si="169"/>
        <v>music</v>
      </c>
      <c r="R1824" t="str">
        <f t="shared" si="170"/>
        <v>rock</v>
      </c>
      <c r="S1824" s="9">
        <f t="shared" si="171"/>
        <v>41634.797013888885</v>
      </c>
      <c r="T1824" s="9">
        <f t="shared" si="172"/>
        <v>41670.792361111111</v>
      </c>
    </row>
    <row r="1825" spans="1:20" ht="60" x14ac:dyDescent="0.25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8281</v>
      </c>
      <c r="O1825" s="5">
        <f t="shared" si="168"/>
        <v>115.85714285714286</v>
      </c>
      <c r="P1825" s="5">
        <f t="shared" si="173"/>
        <v>24.575757575757574</v>
      </c>
      <c r="Q1825" t="str">
        <f t="shared" si="169"/>
        <v>music</v>
      </c>
      <c r="R1825" t="str">
        <f t="shared" si="170"/>
        <v>rock</v>
      </c>
      <c r="S1825" s="9">
        <f t="shared" si="171"/>
        <v>41176.684907407405</v>
      </c>
      <c r="T1825" s="9">
        <f t="shared" si="172"/>
        <v>41206.684907407405</v>
      </c>
    </row>
    <row r="1826" spans="1:20" x14ac:dyDescent="0.25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8281</v>
      </c>
      <c r="O1826" s="5">
        <f t="shared" si="168"/>
        <v>100.06666666666666</v>
      </c>
      <c r="P1826" s="5">
        <f t="shared" si="173"/>
        <v>75.05</v>
      </c>
      <c r="Q1826" t="str">
        <f t="shared" si="169"/>
        <v>music</v>
      </c>
      <c r="R1826" t="str">
        <f t="shared" si="170"/>
        <v>rock</v>
      </c>
      <c r="S1826" s="9">
        <f t="shared" si="171"/>
        <v>41626.916284722225</v>
      </c>
      <c r="T1826" s="9">
        <f t="shared" si="172"/>
        <v>41647.088888888888</v>
      </c>
    </row>
    <row r="1827" spans="1:20" ht="60" x14ac:dyDescent="0.25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8281</v>
      </c>
      <c r="O1827" s="5">
        <f t="shared" si="168"/>
        <v>105.05</v>
      </c>
      <c r="P1827" s="5">
        <f t="shared" si="173"/>
        <v>42.02</v>
      </c>
      <c r="Q1827" t="str">
        <f t="shared" si="169"/>
        <v>music</v>
      </c>
      <c r="R1827" t="str">
        <f t="shared" si="170"/>
        <v>rock</v>
      </c>
      <c r="S1827" s="9">
        <f t="shared" si="171"/>
        <v>41443.83452546296</v>
      </c>
      <c r="T1827" s="9">
        <f t="shared" si="172"/>
        <v>41466.83452546296</v>
      </c>
    </row>
    <row r="1828" spans="1:20" ht="30" x14ac:dyDescent="0.25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8281</v>
      </c>
      <c r="O1828" s="5">
        <f t="shared" si="168"/>
        <v>101</v>
      </c>
      <c r="P1828" s="5">
        <f t="shared" si="173"/>
        <v>53.157894736842103</v>
      </c>
      <c r="Q1828" t="str">
        <f t="shared" si="169"/>
        <v>music</v>
      </c>
      <c r="R1828" t="str">
        <f t="shared" si="170"/>
        <v>rock</v>
      </c>
      <c r="S1828" s="9">
        <f t="shared" si="171"/>
        <v>41657.923807870371</v>
      </c>
      <c r="T1828" s="9">
        <f t="shared" si="172"/>
        <v>41687.923807870371</v>
      </c>
    </row>
    <row r="1829" spans="1:20" ht="60" x14ac:dyDescent="0.25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8281</v>
      </c>
      <c r="O1829" s="5">
        <f t="shared" si="168"/>
        <v>100.66249999999999</v>
      </c>
      <c r="P1829" s="5">
        <f t="shared" si="173"/>
        <v>83.885416666666671</v>
      </c>
      <c r="Q1829" t="str">
        <f t="shared" si="169"/>
        <v>music</v>
      </c>
      <c r="R1829" t="str">
        <f t="shared" si="170"/>
        <v>rock</v>
      </c>
      <c r="S1829" s="9">
        <f t="shared" si="171"/>
        <v>40555.325937499998</v>
      </c>
      <c r="T1829" s="9">
        <f t="shared" si="172"/>
        <v>40605.325937499998</v>
      </c>
    </row>
    <row r="1830" spans="1:20" ht="60" x14ac:dyDescent="0.25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8281</v>
      </c>
      <c r="O1830" s="5">
        <f t="shared" si="168"/>
        <v>100.16</v>
      </c>
      <c r="P1830" s="5">
        <f t="shared" si="173"/>
        <v>417.33333333333331</v>
      </c>
      <c r="Q1830" t="str">
        <f t="shared" si="169"/>
        <v>music</v>
      </c>
      <c r="R1830" t="str">
        <f t="shared" si="170"/>
        <v>rock</v>
      </c>
      <c r="S1830" s="9">
        <f t="shared" si="171"/>
        <v>41736.899652777778</v>
      </c>
      <c r="T1830" s="9">
        <f t="shared" si="172"/>
        <v>41768.916666666664</v>
      </c>
    </row>
    <row r="1831" spans="1:20" ht="45" x14ac:dyDescent="0.25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8281</v>
      </c>
      <c r="O1831" s="5">
        <f t="shared" si="168"/>
        <v>166.68333333333334</v>
      </c>
      <c r="P1831" s="5">
        <f t="shared" si="173"/>
        <v>75.765151515151516</v>
      </c>
      <c r="Q1831" t="str">
        <f t="shared" si="169"/>
        <v>music</v>
      </c>
      <c r="R1831" t="str">
        <f t="shared" si="170"/>
        <v>rock</v>
      </c>
      <c r="S1831" s="9">
        <f t="shared" si="171"/>
        <v>40516.087627314817</v>
      </c>
      <c r="T1831" s="9">
        <f t="shared" si="172"/>
        <v>40564.916666666664</v>
      </c>
    </row>
    <row r="1832" spans="1:20" ht="45" x14ac:dyDescent="0.25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8281</v>
      </c>
      <c r="O1832" s="5">
        <f t="shared" si="168"/>
        <v>101.53333333333333</v>
      </c>
      <c r="P1832" s="5">
        <f t="shared" si="173"/>
        <v>67.389380530973455</v>
      </c>
      <c r="Q1832" t="str">
        <f t="shared" si="169"/>
        <v>music</v>
      </c>
      <c r="R1832" t="str">
        <f t="shared" si="170"/>
        <v>rock</v>
      </c>
      <c r="S1832" s="9">
        <f t="shared" si="171"/>
        <v>41664.684108796297</v>
      </c>
      <c r="T1832" s="9">
        <f t="shared" si="172"/>
        <v>41694.684108796297</v>
      </c>
    </row>
    <row r="1833" spans="1:20" ht="45" x14ac:dyDescent="0.25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8281</v>
      </c>
      <c r="O1833" s="5">
        <f t="shared" si="168"/>
        <v>103</v>
      </c>
      <c r="P1833" s="5">
        <f t="shared" si="173"/>
        <v>73.571428571428569</v>
      </c>
      <c r="Q1833" t="str">
        <f t="shared" si="169"/>
        <v>music</v>
      </c>
      <c r="R1833" t="str">
        <f t="shared" si="170"/>
        <v>rock</v>
      </c>
      <c r="S1833" s="9">
        <f t="shared" si="171"/>
        <v>41026.996099537035</v>
      </c>
      <c r="T1833" s="9">
        <f t="shared" si="172"/>
        <v>41041.996099537035</v>
      </c>
    </row>
    <row r="1834" spans="1:20" ht="60" x14ac:dyDescent="0.25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8281</v>
      </c>
      <c r="O1834" s="5">
        <f t="shared" si="168"/>
        <v>142.85714285714286</v>
      </c>
      <c r="P1834" s="5">
        <f t="shared" si="173"/>
        <v>25</v>
      </c>
      <c r="Q1834" t="str">
        <f t="shared" si="169"/>
        <v>music</v>
      </c>
      <c r="R1834" t="str">
        <f t="shared" si="170"/>
        <v>rock</v>
      </c>
      <c r="S1834" s="9">
        <f t="shared" si="171"/>
        <v>40576.539664351854</v>
      </c>
      <c r="T1834" s="9">
        <f t="shared" si="172"/>
        <v>40606.539664351854</v>
      </c>
    </row>
    <row r="1835" spans="1:20" ht="60" x14ac:dyDescent="0.25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8281</v>
      </c>
      <c r="O1835" s="5">
        <f t="shared" si="168"/>
        <v>262.5</v>
      </c>
      <c r="P1835" s="5">
        <f t="shared" si="173"/>
        <v>42</v>
      </c>
      <c r="Q1835" t="str">
        <f t="shared" si="169"/>
        <v>music</v>
      </c>
      <c r="R1835" t="str">
        <f t="shared" si="170"/>
        <v>rock</v>
      </c>
      <c r="S1835" s="9">
        <f t="shared" si="171"/>
        <v>41303.044016203705</v>
      </c>
      <c r="T1835" s="9">
        <f t="shared" si="172"/>
        <v>41335.332638888889</v>
      </c>
    </row>
    <row r="1836" spans="1:20" ht="30" x14ac:dyDescent="0.25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8281</v>
      </c>
      <c r="O1836" s="5">
        <f t="shared" si="168"/>
        <v>118.05</v>
      </c>
      <c r="P1836" s="5">
        <f t="shared" si="173"/>
        <v>131.16666666666666</v>
      </c>
      <c r="Q1836" t="str">
        <f t="shared" si="169"/>
        <v>music</v>
      </c>
      <c r="R1836" t="str">
        <f t="shared" si="170"/>
        <v>rock</v>
      </c>
      <c r="S1836" s="9">
        <f t="shared" si="171"/>
        <v>41988.964062500003</v>
      </c>
      <c r="T1836" s="9">
        <f t="shared" si="172"/>
        <v>42028.964062500003</v>
      </c>
    </row>
    <row r="1837" spans="1:20" ht="75" x14ac:dyDescent="0.25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8281</v>
      </c>
      <c r="O1837" s="5">
        <f t="shared" si="168"/>
        <v>104</v>
      </c>
      <c r="P1837" s="5">
        <f t="shared" si="173"/>
        <v>47.272727272727273</v>
      </c>
      <c r="Q1837" t="str">
        <f t="shared" si="169"/>
        <v>music</v>
      </c>
      <c r="R1837" t="str">
        <f t="shared" si="170"/>
        <v>rock</v>
      </c>
      <c r="S1837" s="9">
        <f t="shared" si="171"/>
        <v>42430.702210648145</v>
      </c>
      <c r="T1837" s="9">
        <f t="shared" si="172"/>
        <v>42460.660543981481</v>
      </c>
    </row>
    <row r="1838" spans="1:20" ht="30" x14ac:dyDescent="0.25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8281</v>
      </c>
      <c r="O1838" s="5">
        <f t="shared" si="168"/>
        <v>200.34</v>
      </c>
      <c r="P1838" s="5">
        <f t="shared" si="173"/>
        <v>182.12727272727273</v>
      </c>
      <c r="Q1838" t="str">
        <f t="shared" si="169"/>
        <v>music</v>
      </c>
      <c r="R1838" t="str">
        <f t="shared" si="170"/>
        <v>rock</v>
      </c>
      <c r="S1838" s="9">
        <f t="shared" si="171"/>
        <v>41305.809363425928</v>
      </c>
      <c r="T1838" s="9">
        <f t="shared" si="172"/>
        <v>41322.809363425928</v>
      </c>
    </row>
    <row r="1839" spans="1:20" ht="60" x14ac:dyDescent="0.25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8281</v>
      </c>
      <c r="O1839" s="5">
        <f t="shared" si="168"/>
        <v>306.83333333333331</v>
      </c>
      <c r="P1839" s="5">
        <f t="shared" si="173"/>
        <v>61.366666666666667</v>
      </c>
      <c r="Q1839" t="str">
        <f t="shared" si="169"/>
        <v>music</v>
      </c>
      <c r="R1839" t="str">
        <f t="shared" si="170"/>
        <v>rock</v>
      </c>
      <c r="S1839" s="9">
        <f t="shared" si="171"/>
        <v>40926.047858796301</v>
      </c>
      <c r="T1839" s="9">
        <f t="shared" si="172"/>
        <v>40986.006192129629</v>
      </c>
    </row>
    <row r="1840" spans="1:20" ht="60" x14ac:dyDescent="0.25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8281</v>
      </c>
      <c r="O1840" s="5">
        <f t="shared" si="168"/>
        <v>100.149</v>
      </c>
      <c r="P1840" s="5">
        <f t="shared" si="173"/>
        <v>35.767499999999998</v>
      </c>
      <c r="Q1840" t="str">
        <f t="shared" si="169"/>
        <v>music</v>
      </c>
      <c r="R1840" t="str">
        <f t="shared" si="170"/>
        <v>rock</v>
      </c>
      <c r="S1840" s="9">
        <f t="shared" si="171"/>
        <v>40788.786539351851</v>
      </c>
      <c r="T1840" s="9">
        <f t="shared" si="172"/>
        <v>40817.125</v>
      </c>
    </row>
    <row r="1841" spans="1:20" ht="45" x14ac:dyDescent="0.25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8281</v>
      </c>
      <c r="O1841" s="5">
        <f t="shared" si="168"/>
        <v>205.3</v>
      </c>
      <c r="P1841" s="5">
        <f t="shared" si="173"/>
        <v>45.62222222222222</v>
      </c>
      <c r="Q1841" t="str">
        <f t="shared" si="169"/>
        <v>music</v>
      </c>
      <c r="R1841" t="str">
        <f t="shared" si="170"/>
        <v>rock</v>
      </c>
      <c r="S1841" s="9">
        <f t="shared" si="171"/>
        <v>42614.722013888888</v>
      </c>
      <c r="T1841" s="9">
        <f t="shared" si="172"/>
        <v>42644.722013888888</v>
      </c>
    </row>
    <row r="1842" spans="1:20" ht="60" x14ac:dyDescent="0.25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8281</v>
      </c>
      <c r="O1842" s="5">
        <f t="shared" si="168"/>
        <v>108.88888888888889</v>
      </c>
      <c r="P1842" s="5">
        <f t="shared" si="173"/>
        <v>75.384615384615387</v>
      </c>
      <c r="Q1842" t="str">
        <f t="shared" si="169"/>
        <v>music</v>
      </c>
      <c r="R1842" t="str">
        <f t="shared" si="170"/>
        <v>rock</v>
      </c>
      <c r="S1842" s="9">
        <f t="shared" si="171"/>
        <v>41382.096180555556</v>
      </c>
      <c r="T1842" s="9">
        <f t="shared" si="172"/>
        <v>41401.207638888889</v>
      </c>
    </row>
    <row r="1843" spans="1:20" ht="30" x14ac:dyDescent="0.25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8281</v>
      </c>
      <c r="O1843" s="5">
        <f t="shared" si="168"/>
        <v>101.75</v>
      </c>
      <c r="P1843" s="5">
        <f t="shared" si="173"/>
        <v>50.875</v>
      </c>
      <c r="Q1843" t="str">
        <f t="shared" si="169"/>
        <v>music</v>
      </c>
      <c r="R1843" t="str">
        <f t="shared" si="170"/>
        <v>rock</v>
      </c>
      <c r="S1843" s="9">
        <f t="shared" si="171"/>
        <v>41745.84542824074</v>
      </c>
      <c r="T1843" s="9">
        <f t="shared" si="172"/>
        <v>41779.207638888889</v>
      </c>
    </row>
    <row r="1844" spans="1:20" ht="45" x14ac:dyDescent="0.25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8281</v>
      </c>
      <c r="O1844" s="5">
        <f t="shared" si="168"/>
        <v>125.25</v>
      </c>
      <c r="P1844" s="5">
        <f t="shared" si="173"/>
        <v>119.28571428571429</v>
      </c>
      <c r="Q1844" t="str">
        <f t="shared" si="169"/>
        <v>music</v>
      </c>
      <c r="R1844" t="str">
        <f t="shared" si="170"/>
        <v>rock</v>
      </c>
      <c r="S1844" s="9">
        <f t="shared" si="171"/>
        <v>42031.631724537037</v>
      </c>
      <c r="T1844" s="9">
        <f t="shared" si="172"/>
        <v>42065.249305555553</v>
      </c>
    </row>
    <row r="1845" spans="1:20" ht="60" x14ac:dyDescent="0.25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8281</v>
      </c>
      <c r="O1845" s="5">
        <f t="shared" si="168"/>
        <v>124.0061</v>
      </c>
      <c r="P1845" s="5">
        <f t="shared" si="173"/>
        <v>92.541865671641801</v>
      </c>
      <c r="Q1845" t="str">
        <f t="shared" si="169"/>
        <v>music</v>
      </c>
      <c r="R1845" t="str">
        <f t="shared" si="170"/>
        <v>rock</v>
      </c>
      <c r="S1845" s="9">
        <f t="shared" si="171"/>
        <v>40564.994837962964</v>
      </c>
      <c r="T1845" s="9">
        <f t="shared" si="172"/>
        <v>40594.994837962964</v>
      </c>
    </row>
    <row r="1846" spans="1:20" ht="60" x14ac:dyDescent="0.25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8281</v>
      </c>
      <c r="O1846" s="5">
        <f t="shared" si="168"/>
        <v>101.4</v>
      </c>
      <c r="P1846" s="5">
        <f t="shared" si="173"/>
        <v>76.05</v>
      </c>
      <c r="Q1846" t="str">
        <f t="shared" si="169"/>
        <v>music</v>
      </c>
      <c r="R1846" t="str">
        <f t="shared" si="170"/>
        <v>rock</v>
      </c>
      <c r="S1846" s="9">
        <f t="shared" si="171"/>
        <v>40666.973541666666</v>
      </c>
      <c r="T1846" s="9">
        <f t="shared" si="172"/>
        <v>40705.125</v>
      </c>
    </row>
    <row r="1847" spans="1:20" ht="90" x14ac:dyDescent="0.25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8281</v>
      </c>
      <c r="O1847" s="5">
        <f t="shared" si="168"/>
        <v>100</v>
      </c>
      <c r="P1847" s="5">
        <f t="shared" si="173"/>
        <v>52.631578947368418</v>
      </c>
      <c r="Q1847" t="str">
        <f t="shared" si="169"/>
        <v>music</v>
      </c>
      <c r="R1847" t="str">
        <f t="shared" si="170"/>
        <v>rock</v>
      </c>
      <c r="S1847" s="9">
        <f t="shared" si="171"/>
        <v>42523.333310185189</v>
      </c>
      <c r="T1847" s="9">
        <f t="shared" si="172"/>
        <v>42538.204861111109</v>
      </c>
    </row>
    <row r="1848" spans="1:20" ht="60" x14ac:dyDescent="0.25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8281</v>
      </c>
      <c r="O1848" s="5">
        <f t="shared" si="168"/>
        <v>137.92666666666668</v>
      </c>
      <c r="P1848" s="5">
        <f t="shared" si="173"/>
        <v>98.990430622009569</v>
      </c>
      <c r="Q1848" t="str">
        <f t="shared" si="169"/>
        <v>music</v>
      </c>
      <c r="R1848" t="str">
        <f t="shared" si="170"/>
        <v>rock</v>
      </c>
      <c r="S1848" s="9">
        <f t="shared" si="171"/>
        <v>41228.650196759263</v>
      </c>
      <c r="T1848" s="9">
        <f t="shared" si="172"/>
        <v>41258.650196759263</v>
      </c>
    </row>
    <row r="1849" spans="1:20" ht="60" x14ac:dyDescent="0.25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8281</v>
      </c>
      <c r="O1849" s="5">
        <f t="shared" si="168"/>
        <v>120.88</v>
      </c>
      <c r="P1849" s="5">
        <f t="shared" si="173"/>
        <v>79.526315789473685</v>
      </c>
      <c r="Q1849" t="str">
        <f t="shared" si="169"/>
        <v>music</v>
      </c>
      <c r="R1849" t="str">
        <f t="shared" si="170"/>
        <v>rock</v>
      </c>
      <c r="S1849" s="9">
        <f t="shared" si="171"/>
        <v>42094.236481481479</v>
      </c>
      <c r="T1849" s="9">
        <f t="shared" si="172"/>
        <v>42115.236481481479</v>
      </c>
    </row>
    <row r="1850" spans="1:20" ht="45" x14ac:dyDescent="0.25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8281</v>
      </c>
      <c r="O1850" s="5">
        <f t="shared" si="168"/>
        <v>107.36666666666666</v>
      </c>
      <c r="P1850" s="5">
        <f t="shared" si="173"/>
        <v>134.20833333333334</v>
      </c>
      <c r="Q1850" t="str">
        <f t="shared" si="169"/>
        <v>music</v>
      </c>
      <c r="R1850" t="str">
        <f t="shared" si="170"/>
        <v>rock</v>
      </c>
      <c r="S1850" s="9">
        <f t="shared" si="171"/>
        <v>40691.788055555553</v>
      </c>
      <c r="T1850" s="9">
        <f t="shared" si="172"/>
        <v>40755.290972222225</v>
      </c>
    </row>
    <row r="1851" spans="1:20" ht="45" x14ac:dyDescent="0.25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8281</v>
      </c>
      <c r="O1851" s="5">
        <f t="shared" si="168"/>
        <v>100.33333333333333</v>
      </c>
      <c r="P1851" s="5">
        <f t="shared" si="173"/>
        <v>37.625</v>
      </c>
      <c r="Q1851" t="str">
        <f t="shared" si="169"/>
        <v>music</v>
      </c>
      <c r="R1851" t="str">
        <f t="shared" si="170"/>
        <v>rock</v>
      </c>
      <c r="S1851" s="9">
        <f t="shared" si="171"/>
        <v>41169.845590277779</v>
      </c>
      <c r="T1851" s="9">
        <f t="shared" si="172"/>
        <v>41199.845590277779</v>
      </c>
    </row>
    <row r="1852" spans="1:20" ht="60" x14ac:dyDescent="0.25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8281</v>
      </c>
      <c r="O1852" s="5">
        <f t="shared" si="168"/>
        <v>101.52222222222223</v>
      </c>
      <c r="P1852" s="5">
        <f t="shared" si="173"/>
        <v>51.044692737430168</v>
      </c>
      <c r="Q1852" t="str">
        <f t="shared" si="169"/>
        <v>music</v>
      </c>
      <c r="R1852" t="str">
        <f t="shared" si="170"/>
        <v>rock</v>
      </c>
      <c r="S1852" s="9">
        <f t="shared" si="171"/>
        <v>41800.959490740745</v>
      </c>
      <c r="T1852" s="9">
        <f t="shared" si="172"/>
        <v>41830.959490740745</v>
      </c>
    </row>
    <row r="1853" spans="1:20" ht="60" x14ac:dyDescent="0.25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8281</v>
      </c>
      <c r="O1853" s="5">
        <f t="shared" si="168"/>
        <v>100.07692307692308</v>
      </c>
      <c r="P1853" s="5">
        <f t="shared" si="173"/>
        <v>50.03846153846154</v>
      </c>
      <c r="Q1853" t="str">
        <f t="shared" si="169"/>
        <v>music</v>
      </c>
      <c r="R1853" t="str">
        <f t="shared" si="170"/>
        <v>rock</v>
      </c>
      <c r="S1853" s="9">
        <f t="shared" si="171"/>
        <v>41827.906689814816</v>
      </c>
      <c r="T1853" s="9">
        <f t="shared" si="172"/>
        <v>41848.041666666664</v>
      </c>
    </row>
    <row r="1854" spans="1:20" ht="60" x14ac:dyDescent="0.25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8281</v>
      </c>
      <c r="O1854" s="5">
        <f t="shared" si="168"/>
        <v>116.96666666666667</v>
      </c>
      <c r="P1854" s="5">
        <f t="shared" si="173"/>
        <v>133.93129770992365</v>
      </c>
      <c r="Q1854" t="str">
        <f t="shared" si="169"/>
        <v>music</v>
      </c>
      <c r="R1854" t="str">
        <f t="shared" si="170"/>
        <v>rock</v>
      </c>
      <c r="S1854" s="9">
        <f t="shared" si="171"/>
        <v>42081.77143518519</v>
      </c>
      <c r="T1854" s="9">
        <f t="shared" si="172"/>
        <v>42119</v>
      </c>
    </row>
    <row r="1855" spans="1:20" ht="60" x14ac:dyDescent="0.25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8281</v>
      </c>
      <c r="O1855" s="5">
        <f t="shared" si="168"/>
        <v>101.875</v>
      </c>
      <c r="P1855" s="5">
        <f t="shared" si="173"/>
        <v>58.214285714285715</v>
      </c>
      <c r="Q1855" t="str">
        <f t="shared" si="169"/>
        <v>music</v>
      </c>
      <c r="R1855" t="str">
        <f t="shared" si="170"/>
        <v>rock</v>
      </c>
      <c r="S1855" s="9">
        <f t="shared" si="171"/>
        <v>41177.060381944444</v>
      </c>
      <c r="T1855" s="9">
        <f t="shared" si="172"/>
        <v>41227.102048611108</v>
      </c>
    </row>
    <row r="1856" spans="1:20" ht="45" x14ac:dyDescent="0.25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8281</v>
      </c>
      <c r="O1856" s="5">
        <f t="shared" si="168"/>
        <v>102.12366666666667</v>
      </c>
      <c r="P1856" s="5">
        <f t="shared" si="173"/>
        <v>88.037643678160919</v>
      </c>
      <c r="Q1856" t="str">
        <f t="shared" si="169"/>
        <v>music</v>
      </c>
      <c r="R1856" t="str">
        <f t="shared" si="170"/>
        <v>rock</v>
      </c>
      <c r="S1856" s="9">
        <f t="shared" si="171"/>
        <v>41388.021261574075</v>
      </c>
      <c r="T1856" s="9">
        <f t="shared" si="172"/>
        <v>41418.021261574075</v>
      </c>
    </row>
    <row r="1857" spans="1:20" ht="45" x14ac:dyDescent="0.25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8281</v>
      </c>
      <c r="O1857" s="5">
        <f t="shared" si="168"/>
        <v>154.05897142857143</v>
      </c>
      <c r="P1857" s="5">
        <f t="shared" si="173"/>
        <v>70.576753926701571</v>
      </c>
      <c r="Q1857" t="str">
        <f t="shared" si="169"/>
        <v>music</v>
      </c>
      <c r="R1857" t="str">
        <f t="shared" si="170"/>
        <v>rock</v>
      </c>
      <c r="S1857" s="9">
        <f t="shared" si="171"/>
        <v>41600.538657407407</v>
      </c>
      <c r="T1857" s="9">
        <f t="shared" si="172"/>
        <v>41645.538657407407</v>
      </c>
    </row>
    <row r="1858" spans="1:20" ht="60" x14ac:dyDescent="0.25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8281</v>
      </c>
      <c r="O1858" s="5">
        <f t="shared" si="168"/>
        <v>101.25</v>
      </c>
      <c r="P1858" s="5">
        <f t="shared" si="173"/>
        <v>53.289473684210527</v>
      </c>
      <c r="Q1858" t="str">
        <f t="shared" si="169"/>
        <v>music</v>
      </c>
      <c r="R1858" t="str">
        <f t="shared" si="170"/>
        <v>rock</v>
      </c>
      <c r="S1858" s="9">
        <f t="shared" si="171"/>
        <v>41817.854999999996</v>
      </c>
      <c r="T1858" s="9">
        <f t="shared" si="172"/>
        <v>41838.854999999996</v>
      </c>
    </row>
    <row r="1859" spans="1:20" ht="45" x14ac:dyDescent="0.25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8281</v>
      </c>
      <c r="O1859" s="5">
        <f t="shared" ref="O1859:O1922" si="174">E1859*100/D1859</f>
        <v>100</v>
      </c>
      <c r="P1859" s="5">
        <f t="shared" si="173"/>
        <v>136.36363636363637</v>
      </c>
      <c r="Q1859" t="str">
        <f t="shared" ref="Q1859:Q1922" si="175">IF(ISERR(FIND(" ",N1859)),"",LEFT(N1859,FIND(" ",N1859)-1))</f>
        <v>music</v>
      </c>
      <c r="R1859" t="str">
        <f t="shared" ref="R1859:R1922" si="176">IF(ISERR(FIND(" ",N1859)),"",RIGHT(N1859,LEN(N1859)-FIND("*",SUBSTITUTE(N1859," ","*",LEN(N1859)-LEN(SUBSTITUTE(N1859," ",""))))))</f>
        <v>rock</v>
      </c>
      <c r="S1859" s="9">
        <f t="shared" ref="S1859:S1922" si="177">(((J1859/60)/60)/24)+DATE(1970,1,1)</f>
        <v>41864.76866898148</v>
      </c>
      <c r="T1859" s="9">
        <f t="shared" ref="T1859:T1922" si="178">(((I1859/60)/60)/24)+DATE(1970,1,1)</f>
        <v>41894.76866898148</v>
      </c>
    </row>
    <row r="1860" spans="1:20" ht="60" x14ac:dyDescent="0.25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8281</v>
      </c>
      <c r="O1860" s="5">
        <f t="shared" si="174"/>
        <v>108.74800874800874</v>
      </c>
      <c r="P1860" s="5">
        <f t="shared" ref="P1860:P1923" si="179">IF(L1860=0,0,E1860/L1860)</f>
        <v>40.547315436241611</v>
      </c>
      <c r="Q1860" t="str">
        <f t="shared" si="175"/>
        <v>music</v>
      </c>
      <c r="R1860" t="str">
        <f t="shared" si="176"/>
        <v>rock</v>
      </c>
      <c r="S1860" s="9">
        <f t="shared" si="177"/>
        <v>40833.200474537036</v>
      </c>
      <c r="T1860" s="9">
        <f t="shared" si="178"/>
        <v>40893.242141203707</v>
      </c>
    </row>
    <row r="1861" spans="1:20" ht="30" x14ac:dyDescent="0.25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8281</v>
      </c>
      <c r="O1861" s="5">
        <f t="shared" si="174"/>
        <v>131.83333333333334</v>
      </c>
      <c r="P1861" s="5">
        <f t="shared" si="179"/>
        <v>70.625</v>
      </c>
      <c r="Q1861" t="str">
        <f t="shared" si="175"/>
        <v>music</v>
      </c>
      <c r="R1861" t="str">
        <f t="shared" si="176"/>
        <v>rock</v>
      </c>
      <c r="S1861" s="9">
        <f t="shared" si="177"/>
        <v>40778.770011574074</v>
      </c>
      <c r="T1861" s="9">
        <f t="shared" si="178"/>
        <v>40808.770011574074</v>
      </c>
    </row>
    <row r="1862" spans="1:20" ht="45" x14ac:dyDescent="0.25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8281</v>
      </c>
      <c r="O1862" s="5">
        <f t="shared" si="174"/>
        <v>133.46666666666667</v>
      </c>
      <c r="P1862" s="5">
        <f t="shared" si="179"/>
        <v>52.684210526315788</v>
      </c>
      <c r="Q1862" t="str">
        <f t="shared" si="175"/>
        <v>music</v>
      </c>
      <c r="R1862" t="str">
        <f t="shared" si="176"/>
        <v>rock</v>
      </c>
      <c r="S1862" s="9">
        <f t="shared" si="177"/>
        <v>41655.709305555552</v>
      </c>
      <c r="T1862" s="9">
        <f t="shared" si="178"/>
        <v>41676.709305555552</v>
      </c>
    </row>
    <row r="1863" spans="1:20" ht="60" x14ac:dyDescent="0.25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8288</v>
      </c>
      <c r="O1863" s="5">
        <f t="shared" si="174"/>
        <v>0</v>
      </c>
      <c r="P1863" s="5">
        <f t="shared" si="179"/>
        <v>0</v>
      </c>
      <c r="Q1863" t="str">
        <f t="shared" si="175"/>
        <v>games</v>
      </c>
      <c r="R1863" t="str">
        <f t="shared" si="176"/>
        <v>games</v>
      </c>
      <c r="S1863" s="9">
        <f t="shared" si="177"/>
        <v>42000.300243055557</v>
      </c>
      <c r="T1863" s="9">
        <f t="shared" si="178"/>
        <v>42030.300243055557</v>
      </c>
    </row>
    <row r="1864" spans="1:20" ht="45" x14ac:dyDescent="0.25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8288</v>
      </c>
      <c r="O1864" s="5">
        <f t="shared" si="174"/>
        <v>8.0833333333333339</v>
      </c>
      <c r="P1864" s="5">
        <f t="shared" si="179"/>
        <v>90.9375</v>
      </c>
      <c r="Q1864" t="str">
        <f t="shared" si="175"/>
        <v>games</v>
      </c>
      <c r="R1864" t="str">
        <f t="shared" si="176"/>
        <v>games</v>
      </c>
      <c r="S1864" s="9">
        <f t="shared" si="177"/>
        <v>42755.492754629624</v>
      </c>
      <c r="T1864" s="9">
        <f t="shared" si="178"/>
        <v>42802.3125</v>
      </c>
    </row>
    <row r="1865" spans="1:20" ht="45" x14ac:dyDescent="0.25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8288</v>
      </c>
      <c r="O1865" s="5">
        <f t="shared" si="174"/>
        <v>0.4</v>
      </c>
      <c r="P1865" s="5">
        <f t="shared" si="179"/>
        <v>5</v>
      </c>
      <c r="Q1865" t="str">
        <f t="shared" si="175"/>
        <v>games</v>
      </c>
      <c r="R1865" t="str">
        <f t="shared" si="176"/>
        <v>games</v>
      </c>
      <c r="S1865" s="9">
        <f t="shared" si="177"/>
        <v>41772.797280092593</v>
      </c>
      <c r="T1865" s="9">
        <f t="shared" si="178"/>
        <v>41802.797280092593</v>
      </c>
    </row>
    <row r="1866" spans="1:20" ht="60" x14ac:dyDescent="0.25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8288</v>
      </c>
      <c r="O1866" s="5">
        <f t="shared" si="174"/>
        <v>42.892307692307689</v>
      </c>
      <c r="P1866" s="5">
        <f t="shared" si="179"/>
        <v>58.083333333333336</v>
      </c>
      <c r="Q1866" t="str">
        <f t="shared" si="175"/>
        <v>games</v>
      </c>
      <c r="R1866" t="str">
        <f t="shared" si="176"/>
        <v>games</v>
      </c>
      <c r="S1866" s="9">
        <f t="shared" si="177"/>
        <v>41733.716435185182</v>
      </c>
      <c r="T1866" s="9">
        <f t="shared" si="178"/>
        <v>41763.716435185182</v>
      </c>
    </row>
    <row r="1867" spans="1:20" ht="60" x14ac:dyDescent="0.25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8288</v>
      </c>
      <c r="O1867" s="5">
        <f t="shared" si="174"/>
        <v>3.6363636363636364E-3</v>
      </c>
      <c r="P1867" s="5">
        <f t="shared" si="179"/>
        <v>2</v>
      </c>
      <c r="Q1867" t="str">
        <f t="shared" si="175"/>
        <v>games</v>
      </c>
      <c r="R1867" t="str">
        <f t="shared" si="176"/>
        <v>games</v>
      </c>
      <c r="S1867" s="9">
        <f t="shared" si="177"/>
        <v>42645.367442129631</v>
      </c>
      <c r="T1867" s="9">
        <f t="shared" si="178"/>
        <v>42680.409108796302</v>
      </c>
    </row>
    <row r="1868" spans="1:20" ht="60" x14ac:dyDescent="0.25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8288</v>
      </c>
      <c r="O1868" s="5">
        <f t="shared" si="174"/>
        <v>0.5</v>
      </c>
      <c r="P1868" s="5">
        <f t="shared" si="179"/>
        <v>62.5</v>
      </c>
      <c r="Q1868" t="str">
        <f t="shared" si="175"/>
        <v>games</v>
      </c>
      <c r="R1868" t="str">
        <f t="shared" si="176"/>
        <v>games</v>
      </c>
      <c r="S1868" s="9">
        <f t="shared" si="177"/>
        <v>42742.246493055558</v>
      </c>
      <c r="T1868" s="9">
        <f t="shared" si="178"/>
        <v>42795.166666666672</v>
      </c>
    </row>
    <row r="1869" spans="1:20" ht="60" x14ac:dyDescent="0.25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8288</v>
      </c>
      <c r="O1869" s="5">
        <f t="shared" si="174"/>
        <v>0.05</v>
      </c>
      <c r="P1869" s="5">
        <f t="shared" si="179"/>
        <v>10</v>
      </c>
      <c r="Q1869" t="str">
        <f t="shared" si="175"/>
        <v>games</v>
      </c>
      <c r="R1869" t="str">
        <f t="shared" si="176"/>
        <v>games</v>
      </c>
      <c r="S1869" s="9">
        <f t="shared" si="177"/>
        <v>42649.924907407403</v>
      </c>
      <c r="T1869" s="9">
        <f t="shared" si="178"/>
        <v>42679.924907407403</v>
      </c>
    </row>
    <row r="1870" spans="1:20" ht="60" x14ac:dyDescent="0.25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8288</v>
      </c>
      <c r="O1870" s="5">
        <f t="shared" si="174"/>
        <v>4.8680000000000003</v>
      </c>
      <c r="P1870" s="5">
        <f t="shared" si="179"/>
        <v>71.588235294117652</v>
      </c>
      <c r="Q1870" t="str">
        <f t="shared" si="175"/>
        <v>games</v>
      </c>
      <c r="R1870" t="str">
        <f t="shared" si="176"/>
        <v>games</v>
      </c>
      <c r="S1870" s="9">
        <f t="shared" si="177"/>
        <v>42328.779224537036</v>
      </c>
      <c r="T1870" s="9">
        <f t="shared" si="178"/>
        <v>42353.332638888889</v>
      </c>
    </row>
    <row r="1871" spans="1:20" ht="60" x14ac:dyDescent="0.25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8288</v>
      </c>
      <c r="O1871" s="5">
        <f t="shared" si="174"/>
        <v>0</v>
      </c>
      <c r="P1871" s="5">
        <f t="shared" si="179"/>
        <v>0</v>
      </c>
      <c r="Q1871" t="str">
        <f t="shared" si="175"/>
        <v>games</v>
      </c>
      <c r="R1871" t="str">
        <f t="shared" si="176"/>
        <v>games</v>
      </c>
      <c r="S1871" s="9">
        <f t="shared" si="177"/>
        <v>42709.002881944441</v>
      </c>
      <c r="T1871" s="9">
        <f t="shared" si="178"/>
        <v>42739.002881944441</v>
      </c>
    </row>
    <row r="1872" spans="1:20" ht="45" x14ac:dyDescent="0.25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8288</v>
      </c>
      <c r="O1872" s="5">
        <f t="shared" si="174"/>
        <v>10.314285714285715</v>
      </c>
      <c r="P1872" s="5">
        <f t="shared" si="179"/>
        <v>32.81818181818182</v>
      </c>
      <c r="Q1872" t="str">
        <f t="shared" si="175"/>
        <v>games</v>
      </c>
      <c r="R1872" t="str">
        <f t="shared" si="176"/>
        <v>games</v>
      </c>
      <c r="S1872" s="9">
        <f t="shared" si="177"/>
        <v>42371.355729166666</v>
      </c>
      <c r="T1872" s="9">
        <f t="shared" si="178"/>
        <v>42400.178472222222</v>
      </c>
    </row>
    <row r="1873" spans="1:20" ht="60" x14ac:dyDescent="0.25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8288</v>
      </c>
      <c r="O1873" s="5">
        <f t="shared" si="174"/>
        <v>71.784615384615378</v>
      </c>
      <c r="P1873" s="5">
        <f t="shared" si="179"/>
        <v>49.11578947368421</v>
      </c>
      <c r="Q1873" t="str">
        <f t="shared" si="175"/>
        <v>games</v>
      </c>
      <c r="R1873" t="str">
        <f t="shared" si="176"/>
        <v>games</v>
      </c>
      <c r="S1873" s="9">
        <f t="shared" si="177"/>
        <v>41923.783576388887</v>
      </c>
      <c r="T1873" s="9">
        <f t="shared" si="178"/>
        <v>41963.825243055559</v>
      </c>
    </row>
    <row r="1874" spans="1:20" ht="60" x14ac:dyDescent="0.25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8288</v>
      </c>
      <c r="O1874" s="5">
        <f t="shared" si="174"/>
        <v>1.06</v>
      </c>
      <c r="P1874" s="5">
        <f t="shared" si="179"/>
        <v>16.307692307692307</v>
      </c>
      <c r="Q1874" t="str">
        <f t="shared" si="175"/>
        <v>games</v>
      </c>
      <c r="R1874" t="str">
        <f t="shared" si="176"/>
        <v>games</v>
      </c>
      <c r="S1874" s="9">
        <f t="shared" si="177"/>
        <v>42155.129652777774</v>
      </c>
      <c r="T1874" s="9">
        <f t="shared" si="178"/>
        <v>42185.129652777774</v>
      </c>
    </row>
    <row r="1875" spans="1:20" ht="60" x14ac:dyDescent="0.25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8288</v>
      </c>
      <c r="O1875" s="5">
        <f t="shared" si="174"/>
        <v>0.45</v>
      </c>
      <c r="P1875" s="5">
        <f t="shared" si="179"/>
        <v>18</v>
      </c>
      <c r="Q1875" t="str">
        <f t="shared" si="175"/>
        <v>games</v>
      </c>
      <c r="R1875" t="str">
        <f t="shared" si="176"/>
        <v>games</v>
      </c>
      <c r="S1875" s="9">
        <f t="shared" si="177"/>
        <v>42164.615856481483</v>
      </c>
      <c r="T1875" s="9">
        <f t="shared" si="178"/>
        <v>42193.697916666672</v>
      </c>
    </row>
    <row r="1876" spans="1:20" ht="60" x14ac:dyDescent="0.25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8288</v>
      </c>
      <c r="O1876" s="5">
        <f t="shared" si="174"/>
        <v>1.6250000000000001E-2</v>
      </c>
      <c r="P1876" s="5">
        <f t="shared" si="179"/>
        <v>13</v>
      </c>
      <c r="Q1876" t="str">
        <f t="shared" si="175"/>
        <v>games</v>
      </c>
      <c r="R1876" t="str">
        <f t="shared" si="176"/>
        <v>games</v>
      </c>
      <c r="S1876" s="9">
        <f t="shared" si="177"/>
        <v>42529.969131944439</v>
      </c>
      <c r="T1876" s="9">
        <f t="shared" si="178"/>
        <v>42549.969131944439</v>
      </c>
    </row>
    <row r="1877" spans="1:20" ht="45" x14ac:dyDescent="0.25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8288</v>
      </c>
      <c r="O1877" s="5">
        <f t="shared" si="174"/>
        <v>0.51</v>
      </c>
      <c r="P1877" s="5">
        <f t="shared" si="179"/>
        <v>17</v>
      </c>
      <c r="Q1877" t="str">
        <f t="shared" si="175"/>
        <v>games</v>
      </c>
      <c r="R1877" t="str">
        <f t="shared" si="176"/>
        <v>games</v>
      </c>
      <c r="S1877" s="9">
        <f t="shared" si="177"/>
        <v>42528.899398148147</v>
      </c>
      <c r="T1877" s="9">
        <f t="shared" si="178"/>
        <v>42588.899398148147</v>
      </c>
    </row>
    <row r="1878" spans="1:20" ht="45" x14ac:dyDescent="0.25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8288</v>
      </c>
      <c r="O1878" s="5">
        <f t="shared" si="174"/>
        <v>0</v>
      </c>
      <c r="P1878" s="5">
        <f t="shared" si="179"/>
        <v>0</v>
      </c>
      <c r="Q1878" t="str">
        <f t="shared" si="175"/>
        <v>games</v>
      </c>
      <c r="R1878" t="str">
        <f t="shared" si="176"/>
        <v>games</v>
      </c>
      <c r="S1878" s="9">
        <f t="shared" si="177"/>
        <v>41776.284780092588</v>
      </c>
      <c r="T1878" s="9">
        <f t="shared" si="178"/>
        <v>41806.284780092588</v>
      </c>
    </row>
    <row r="1879" spans="1:20" ht="45" x14ac:dyDescent="0.25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8288</v>
      </c>
      <c r="O1879" s="5">
        <f t="shared" si="174"/>
        <v>0</v>
      </c>
      <c r="P1879" s="5">
        <f t="shared" si="179"/>
        <v>0</v>
      </c>
      <c r="Q1879" t="str">
        <f t="shared" si="175"/>
        <v>games</v>
      </c>
      <c r="R1879" t="str">
        <f t="shared" si="176"/>
        <v>games</v>
      </c>
      <c r="S1879" s="9">
        <f t="shared" si="177"/>
        <v>42035.029224537036</v>
      </c>
      <c r="T1879" s="9">
        <f t="shared" si="178"/>
        <v>42064.029224537036</v>
      </c>
    </row>
    <row r="1880" spans="1:20" ht="60" x14ac:dyDescent="0.25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8288</v>
      </c>
      <c r="O1880" s="5">
        <f t="shared" si="174"/>
        <v>0</v>
      </c>
      <c r="P1880" s="5">
        <f t="shared" si="179"/>
        <v>0</v>
      </c>
      <c r="Q1880" t="str">
        <f t="shared" si="175"/>
        <v>games</v>
      </c>
      <c r="R1880" t="str">
        <f t="shared" si="176"/>
        <v>games</v>
      </c>
      <c r="S1880" s="9">
        <f t="shared" si="177"/>
        <v>41773.008738425924</v>
      </c>
      <c r="T1880" s="9">
        <f t="shared" si="178"/>
        <v>41803.008738425924</v>
      </c>
    </row>
    <row r="1881" spans="1:20" ht="60" x14ac:dyDescent="0.25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8288</v>
      </c>
      <c r="O1881" s="5">
        <f t="shared" si="174"/>
        <v>0.12</v>
      </c>
      <c r="P1881" s="5">
        <f t="shared" si="179"/>
        <v>3</v>
      </c>
      <c r="Q1881" t="str">
        <f t="shared" si="175"/>
        <v>games</v>
      </c>
      <c r="R1881" t="str">
        <f t="shared" si="176"/>
        <v>games</v>
      </c>
      <c r="S1881" s="9">
        <f t="shared" si="177"/>
        <v>42413.649641203709</v>
      </c>
      <c r="T1881" s="9">
        <f t="shared" si="178"/>
        <v>42443.607974537037</v>
      </c>
    </row>
    <row r="1882" spans="1:20" ht="30" x14ac:dyDescent="0.25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8288</v>
      </c>
      <c r="O1882" s="5">
        <f t="shared" si="174"/>
        <v>20.079999999999998</v>
      </c>
      <c r="P1882" s="5">
        <f t="shared" si="179"/>
        <v>41.833333333333336</v>
      </c>
      <c r="Q1882" t="str">
        <f t="shared" si="175"/>
        <v>games</v>
      </c>
      <c r="R1882" t="str">
        <f t="shared" si="176"/>
        <v>games</v>
      </c>
      <c r="S1882" s="9">
        <f t="shared" si="177"/>
        <v>42430.566898148143</v>
      </c>
      <c r="T1882" s="9">
        <f t="shared" si="178"/>
        <v>42459.525231481486</v>
      </c>
    </row>
    <row r="1883" spans="1:20" ht="45" x14ac:dyDescent="0.25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8284</v>
      </c>
      <c r="O1883" s="5">
        <f t="shared" si="174"/>
        <v>172.68450000000001</v>
      </c>
      <c r="P1883" s="5">
        <f t="shared" si="179"/>
        <v>49.338428571428572</v>
      </c>
      <c r="Q1883" t="str">
        <f t="shared" si="175"/>
        <v>music</v>
      </c>
      <c r="R1883" t="str">
        <f t="shared" si="176"/>
        <v>rock</v>
      </c>
      <c r="S1883" s="9">
        <f t="shared" si="177"/>
        <v>42043.152650462958</v>
      </c>
      <c r="T1883" s="9">
        <f t="shared" si="178"/>
        <v>42073.110983796301</v>
      </c>
    </row>
    <row r="1884" spans="1:20" ht="60" x14ac:dyDescent="0.25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8284</v>
      </c>
      <c r="O1884" s="5">
        <f t="shared" si="174"/>
        <v>100.8955223880597</v>
      </c>
      <c r="P1884" s="5">
        <f t="shared" si="179"/>
        <v>41.728395061728392</v>
      </c>
      <c r="Q1884" t="str">
        <f t="shared" si="175"/>
        <v>music</v>
      </c>
      <c r="R1884" t="str">
        <f t="shared" si="176"/>
        <v>rock</v>
      </c>
      <c r="S1884" s="9">
        <f t="shared" si="177"/>
        <v>41067.949212962965</v>
      </c>
      <c r="T1884" s="9">
        <f t="shared" si="178"/>
        <v>41100.991666666669</v>
      </c>
    </row>
    <row r="1885" spans="1:20" ht="45" x14ac:dyDescent="0.25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8284</v>
      </c>
      <c r="O1885" s="5">
        <f t="shared" si="174"/>
        <v>104.8048048048048</v>
      </c>
      <c r="P1885" s="5">
        <f t="shared" si="179"/>
        <v>32.71875</v>
      </c>
      <c r="Q1885" t="str">
        <f t="shared" si="175"/>
        <v>music</v>
      </c>
      <c r="R1885" t="str">
        <f t="shared" si="176"/>
        <v>rock</v>
      </c>
      <c r="S1885" s="9">
        <f t="shared" si="177"/>
        <v>40977.948009259257</v>
      </c>
      <c r="T1885" s="9">
        <f t="shared" si="178"/>
        <v>41007.906342592592</v>
      </c>
    </row>
    <row r="1886" spans="1:20" ht="60" x14ac:dyDescent="0.25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8284</v>
      </c>
      <c r="O1886" s="5">
        <f t="shared" si="174"/>
        <v>135.1</v>
      </c>
      <c r="P1886" s="5">
        <f t="shared" si="179"/>
        <v>51.96153846153846</v>
      </c>
      <c r="Q1886" t="str">
        <f t="shared" si="175"/>
        <v>music</v>
      </c>
      <c r="R1886" t="str">
        <f t="shared" si="176"/>
        <v>rock</v>
      </c>
      <c r="S1886" s="9">
        <f t="shared" si="177"/>
        <v>41205.198321759257</v>
      </c>
      <c r="T1886" s="9">
        <f t="shared" si="178"/>
        <v>41240.5</v>
      </c>
    </row>
    <row r="1887" spans="1:20" ht="45" x14ac:dyDescent="0.25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8284</v>
      </c>
      <c r="O1887" s="5">
        <f t="shared" si="174"/>
        <v>116.32786885245902</v>
      </c>
      <c r="P1887" s="5">
        <f t="shared" si="179"/>
        <v>50.685714285714283</v>
      </c>
      <c r="Q1887" t="str">
        <f t="shared" si="175"/>
        <v>music</v>
      </c>
      <c r="R1887" t="str">
        <f t="shared" si="176"/>
        <v>rock</v>
      </c>
      <c r="S1887" s="9">
        <f t="shared" si="177"/>
        <v>41099.093865740739</v>
      </c>
      <c r="T1887" s="9">
        <f t="shared" si="178"/>
        <v>41131.916666666664</v>
      </c>
    </row>
    <row r="1888" spans="1:20" ht="45" x14ac:dyDescent="0.25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8284</v>
      </c>
      <c r="O1888" s="5">
        <f t="shared" si="174"/>
        <v>102.08333333333333</v>
      </c>
      <c r="P1888" s="5">
        <f t="shared" si="179"/>
        <v>42.241379310344826</v>
      </c>
      <c r="Q1888" t="str">
        <f t="shared" si="175"/>
        <v>music</v>
      </c>
      <c r="R1888" t="str">
        <f t="shared" si="176"/>
        <v>rock</v>
      </c>
      <c r="S1888" s="9">
        <f t="shared" si="177"/>
        <v>41925.906689814816</v>
      </c>
      <c r="T1888" s="9">
        <f t="shared" si="178"/>
        <v>41955.94835648148</v>
      </c>
    </row>
    <row r="1889" spans="1:20" ht="60" x14ac:dyDescent="0.25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8284</v>
      </c>
      <c r="O1889" s="5">
        <f t="shared" si="174"/>
        <v>111.16666666666667</v>
      </c>
      <c r="P1889" s="5">
        <f t="shared" si="179"/>
        <v>416.875</v>
      </c>
      <c r="Q1889" t="str">
        <f t="shared" si="175"/>
        <v>music</v>
      </c>
      <c r="R1889" t="str">
        <f t="shared" si="176"/>
        <v>rock</v>
      </c>
      <c r="S1889" s="9">
        <f t="shared" si="177"/>
        <v>42323.800138888888</v>
      </c>
      <c r="T1889" s="9">
        <f t="shared" si="178"/>
        <v>42341.895833333328</v>
      </c>
    </row>
    <row r="1890" spans="1:20" ht="60" x14ac:dyDescent="0.25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8284</v>
      </c>
      <c r="O1890" s="5">
        <f t="shared" si="174"/>
        <v>166.08</v>
      </c>
      <c r="P1890" s="5">
        <f t="shared" si="179"/>
        <v>46.651685393258425</v>
      </c>
      <c r="Q1890" t="str">
        <f t="shared" si="175"/>
        <v>music</v>
      </c>
      <c r="R1890" t="str">
        <f t="shared" si="176"/>
        <v>rock</v>
      </c>
      <c r="S1890" s="9">
        <f t="shared" si="177"/>
        <v>40299.239953703705</v>
      </c>
      <c r="T1890" s="9">
        <f t="shared" si="178"/>
        <v>40330.207638888889</v>
      </c>
    </row>
    <row r="1891" spans="1:20" ht="60" x14ac:dyDescent="0.25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8284</v>
      </c>
      <c r="O1891" s="5">
        <f t="shared" si="174"/>
        <v>106.6</v>
      </c>
      <c r="P1891" s="5">
        <f t="shared" si="179"/>
        <v>48.454545454545453</v>
      </c>
      <c r="Q1891" t="str">
        <f t="shared" si="175"/>
        <v>music</v>
      </c>
      <c r="R1891" t="str">
        <f t="shared" si="176"/>
        <v>rock</v>
      </c>
      <c r="S1891" s="9">
        <f t="shared" si="177"/>
        <v>41299.793356481481</v>
      </c>
      <c r="T1891" s="9">
        <f t="shared" si="178"/>
        <v>41344.751689814817</v>
      </c>
    </row>
    <row r="1892" spans="1:20" ht="45" x14ac:dyDescent="0.25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8284</v>
      </c>
      <c r="O1892" s="5">
        <f t="shared" si="174"/>
        <v>144.58441666666667</v>
      </c>
      <c r="P1892" s="5">
        <f t="shared" si="179"/>
        <v>70.5289837398374</v>
      </c>
      <c r="Q1892" t="str">
        <f t="shared" si="175"/>
        <v>music</v>
      </c>
      <c r="R1892" t="str">
        <f t="shared" si="176"/>
        <v>rock</v>
      </c>
      <c r="S1892" s="9">
        <f t="shared" si="177"/>
        <v>41228.786203703705</v>
      </c>
      <c r="T1892" s="9">
        <f t="shared" si="178"/>
        <v>41258.786203703705</v>
      </c>
    </row>
    <row r="1893" spans="1:20" ht="60" x14ac:dyDescent="0.25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8284</v>
      </c>
      <c r="O1893" s="5">
        <f t="shared" si="174"/>
        <v>105.55</v>
      </c>
      <c r="P1893" s="5">
        <f t="shared" si="179"/>
        <v>87.958333333333329</v>
      </c>
      <c r="Q1893" t="str">
        <f t="shared" si="175"/>
        <v>music</v>
      </c>
      <c r="R1893" t="str">
        <f t="shared" si="176"/>
        <v>rock</v>
      </c>
      <c r="S1893" s="9">
        <f t="shared" si="177"/>
        <v>40335.798078703701</v>
      </c>
      <c r="T1893" s="9">
        <f t="shared" si="178"/>
        <v>40381.25</v>
      </c>
    </row>
    <row r="1894" spans="1:20" ht="45" x14ac:dyDescent="0.25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8284</v>
      </c>
      <c r="O1894" s="5">
        <f t="shared" si="174"/>
        <v>136.6</v>
      </c>
      <c r="P1894" s="5">
        <f t="shared" si="179"/>
        <v>26.26923076923077</v>
      </c>
      <c r="Q1894" t="str">
        <f t="shared" si="175"/>
        <v>music</v>
      </c>
      <c r="R1894" t="str">
        <f t="shared" si="176"/>
        <v>rock</v>
      </c>
      <c r="S1894" s="9">
        <f t="shared" si="177"/>
        <v>40671.637511574074</v>
      </c>
      <c r="T1894" s="9">
        <f t="shared" si="178"/>
        <v>40701.637511574074</v>
      </c>
    </row>
    <row r="1895" spans="1:20" ht="45" x14ac:dyDescent="0.25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8284</v>
      </c>
      <c r="O1895" s="5">
        <f t="shared" si="174"/>
        <v>104</v>
      </c>
      <c r="P1895" s="5">
        <f t="shared" si="179"/>
        <v>57.777777777777779</v>
      </c>
      <c r="Q1895" t="str">
        <f t="shared" si="175"/>
        <v>music</v>
      </c>
      <c r="R1895" t="str">
        <f t="shared" si="176"/>
        <v>rock</v>
      </c>
      <c r="S1895" s="9">
        <f t="shared" si="177"/>
        <v>40632.94195601852</v>
      </c>
      <c r="T1895" s="9">
        <f t="shared" si="178"/>
        <v>40649.165972222225</v>
      </c>
    </row>
    <row r="1896" spans="1:20" ht="30" x14ac:dyDescent="0.25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8284</v>
      </c>
      <c r="O1896" s="5">
        <f t="shared" si="174"/>
        <v>114.5</v>
      </c>
      <c r="P1896" s="5">
        <f t="shared" si="179"/>
        <v>57.25</v>
      </c>
      <c r="Q1896" t="str">
        <f t="shared" si="175"/>
        <v>music</v>
      </c>
      <c r="R1896" t="str">
        <f t="shared" si="176"/>
        <v>rock</v>
      </c>
      <c r="S1896" s="9">
        <f t="shared" si="177"/>
        <v>40920.904895833337</v>
      </c>
      <c r="T1896" s="9">
        <f t="shared" si="178"/>
        <v>40951.904895833337</v>
      </c>
    </row>
    <row r="1897" spans="1:20" ht="60" x14ac:dyDescent="0.25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8284</v>
      </c>
      <c r="O1897" s="5">
        <f t="shared" si="174"/>
        <v>101.71957671957672</v>
      </c>
      <c r="P1897" s="5">
        <f t="shared" si="179"/>
        <v>196.34042553191489</v>
      </c>
      <c r="Q1897" t="str">
        <f t="shared" si="175"/>
        <v>music</v>
      </c>
      <c r="R1897" t="str">
        <f t="shared" si="176"/>
        <v>rock</v>
      </c>
      <c r="S1897" s="9">
        <f t="shared" si="177"/>
        <v>42267.746782407412</v>
      </c>
      <c r="T1897" s="9">
        <f t="shared" si="178"/>
        <v>42297.746782407412</v>
      </c>
    </row>
    <row r="1898" spans="1:20" ht="45" x14ac:dyDescent="0.25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8284</v>
      </c>
      <c r="O1898" s="5">
        <f t="shared" si="174"/>
        <v>123.94678492239468</v>
      </c>
      <c r="P1898" s="5">
        <f t="shared" si="179"/>
        <v>43</v>
      </c>
      <c r="Q1898" t="str">
        <f t="shared" si="175"/>
        <v>music</v>
      </c>
      <c r="R1898" t="str">
        <f t="shared" si="176"/>
        <v>rock</v>
      </c>
      <c r="S1898" s="9">
        <f t="shared" si="177"/>
        <v>40981.710243055553</v>
      </c>
      <c r="T1898" s="9">
        <f t="shared" si="178"/>
        <v>41011.710243055553</v>
      </c>
    </row>
    <row r="1899" spans="1:20" ht="60" x14ac:dyDescent="0.25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8284</v>
      </c>
      <c r="O1899" s="5">
        <f t="shared" si="174"/>
        <v>102.45669291338582</v>
      </c>
      <c r="P1899" s="5">
        <f t="shared" si="179"/>
        <v>35.551912568306008</v>
      </c>
      <c r="Q1899" t="str">
        <f t="shared" si="175"/>
        <v>music</v>
      </c>
      <c r="R1899" t="str">
        <f t="shared" si="176"/>
        <v>rock</v>
      </c>
      <c r="S1899" s="9">
        <f t="shared" si="177"/>
        <v>41680.583402777782</v>
      </c>
      <c r="T1899" s="9">
        <f t="shared" si="178"/>
        <v>41702.875</v>
      </c>
    </row>
    <row r="1900" spans="1:20" ht="45" x14ac:dyDescent="0.25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8284</v>
      </c>
      <c r="O1900" s="5">
        <f t="shared" si="174"/>
        <v>144.5</v>
      </c>
      <c r="P1900" s="5">
        <f t="shared" si="179"/>
        <v>68.80952380952381</v>
      </c>
      <c r="Q1900" t="str">
        <f t="shared" si="175"/>
        <v>music</v>
      </c>
      <c r="R1900" t="str">
        <f t="shared" si="176"/>
        <v>rock</v>
      </c>
      <c r="S1900" s="9">
        <f t="shared" si="177"/>
        <v>42366.192974537036</v>
      </c>
      <c r="T1900" s="9">
        <f t="shared" si="178"/>
        <v>42401.75</v>
      </c>
    </row>
    <row r="1901" spans="1:20" ht="60" x14ac:dyDescent="0.25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8284</v>
      </c>
      <c r="O1901" s="5">
        <f t="shared" si="174"/>
        <v>133.33333333333334</v>
      </c>
      <c r="P1901" s="5">
        <f t="shared" si="179"/>
        <v>28.571428571428573</v>
      </c>
      <c r="Q1901" t="str">
        <f t="shared" si="175"/>
        <v>music</v>
      </c>
      <c r="R1901" t="str">
        <f t="shared" si="176"/>
        <v>rock</v>
      </c>
      <c r="S1901" s="9">
        <f t="shared" si="177"/>
        <v>42058.941736111112</v>
      </c>
      <c r="T1901" s="9">
        <f t="shared" si="178"/>
        <v>42088.90006944444</v>
      </c>
    </row>
    <row r="1902" spans="1:20" ht="60" x14ac:dyDescent="0.25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8284</v>
      </c>
      <c r="O1902" s="5">
        <f t="shared" si="174"/>
        <v>109.3644</v>
      </c>
      <c r="P1902" s="5">
        <f t="shared" si="179"/>
        <v>50.631666666666668</v>
      </c>
      <c r="Q1902" t="str">
        <f t="shared" si="175"/>
        <v>music</v>
      </c>
      <c r="R1902" t="str">
        <f t="shared" si="176"/>
        <v>rock</v>
      </c>
      <c r="S1902" s="9">
        <f t="shared" si="177"/>
        <v>41160.871886574074</v>
      </c>
      <c r="T1902" s="9">
        <f t="shared" si="178"/>
        <v>41188.415972222225</v>
      </c>
    </row>
    <row r="1903" spans="1:20" ht="60" x14ac:dyDescent="0.25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8299</v>
      </c>
      <c r="O1903" s="5">
        <f t="shared" si="174"/>
        <v>2.6969696969696968</v>
      </c>
      <c r="P1903" s="5">
        <f t="shared" si="179"/>
        <v>106.8</v>
      </c>
      <c r="Q1903" t="str">
        <f t="shared" si="175"/>
        <v>technology</v>
      </c>
      <c r="R1903" t="str">
        <f t="shared" si="176"/>
        <v>gadgets</v>
      </c>
      <c r="S1903" s="9">
        <f t="shared" si="177"/>
        <v>42116.54315972222</v>
      </c>
      <c r="T1903" s="9">
        <f t="shared" si="178"/>
        <v>42146.541666666672</v>
      </c>
    </row>
    <row r="1904" spans="1:20" ht="60" x14ac:dyDescent="0.25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8299</v>
      </c>
      <c r="O1904" s="5">
        <f t="shared" si="174"/>
        <v>1.2</v>
      </c>
      <c r="P1904" s="5">
        <f t="shared" si="179"/>
        <v>4</v>
      </c>
      <c r="Q1904" t="str">
        <f t="shared" si="175"/>
        <v>technology</v>
      </c>
      <c r="R1904" t="str">
        <f t="shared" si="176"/>
        <v>gadgets</v>
      </c>
      <c r="S1904" s="9">
        <f t="shared" si="177"/>
        <v>42037.789895833332</v>
      </c>
      <c r="T1904" s="9">
        <f t="shared" si="178"/>
        <v>42067.789895833332</v>
      </c>
    </row>
    <row r="1905" spans="1:20" ht="60" x14ac:dyDescent="0.25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8299</v>
      </c>
      <c r="O1905" s="5">
        <f t="shared" si="174"/>
        <v>46.6</v>
      </c>
      <c r="P1905" s="5">
        <f t="shared" si="179"/>
        <v>34.097560975609753</v>
      </c>
      <c r="Q1905" t="str">
        <f t="shared" si="175"/>
        <v>technology</v>
      </c>
      <c r="R1905" t="str">
        <f t="shared" si="176"/>
        <v>gadgets</v>
      </c>
      <c r="S1905" s="9">
        <f t="shared" si="177"/>
        <v>42702.770729166667</v>
      </c>
      <c r="T1905" s="9">
        <f t="shared" si="178"/>
        <v>42762.770729166667</v>
      </c>
    </row>
    <row r="1906" spans="1:20" ht="45" x14ac:dyDescent="0.25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8299</v>
      </c>
      <c r="O1906" s="5">
        <f t="shared" si="174"/>
        <v>0.1</v>
      </c>
      <c r="P1906" s="5">
        <f t="shared" si="179"/>
        <v>25</v>
      </c>
      <c r="Q1906" t="str">
        <f t="shared" si="175"/>
        <v>technology</v>
      </c>
      <c r="R1906" t="str">
        <f t="shared" si="176"/>
        <v>gadgets</v>
      </c>
      <c r="S1906" s="9">
        <f t="shared" si="177"/>
        <v>42326.685428240744</v>
      </c>
      <c r="T1906" s="9">
        <f t="shared" si="178"/>
        <v>42371.685428240744</v>
      </c>
    </row>
    <row r="1907" spans="1:20" ht="60" x14ac:dyDescent="0.25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8299</v>
      </c>
      <c r="O1907" s="5">
        <f t="shared" si="174"/>
        <v>0.16800000000000001</v>
      </c>
      <c r="P1907" s="5">
        <f t="shared" si="179"/>
        <v>10.5</v>
      </c>
      <c r="Q1907" t="str">
        <f t="shared" si="175"/>
        <v>technology</v>
      </c>
      <c r="R1907" t="str">
        <f t="shared" si="176"/>
        <v>gadgets</v>
      </c>
      <c r="S1907" s="9">
        <f t="shared" si="177"/>
        <v>41859.925856481481</v>
      </c>
      <c r="T1907" s="9">
        <f t="shared" si="178"/>
        <v>41889.925856481481</v>
      </c>
    </row>
    <row r="1908" spans="1:20" ht="45" x14ac:dyDescent="0.25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8299</v>
      </c>
      <c r="O1908" s="5">
        <f t="shared" si="174"/>
        <v>42.76</v>
      </c>
      <c r="P1908" s="5">
        <f t="shared" si="179"/>
        <v>215.95959595959596</v>
      </c>
      <c r="Q1908" t="str">
        <f t="shared" si="175"/>
        <v>technology</v>
      </c>
      <c r="R1908" t="str">
        <f t="shared" si="176"/>
        <v>gadgets</v>
      </c>
      <c r="S1908" s="9">
        <f t="shared" si="177"/>
        <v>42514.671099537038</v>
      </c>
      <c r="T1908" s="9">
        <f t="shared" si="178"/>
        <v>42544.671099537038</v>
      </c>
    </row>
    <row r="1909" spans="1:20" ht="45" x14ac:dyDescent="0.25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8299</v>
      </c>
      <c r="O1909" s="5">
        <f t="shared" si="174"/>
        <v>0.28333333333333333</v>
      </c>
      <c r="P1909" s="5">
        <f t="shared" si="179"/>
        <v>21.25</v>
      </c>
      <c r="Q1909" t="str">
        <f t="shared" si="175"/>
        <v>technology</v>
      </c>
      <c r="R1909" t="str">
        <f t="shared" si="176"/>
        <v>gadgets</v>
      </c>
      <c r="S1909" s="9">
        <f t="shared" si="177"/>
        <v>41767.587094907409</v>
      </c>
      <c r="T1909" s="9">
        <f t="shared" si="178"/>
        <v>41782.587094907409</v>
      </c>
    </row>
    <row r="1910" spans="1:20" ht="60" x14ac:dyDescent="0.25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8299</v>
      </c>
      <c r="O1910" s="5">
        <f t="shared" si="174"/>
        <v>1.732</v>
      </c>
      <c r="P1910" s="5">
        <f t="shared" si="179"/>
        <v>108.25</v>
      </c>
      <c r="Q1910" t="str">
        <f t="shared" si="175"/>
        <v>technology</v>
      </c>
      <c r="R1910" t="str">
        <f t="shared" si="176"/>
        <v>gadgets</v>
      </c>
      <c r="S1910" s="9">
        <f t="shared" si="177"/>
        <v>42703.917824074073</v>
      </c>
      <c r="T1910" s="9">
        <f t="shared" si="178"/>
        <v>42733.917824074073</v>
      </c>
    </row>
    <row r="1911" spans="1:20" ht="60" x14ac:dyDescent="0.25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8299</v>
      </c>
      <c r="O1911" s="5">
        <f t="shared" si="174"/>
        <v>14.111428571428572</v>
      </c>
      <c r="P1911" s="5">
        <f t="shared" si="179"/>
        <v>129.97368421052633</v>
      </c>
      <c r="Q1911" t="str">
        <f t="shared" si="175"/>
        <v>technology</v>
      </c>
      <c r="R1911" t="str">
        <f t="shared" si="176"/>
        <v>gadgets</v>
      </c>
      <c r="S1911" s="9">
        <f t="shared" si="177"/>
        <v>41905.429155092592</v>
      </c>
      <c r="T1911" s="9">
        <f t="shared" si="178"/>
        <v>41935.429155092592</v>
      </c>
    </row>
    <row r="1912" spans="1:20" ht="45" x14ac:dyDescent="0.25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8299</v>
      </c>
      <c r="O1912" s="5">
        <f t="shared" si="174"/>
        <v>39.395294117647062</v>
      </c>
      <c r="P1912" s="5">
        <f t="shared" si="179"/>
        <v>117.49473684210527</v>
      </c>
      <c r="Q1912" t="str">
        <f t="shared" si="175"/>
        <v>technology</v>
      </c>
      <c r="R1912" t="str">
        <f t="shared" si="176"/>
        <v>gadgets</v>
      </c>
      <c r="S1912" s="9">
        <f t="shared" si="177"/>
        <v>42264.963159722218</v>
      </c>
      <c r="T1912" s="9">
        <f t="shared" si="178"/>
        <v>42308.947916666672</v>
      </c>
    </row>
    <row r="1913" spans="1:20" ht="60" x14ac:dyDescent="0.25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8299</v>
      </c>
      <c r="O1913" s="5">
        <f t="shared" si="174"/>
        <v>2.3529411764705882E-2</v>
      </c>
      <c r="P1913" s="5">
        <f t="shared" si="179"/>
        <v>10</v>
      </c>
      <c r="Q1913" t="str">
        <f t="shared" si="175"/>
        <v>technology</v>
      </c>
      <c r="R1913" t="str">
        <f t="shared" si="176"/>
        <v>gadgets</v>
      </c>
      <c r="S1913" s="9">
        <f t="shared" si="177"/>
        <v>41830.033958333333</v>
      </c>
      <c r="T1913" s="9">
        <f t="shared" si="178"/>
        <v>41860.033958333333</v>
      </c>
    </row>
    <row r="1914" spans="1:20" ht="45" x14ac:dyDescent="0.25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8299</v>
      </c>
      <c r="O1914" s="5">
        <f t="shared" si="174"/>
        <v>59.3</v>
      </c>
      <c r="P1914" s="5">
        <f t="shared" si="179"/>
        <v>70.595238095238102</v>
      </c>
      <c r="Q1914" t="str">
        <f t="shared" si="175"/>
        <v>technology</v>
      </c>
      <c r="R1914" t="str">
        <f t="shared" si="176"/>
        <v>gadgets</v>
      </c>
      <c r="S1914" s="9">
        <f t="shared" si="177"/>
        <v>42129.226388888885</v>
      </c>
      <c r="T1914" s="9">
        <f t="shared" si="178"/>
        <v>42159.226388888885</v>
      </c>
    </row>
    <row r="1915" spans="1:20" ht="30" x14ac:dyDescent="0.25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8299</v>
      </c>
      <c r="O1915" s="5">
        <f t="shared" si="174"/>
        <v>1.3270833333333334</v>
      </c>
      <c r="P1915" s="5">
        <f t="shared" si="179"/>
        <v>24.5</v>
      </c>
      <c r="Q1915" t="str">
        <f t="shared" si="175"/>
        <v>technology</v>
      </c>
      <c r="R1915" t="str">
        <f t="shared" si="176"/>
        <v>gadgets</v>
      </c>
      <c r="S1915" s="9">
        <f t="shared" si="177"/>
        <v>41890.511319444442</v>
      </c>
      <c r="T1915" s="9">
        <f t="shared" si="178"/>
        <v>41920.511319444442</v>
      </c>
    </row>
    <row r="1916" spans="1:20" ht="60" x14ac:dyDescent="0.25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8299</v>
      </c>
      <c r="O1916" s="5">
        <f t="shared" si="174"/>
        <v>9.0090090090090094</v>
      </c>
      <c r="P1916" s="5">
        <f t="shared" si="179"/>
        <v>30</v>
      </c>
      <c r="Q1916" t="str">
        <f t="shared" si="175"/>
        <v>technology</v>
      </c>
      <c r="R1916" t="str">
        <f t="shared" si="176"/>
        <v>gadgets</v>
      </c>
      <c r="S1916" s="9">
        <f t="shared" si="177"/>
        <v>41929.174456018518</v>
      </c>
      <c r="T1916" s="9">
        <f t="shared" si="178"/>
        <v>41944.165972222225</v>
      </c>
    </row>
    <row r="1917" spans="1:20" ht="60" x14ac:dyDescent="0.25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8299</v>
      </c>
      <c r="O1917" s="5">
        <f t="shared" si="174"/>
        <v>1.6</v>
      </c>
      <c r="P1917" s="5">
        <f t="shared" si="179"/>
        <v>2</v>
      </c>
      <c r="Q1917" t="str">
        <f t="shared" si="175"/>
        <v>technology</v>
      </c>
      <c r="R1917" t="str">
        <f t="shared" si="176"/>
        <v>gadgets</v>
      </c>
      <c r="S1917" s="9">
        <f t="shared" si="177"/>
        <v>41864.04886574074</v>
      </c>
      <c r="T1917" s="9">
        <f t="shared" si="178"/>
        <v>41884.04886574074</v>
      </c>
    </row>
    <row r="1918" spans="1:20" ht="30" x14ac:dyDescent="0.25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8299</v>
      </c>
      <c r="O1918" s="5">
        <f t="shared" si="174"/>
        <v>0.51</v>
      </c>
      <c r="P1918" s="5">
        <f t="shared" si="179"/>
        <v>17</v>
      </c>
      <c r="Q1918" t="str">
        <f t="shared" si="175"/>
        <v>technology</v>
      </c>
      <c r="R1918" t="str">
        <f t="shared" si="176"/>
        <v>gadgets</v>
      </c>
      <c r="S1918" s="9">
        <f t="shared" si="177"/>
        <v>42656.717303240745</v>
      </c>
      <c r="T1918" s="9">
        <f t="shared" si="178"/>
        <v>42681.758969907409</v>
      </c>
    </row>
    <row r="1919" spans="1:20" ht="30" x14ac:dyDescent="0.25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8299</v>
      </c>
      <c r="O1919" s="5">
        <f t="shared" si="174"/>
        <v>52.570512820512818</v>
      </c>
      <c r="P1919" s="5">
        <f t="shared" si="179"/>
        <v>2928.9285714285716</v>
      </c>
      <c r="Q1919" t="str">
        <f t="shared" si="175"/>
        <v>technology</v>
      </c>
      <c r="R1919" t="str">
        <f t="shared" si="176"/>
        <v>gadgets</v>
      </c>
      <c r="S1919" s="9">
        <f t="shared" si="177"/>
        <v>42746.270057870366</v>
      </c>
      <c r="T1919" s="9">
        <f t="shared" si="178"/>
        <v>42776.270057870366</v>
      </c>
    </row>
    <row r="1920" spans="1:20" ht="45" x14ac:dyDescent="0.25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8299</v>
      </c>
      <c r="O1920" s="5">
        <f t="shared" si="174"/>
        <v>1.04</v>
      </c>
      <c r="P1920" s="5">
        <f t="shared" si="179"/>
        <v>28.888888888888889</v>
      </c>
      <c r="Q1920" t="str">
        <f t="shared" si="175"/>
        <v>technology</v>
      </c>
      <c r="R1920" t="str">
        <f t="shared" si="176"/>
        <v>gadgets</v>
      </c>
      <c r="S1920" s="9">
        <f t="shared" si="177"/>
        <v>41828.789942129632</v>
      </c>
      <c r="T1920" s="9">
        <f t="shared" si="178"/>
        <v>41863.789942129632</v>
      </c>
    </row>
    <row r="1921" spans="1:20" ht="60" x14ac:dyDescent="0.25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8299</v>
      </c>
      <c r="O1921" s="5">
        <f t="shared" si="174"/>
        <v>47.4</v>
      </c>
      <c r="P1921" s="5">
        <f t="shared" si="179"/>
        <v>29.625</v>
      </c>
      <c r="Q1921" t="str">
        <f t="shared" si="175"/>
        <v>technology</v>
      </c>
      <c r="R1921" t="str">
        <f t="shared" si="176"/>
        <v>gadgets</v>
      </c>
      <c r="S1921" s="9">
        <f t="shared" si="177"/>
        <v>42113.875567129624</v>
      </c>
      <c r="T1921" s="9">
        <f t="shared" si="178"/>
        <v>42143.875567129624</v>
      </c>
    </row>
    <row r="1922" spans="1:20" ht="45" x14ac:dyDescent="0.25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8299</v>
      </c>
      <c r="O1922" s="5">
        <f t="shared" si="174"/>
        <v>43.03</v>
      </c>
      <c r="P1922" s="5">
        <f t="shared" si="179"/>
        <v>40.980952380952381</v>
      </c>
      <c r="Q1922" t="str">
        <f t="shared" si="175"/>
        <v>technology</v>
      </c>
      <c r="R1922" t="str">
        <f t="shared" si="176"/>
        <v>gadgets</v>
      </c>
      <c r="S1922" s="9">
        <f t="shared" si="177"/>
        <v>42270.875706018516</v>
      </c>
      <c r="T1922" s="9">
        <f t="shared" si="178"/>
        <v>42298.958333333328</v>
      </c>
    </row>
    <row r="1923" spans="1:20" ht="30" x14ac:dyDescent="0.25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8284</v>
      </c>
      <c r="O1923" s="5">
        <f t="shared" ref="O1923:O1986" si="180">E1923*100/D1923</f>
        <v>136.80000000000001</v>
      </c>
      <c r="P1923" s="5">
        <f t="shared" si="179"/>
        <v>54</v>
      </c>
      <c r="Q1923" t="str">
        <f t="shared" ref="Q1923:Q1986" si="181">IF(ISERR(FIND(" ",N1923)),"",LEFT(N1923,FIND(" ",N1923)-1))</f>
        <v>music</v>
      </c>
      <c r="R1923" t="str">
        <f t="shared" ref="R1923:R1986" si="182">IF(ISERR(FIND(" ",N1923)),"",RIGHT(N1923,LEN(N1923)-FIND("*",SUBSTITUTE(N1923," ","*",LEN(N1923)-LEN(SUBSTITUTE(N1923," ",""))))))</f>
        <v>rock</v>
      </c>
      <c r="S1923" s="9">
        <f t="shared" ref="S1923:S1986" si="183">(((J1923/60)/60)/24)+DATE(1970,1,1)</f>
        <v>41074.221562500003</v>
      </c>
      <c r="T1923" s="9">
        <f t="shared" ref="T1923:T1986" si="184">(((I1923/60)/60)/24)+DATE(1970,1,1)</f>
        <v>41104.221562500003</v>
      </c>
    </row>
    <row r="1924" spans="1:20" ht="45" x14ac:dyDescent="0.25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8284</v>
      </c>
      <c r="O1924" s="5">
        <f t="shared" si="180"/>
        <v>115.55</v>
      </c>
      <c r="P1924" s="5">
        <f t="shared" ref="P1924:P1987" si="185">IF(L1924=0,0,E1924/L1924)</f>
        <v>36.109375</v>
      </c>
      <c r="Q1924" t="str">
        <f t="shared" si="181"/>
        <v>music</v>
      </c>
      <c r="R1924" t="str">
        <f t="shared" si="182"/>
        <v>rock</v>
      </c>
      <c r="S1924" s="9">
        <f t="shared" si="183"/>
        <v>41590.255868055552</v>
      </c>
      <c r="T1924" s="9">
        <f t="shared" si="184"/>
        <v>41620.255868055552</v>
      </c>
    </row>
    <row r="1925" spans="1:20" ht="45" x14ac:dyDescent="0.25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8284</v>
      </c>
      <c r="O1925" s="5">
        <f t="shared" si="180"/>
        <v>240.8</v>
      </c>
      <c r="P1925" s="5">
        <f t="shared" si="185"/>
        <v>23.153846153846153</v>
      </c>
      <c r="Q1925" t="str">
        <f t="shared" si="181"/>
        <v>music</v>
      </c>
      <c r="R1925" t="str">
        <f t="shared" si="182"/>
        <v>rock</v>
      </c>
      <c r="S1925" s="9">
        <f t="shared" si="183"/>
        <v>40772.848749999997</v>
      </c>
      <c r="T1925" s="9">
        <f t="shared" si="184"/>
        <v>40813.207638888889</v>
      </c>
    </row>
    <row r="1926" spans="1:20" ht="75" x14ac:dyDescent="0.25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8284</v>
      </c>
      <c r="O1926" s="5">
        <f t="shared" si="180"/>
        <v>114.4</v>
      </c>
      <c r="P1926" s="5">
        <f t="shared" si="185"/>
        <v>104</v>
      </c>
      <c r="Q1926" t="str">
        <f t="shared" si="181"/>
        <v>music</v>
      </c>
      <c r="R1926" t="str">
        <f t="shared" si="182"/>
        <v>rock</v>
      </c>
      <c r="S1926" s="9">
        <f t="shared" si="183"/>
        <v>41626.761053240742</v>
      </c>
      <c r="T1926" s="9">
        <f t="shared" si="184"/>
        <v>41654.814583333333</v>
      </c>
    </row>
    <row r="1927" spans="1:20" ht="45" x14ac:dyDescent="0.25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8284</v>
      </c>
      <c r="O1927" s="5">
        <f t="shared" si="180"/>
        <v>110.33333333333333</v>
      </c>
      <c r="P1927" s="5">
        <f t="shared" si="185"/>
        <v>31.826923076923077</v>
      </c>
      <c r="Q1927" t="str">
        <f t="shared" si="181"/>
        <v>music</v>
      </c>
      <c r="R1927" t="str">
        <f t="shared" si="182"/>
        <v>rock</v>
      </c>
      <c r="S1927" s="9">
        <f t="shared" si="183"/>
        <v>41535.90148148148</v>
      </c>
      <c r="T1927" s="9">
        <f t="shared" si="184"/>
        <v>41558</v>
      </c>
    </row>
    <row r="1928" spans="1:20" ht="60" x14ac:dyDescent="0.25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8284</v>
      </c>
      <c r="O1928" s="5">
        <f t="shared" si="180"/>
        <v>195.37933333333334</v>
      </c>
      <c r="P1928" s="5">
        <f t="shared" si="185"/>
        <v>27.3896261682243</v>
      </c>
      <c r="Q1928" t="str">
        <f t="shared" si="181"/>
        <v>music</v>
      </c>
      <c r="R1928" t="str">
        <f t="shared" si="182"/>
        <v>rock</v>
      </c>
      <c r="S1928" s="9">
        <f t="shared" si="183"/>
        <v>40456.954351851848</v>
      </c>
      <c r="T1928" s="9">
        <f t="shared" si="184"/>
        <v>40484.018055555556</v>
      </c>
    </row>
    <row r="1929" spans="1:20" x14ac:dyDescent="0.25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8284</v>
      </c>
      <c r="O1929" s="5">
        <f t="shared" si="180"/>
        <v>103.33333333333333</v>
      </c>
      <c r="P1929" s="5">
        <f t="shared" si="185"/>
        <v>56.363636363636367</v>
      </c>
      <c r="Q1929" t="str">
        <f t="shared" si="181"/>
        <v>music</v>
      </c>
      <c r="R1929" t="str">
        <f t="shared" si="182"/>
        <v>rock</v>
      </c>
      <c r="S1929" s="9">
        <f t="shared" si="183"/>
        <v>40960.861562500002</v>
      </c>
      <c r="T1929" s="9">
        <f t="shared" si="184"/>
        <v>40976.207638888889</v>
      </c>
    </row>
    <row r="1930" spans="1:20" ht="30" x14ac:dyDescent="0.25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8284</v>
      </c>
      <c r="O1930" s="5">
        <f t="shared" si="180"/>
        <v>103.13725490196079</v>
      </c>
      <c r="P1930" s="5">
        <f t="shared" si="185"/>
        <v>77.352941176470594</v>
      </c>
      <c r="Q1930" t="str">
        <f t="shared" si="181"/>
        <v>music</v>
      </c>
      <c r="R1930" t="str">
        <f t="shared" si="182"/>
        <v>rock</v>
      </c>
      <c r="S1930" s="9">
        <f t="shared" si="183"/>
        <v>41371.648078703707</v>
      </c>
      <c r="T1930" s="9">
        <f t="shared" si="184"/>
        <v>41401.648078703707</v>
      </c>
    </row>
    <row r="1931" spans="1:20" ht="45" x14ac:dyDescent="0.25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8284</v>
      </c>
      <c r="O1931" s="5">
        <f t="shared" si="180"/>
        <v>100.3125</v>
      </c>
      <c r="P1931" s="5">
        <f t="shared" si="185"/>
        <v>42.8</v>
      </c>
      <c r="Q1931" t="str">
        <f t="shared" si="181"/>
        <v>music</v>
      </c>
      <c r="R1931" t="str">
        <f t="shared" si="182"/>
        <v>rock</v>
      </c>
      <c r="S1931" s="9">
        <f t="shared" si="183"/>
        <v>40687.021597222221</v>
      </c>
      <c r="T1931" s="9">
        <f t="shared" si="184"/>
        <v>40729.021597222221</v>
      </c>
    </row>
    <row r="1932" spans="1:20" ht="30" x14ac:dyDescent="0.25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8284</v>
      </c>
      <c r="O1932" s="5">
        <f t="shared" si="180"/>
        <v>127</v>
      </c>
      <c r="P1932" s="5">
        <f t="shared" si="185"/>
        <v>48.846153846153847</v>
      </c>
      <c r="Q1932" t="str">
        <f t="shared" si="181"/>
        <v>music</v>
      </c>
      <c r="R1932" t="str">
        <f t="shared" si="182"/>
        <v>rock</v>
      </c>
      <c r="S1932" s="9">
        <f t="shared" si="183"/>
        <v>41402.558819444443</v>
      </c>
      <c r="T1932" s="9">
        <f t="shared" si="184"/>
        <v>41462.558819444443</v>
      </c>
    </row>
    <row r="1933" spans="1:20" ht="45" x14ac:dyDescent="0.25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8284</v>
      </c>
      <c r="O1933" s="5">
        <f t="shared" si="180"/>
        <v>120.601</v>
      </c>
      <c r="P1933" s="5">
        <f t="shared" si="185"/>
        <v>48.240400000000001</v>
      </c>
      <c r="Q1933" t="str">
        <f t="shared" si="181"/>
        <v>music</v>
      </c>
      <c r="R1933" t="str">
        <f t="shared" si="182"/>
        <v>rock</v>
      </c>
      <c r="S1933" s="9">
        <f t="shared" si="183"/>
        <v>41037.892465277779</v>
      </c>
      <c r="T1933" s="9">
        <f t="shared" si="184"/>
        <v>41051.145833333336</v>
      </c>
    </row>
    <row r="1934" spans="1:20" ht="60" x14ac:dyDescent="0.25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8284</v>
      </c>
      <c r="O1934" s="5">
        <f t="shared" si="180"/>
        <v>106.99047619047619</v>
      </c>
      <c r="P1934" s="5">
        <f t="shared" si="185"/>
        <v>70.212500000000006</v>
      </c>
      <c r="Q1934" t="str">
        <f t="shared" si="181"/>
        <v>music</v>
      </c>
      <c r="R1934" t="str">
        <f t="shared" si="182"/>
        <v>rock</v>
      </c>
      <c r="S1934" s="9">
        <f t="shared" si="183"/>
        <v>40911.809872685182</v>
      </c>
      <c r="T1934" s="9">
        <f t="shared" si="184"/>
        <v>40932.809872685182</v>
      </c>
    </row>
    <row r="1935" spans="1:20" ht="60" x14ac:dyDescent="0.25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8284</v>
      </c>
      <c r="O1935" s="5">
        <f t="shared" si="180"/>
        <v>172.43333333333334</v>
      </c>
      <c r="P1935" s="5">
        <f t="shared" si="185"/>
        <v>94.054545454545448</v>
      </c>
      <c r="Q1935" t="str">
        <f t="shared" si="181"/>
        <v>music</v>
      </c>
      <c r="R1935" t="str">
        <f t="shared" si="182"/>
        <v>rock</v>
      </c>
      <c r="S1935" s="9">
        <f t="shared" si="183"/>
        <v>41879.130868055552</v>
      </c>
      <c r="T1935" s="9">
        <f t="shared" si="184"/>
        <v>41909.130868055552</v>
      </c>
    </row>
    <row r="1936" spans="1:20" ht="60" x14ac:dyDescent="0.25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8284</v>
      </c>
      <c r="O1936" s="5">
        <f t="shared" si="180"/>
        <v>123.62</v>
      </c>
      <c r="P1936" s="5">
        <f t="shared" si="185"/>
        <v>80.272727272727266</v>
      </c>
      <c r="Q1936" t="str">
        <f t="shared" si="181"/>
        <v>music</v>
      </c>
      <c r="R1936" t="str">
        <f t="shared" si="182"/>
        <v>rock</v>
      </c>
      <c r="S1936" s="9">
        <f t="shared" si="183"/>
        <v>40865.867141203707</v>
      </c>
      <c r="T1936" s="9">
        <f t="shared" si="184"/>
        <v>40902.208333333336</v>
      </c>
    </row>
    <row r="1937" spans="1:20" ht="60" x14ac:dyDescent="0.25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8284</v>
      </c>
      <c r="O1937" s="5">
        <f t="shared" si="180"/>
        <v>108.4</v>
      </c>
      <c r="P1937" s="5">
        <f t="shared" si="185"/>
        <v>54.2</v>
      </c>
      <c r="Q1937" t="str">
        <f t="shared" si="181"/>
        <v>music</v>
      </c>
      <c r="R1937" t="str">
        <f t="shared" si="182"/>
        <v>rock</v>
      </c>
      <c r="S1937" s="9">
        <f t="shared" si="183"/>
        <v>41773.932534722226</v>
      </c>
      <c r="T1937" s="9">
        <f t="shared" si="184"/>
        <v>41811.207638888889</v>
      </c>
    </row>
    <row r="1938" spans="1:20" ht="60" x14ac:dyDescent="0.25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8284</v>
      </c>
      <c r="O1938" s="5">
        <f t="shared" si="180"/>
        <v>116.52013333333333</v>
      </c>
      <c r="P1938" s="5">
        <f t="shared" si="185"/>
        <v>60.26903448275862</v>
      </c>
      <c r="Q1938" t="str">
        <f t="shared" si="181"/>
        <v>music</v>
      </c>
      <c r="R1938" t="str">
        <f t="shared" si="182"/>
        <v>rock</v>
      </c>
      <c r="S1938" s="9">
        <f t="shared" si="183"/>
        <v>40852.889699074076</v>
      </c>
      <c r="T1938" s="9">
        <f t="shared" si="184"/>
        <v>40883.249305555553</v>
      </c>
    </row>
    <row r="1939" spans="1:20" ht="45" x14ac:dyDescent="0.25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8284</v>
      </c>
      <c r="O1939" s="5">
        <f t="shared" si="180"/>
        <v>187.245</v>
      </c>
      <c r="P1939" s="5">
        <f t="shared" si="185"/>
        <v>38.740344827586206</v>
      </c>
      <c r="Q1939" t="str">
        <f t="shared" si="181"/>
        <v>music</v>
      </c>
      <c r="R1939" t="str">
        <f t="shared" si="182"/>
        <v>rock</v>
      </c>
      <c r="S1939" s="9">
        <f t="shared" si="183"/>
        <v>41059.118993055556</v>
      </c>
      <c r="T1939" s="9">
        <f t="shared" si="184"/>
        <v>41075.165972222225</v>
      </c>
    </row>
    <row r="1940" spans="1:20" ht="60" x14ac:dyDescent="0.25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8284</v>
      </c>
      <c r="O1940" s="5">
        <f t="shared" si="180"/>
        <v>115.93333333333334</v>
      </c>
      <c r="P1940" s="5">
        <f t="shared" si="185"/>
        <v>152.54385964912279</v>
      </c>
      <c r="Q1940" t="str">
        <f t="shared" si="181"/>
        <v>music</v>
      </c>
      <c r="R1940" t="str">
        <f t="shared" si="182"/>
        <v>rock</v>
      </c>
      <c r="S1940" s="9">
        <f t="shared" si="183"/>
        <v>41426.259618055556</v>
      </c>
      <c r="T1940" s="9">
        <f t="shared" si="184"/>
        <v>41457.208333333336</v>
      </c>
    </row>
    <row r="1941" spans="1:20" ht="60" x14ac:dyDescent="0.25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8284</v>
      </c>
      <c r="O1941" s="5">
        <f t="shared" si="180"/>
        <v>110.7</v>
      </c>
      <c r="P1941" s="5">
        <f t="shared" si="185"/>
        <v>115.3125</v>
      </c>
      <c r="Q1941" t="str">
        <f t="shared" si="181"/>
        <v>music</v>
      </c>
      <c r="R1941" t="str">
        <f t="shared" si="182"/>
        <v>rock</v>
      </c>
      <c r="S1941" s="9">
        <f t="shared" si="183"/>
        <v>41313.985046296293</v>
      </c>
      <c r="T1941" s="9">
        <f t="shared" si="184"/>
        <v>41343.943379629629</v>
      </c>
    </row>
    <row r="1942" spans="1:20" ht="45" x14ac:dyDescent="0.25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8284</v>
      </c>
      <c r="O1942" s="5">
        <f t="shared" si="180"/>
        <v>170.92307692307693</v>
      </c>
      <c r="P1942" s="5">
        <f t="shared" si="185"/>
        <v>35.838709677419352</v>
      </c>
      <c r="Q1942" t="str">
        <f t="shared" si="181"/>
        <v>music</v>
      </c>
      <c r="R1942" t="str">
        <f t="shared" si="182"/>
        <v>rock</v>
      </c>
      <c r="S1942" s="9">
        <f t="shared" si="183"/>
        <v>40670.507326388892</v>
      </c>
      <c r="T1942" s="9">
        <f t="shared" si="184"/>
        <v>40709.165972222225</v>
      </c>
    </row>
    <row r="1943" spans="1:20" ht="60" x14ac:dyDescent="0.25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8300</v>
      </c>
      <c r="O1943" s="5">
        <f t="shared" si="180"/>
        <v>126.11835600000001</v>
      </c>
      <c r="P1943" s="5">
        <f t="shared" si="185"/>
        <v>64.570118779438872</v>
      </c>
      <c r="Q1943" t="str">
        <f t="shared" si="181"/>
        <v>technology</v>
      </c>
      <c r="R1943" t="str">
        <f t="shared" si="182"/>
        <v>hardware</v>
      </c>
      <c r="S1943" s="9">
        <f t="shared" si="183"/>
        <v>41744.290868055556</v>
      </c>
      <c r="T1943" s="9">
        <f t="shared" si="184"/>
        <v>41774.290868055556</v>
      </c>
    </row>
    <row r="1944" spans="1:20" ht="60" x14ac:dyDescent="0.25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8300</v>
      </c>
      <c r="O1944" s="5">
        <f t="shared" si="180"/>
        <v>138.44033333333334</v>
      </c>
      <c r="P1944" s="5">
        <f t="shared" si="185"/>
        <v>87.436000000000007</v>
      </c>
      <c r="Q1944" t="str">
        <f t="shared" si="181"/>
        <v>technology</v>
      </c>
      <c r="R1944" t="str">
        <f t="shared" si="182"/>
        <v>hardware</v>
      </c>
      <c r="S1944" s="9">
        <f t="shared" si="183"/>
        <v>40638.828009259261</v>
      </c>
      <c r="T1944" s="9">
        <f t="shared" si="184"/>
        <v>40728.828009259261</v>
      </c>
    </row>
    <row r="1945" spans="1:20" ht="45" x14ac:dyDescent="0.25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8300</v>
      </c>
      <c r="O1945" s="5">
        <f t="shared" si="180"/>
        <v>1705.25</v>
      </c>
      <c r="P1945" s="5">
        <f t="shared" si="185"/>
        <v>68.815577078288939</v>
      </c>
      <c r="Q1945" t="str">
        <f t="shared" si="181"/>
        <v>technology</v>
      </c>
      <c r="R1945" t="str">
        <f t="shared" si="182"/>
        <v>hardware</v>
      </c>
      <c r="S1945" s="9">
        <f t="shared" si="183"/>
        <v>42548.269861111112</v>
      </c>
      <c r="T1945" s="9">
        <f t="shared" si="184"/>
        <v>42593.269861111112</v>
      </c>
    </row>
    <row r="1946" spans="1:20" ht="60" x14ac:dyDescent="0.25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8300</v>
      </c>
      <c r="O1946" s="5">
        <f t="shared" si="180"/>
        <v>788.05550000000005</v>
      </c>
      <c r="P1946" s="5">
        <f t="shared" si="185"/>
        <v>176.200223588597</v>
      </c>
      <c r="Q1946" t="str">
        <f t="shared" si="181"/>
        <v>technology</v>
      </c>
      <c r="R1946" t="str">
        <f t="shared" si="182"/>
        <v>hardware</v>
      </c>
      <c r="S1946" s="9">
        <f t="shared" si="183"/>
        <v>41730.584374999999</v>
      </c>
      <c r="T1946" s="9">
        <f t="shared" si="184"/>
        <v>41760.584374999999</v>
      </c>
    </row>
    <row r="1947" spans="1:20" ht="45" x14ac:dyDescent="0.25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8300</v>
      </c>
      <c r="O1947" s="5">
        <f t="shared" si="180"/>
        <v>348.01799999999997</v>
      </c>
      <c r="P1947" s="5">
        <f t="shared" si="185"/>
        <v>511.79117647058825</v>
      </c>
      <c r="Q1947" t="str">
        <f t="shared" si="181"/>
        <v>technology</v>
      </c>
      <c r="R1947" t="str">
        <f t="shared" si="182"/>
        <v>hardware</v>
      </c>
      <c r="S1947" s="9">
        <f t="shared" si="183"/>
        <v>42157.251828703709</v>
      </c>
      <c r="T1947" s="9">
        <f t="shared" si="184"/>
        <v>42197.251828703709</v>
      </c>
    </row>
    <row r="1948" spans="1:20" ht="60" x14ac:dyDescent="0.25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8300</v>
      </c>
      <c r="O1948" s="5">
        <f t="shared" si="180"/>
        <v>149.74666666666667</v>
      </c>
      <c r="P1948" s="5">
        <f t="shared" si="185"/>
        <v>160.44285714285715</v>
      </c>
      <c r="Q1948" t="str">
        <f t="shared" si="181"/>
        <v>technology</v>
      </c>
      <c r="R1948" t="str">
        <f t="shared" si="182"/>
        <v>hardware</v>
      </c>
      <c r="S1948" s="9">
        <f t="shared" si="183"/>
        <v>41689.150011574071</v>
      </c>
      <c r="T1948" s="9">
        <f t="shared" si="184"/>
        <v>41749.108344907407</v>
      </c>
    </row>
    <row r="1949" spans="1:20" ht="60" x14ac:dyDescent="0.25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8300</v>
      </c>
      <c r="O1949" s="5">
        <f t="shared" si="180"/>
        <v>100.63375000000001</v>
      </c>
      <c r="P1949" s="5">
        <f t="shared" si="185"/>
        <v>35.003043478260871</v>
      </c>
      <c r="Q1949" t="str">
        <f t="shared" si="181"/>
        <v>technology</v>
      </c>
      <c r="R1949" t="str">
        <f t="shared" si="182"/>
        <v>hardware</v>
      </c>
      <c r="S1949" s="9">
        <f t="shared" si="183"/>
        <v>40102.918055555558</v>
      </c>
      <c r="T1949" s="9">
        <f t="shared" si="184"/>
        <v>40140.249305555553</v>
      </c>
    </row>
    <row r="1950" spans="1:20" ht="30" x14ac:dyDescent="0.25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8300</v>
      </c>
      <c r="O1950" s="5">
        <f t="shared" si="180"/>
        <v>800.21100000000001</v>
      </c>
      <c r="P1950" s="5">
        <f t="shared" si="185"/>
        <v>188.50671378091872</v>
      </c>
      <c r="Q1950" t="str">
        <f t="shared" si="181"/>
        <v>technology</v>
      </c>
      <c r="R1950" t="str">
        <f t="shared" si="182"/>
        <v>hardware</v>
      </c>
      <c r="S1950" s="9">
        <f t="shared" si="183"/>
        <v>42473.604270833333</v>
      </c>
      <c r="T1950" s="9">
        <f t="shared" si="184"/>
        <v>42527.709722222222</v>
      </c>
    </row>
    <row r="1951" spans="1:20" ht="45" x14ac:dyDescent="0.25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8300</v>
      </c>
      <c r="O1951" s="5">
        <f t="shared" si="180"/>
        <v>106.0026</v>
      </c>
      <c r="P1951" s="5">
        <f t="shared" si="185"/>
        <v>56.204984093319197</v>
      </c>
      <c r="Q1951" t="str">
        <f t="shared" si="181"/>
        <v>technology</v>
      </c>
      <c r="R1951" t="str">
        <f t="shared" si="182"/>
        <v>hardware</v>
      </c>
      <c r="S1951" s="9">
        <f t="shared" si="183"/>
        <v>41800.423043981478</v>
      </c>
      <c r="T1951" s="9">
        <f t="shared" si="184"/>
        <v>41830.423043981478</v>
      </c>
    </row>
    <row r="1952" spans="1:20" ht="45" x14ac:dyDescent="0.25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8300</v>
      </c>
      <c r="O1952" s="5">
        <f t="shared" si="180"/>
        <v>200.51866666666666</v>
      </c>
      <c r="P1952" s="5">
        <f t="shared" si="185"/>
        <v>51.3054157782516</v>
      </c>
      <c r="Q1952" t="str">
        <f t="shared" si="181"/>
        <v>technology</v>
      </c>
      <c r="R1952" t="str">
        <f t="shared" si="182"/>
        <v>hardware</v>
      </c>
      <c r="S1952" s="9">
        <f t="shared" si="183"/>
        <v>40624.181400462963</v>
      </c>
      <c r="T1952" s="9">
        <f t="shared" si="184"/>
        <v>40655.181400462963</v>
      </c>
    </row>
    <row r="1953" spans="1:20" ht="60" x14ac:dyDescent="0.25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8300</v>
      </c>
      <c r="O1953" s="5">
        <f t="shared" si="180"/>
        <v>212.44399999999999</v>
      </c>
      <c r="P1953" s="5">
        <f t="shared" si="185"/>
        <v>127.36450839328538</v>
      </c>
      <c r="Q1953" t="str">
        <f t="shared" si="181"/>
        <v>technology</v>
      </c>
      <c r="R1953" t="str">
        <f t="shared" si="182"/>
        <v>hardware</v>
      </c>
      <c r="S1953" s="9">
        <f t="shared" si="183"/>
        <v>42651.420567129629</v>
      </c>
      <c r="T1953" s="9">
        <f t="shared" si="184"/>
        <v>42681.462233796294</v>
      </c>
    </row>
    <row r="1954" spans="1:20" ht="60" x14ac:dyDescent="0.25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8300</v>
      </c>
      <c r="O1954" s="5">
        <f t="shared" si="180"/>
        <v>198.47237142857142</v>
      </c>
      <c r="P1954" s="5">
        <f t="shared" si="185"/>
        <v>101.85532258064516</v>
      </c>
      <c r="Q1954" t="str">
        <f t="shared" si="181"/>
        <v>technology</v>
      </c>
      <c r="R1954" t="str">
        <f t="shared" si="182"/>
        <v>hardware</v>
      </c>
      <c r="S1954" s="9">
        <f t="shared" si="183"/>
        <v>41526.60665509259</v>
      </c>
      <c r="T1954" s="9">
        <f t="shared" si="184"/>
        <v>41563.60665509259</v>
      </c>
    </row>
    <row r="1955" spans="1:20" ht="45" x14ac:dyDescent="0.25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8300</v>
      </c>
      <c r="O1955" s="5">
        <f t="shared" si="180"/>
        <v>225.94666666666666</v>
      </c>
      <c r="P1955" s="5">
        <f t="shared" si="185"/>
        <v>230.55782312925169</v>
      </c>
      <c r="Q1955" t="str">
        <f t="shared" si="181"/>
        <v>technology</v>
      </c>
      <c r="R1955" t="str">
        <f t="shared" si="182"/>
        <v>hardware</v>
      </c>
      <c r="S1955" s="9">
        <f t="shared" si="183"/>
        <v>40941.199826388889</v>
      </c>
      <c r="T1955" s="9">
        <f t="shared" si="184"/>
        <v>40970.125</v>
      </c>
    </row>
    <row r="1956" spans="1:20" ht="30" x14ac:dyDescent="0.25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8300</v>
      </c>
      <c r="O1956" s="5">
        <f t="shared" si="180"/>
        <v>698.94799999999998</v>
      </c>
      <c r="P1956" s="5">
        <f t="shared" si="185"/>
        <v>842.10602409638557</v>
      </c>
      <c r="Q1956" t="str">
        <f t="shared" si="181"/>
        <v>technology</v>
      </c>
      <c r="R1956" t="str">
        <f t="shared" si="182"/>
        <v>hardware</v>
      </c>
      <c r="S1956" s="9">
        <f t="shared" si="183"/>
        <v>42394.580740740741</v>
      </c>
      <c r="T1956" s="9">
        <f t="shared" si="184"/>
        <v>42441.208333333328</v>
      </c>
    </row>
    <row r="1957" spans="1:20" ht="60" x14ac:dyDescent="0.25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8300</v>
      </c>
      <c r="O1957" s="5">
        <f t="shared" si="180"/>
        <v>398.59528571428569</v>
      </c>
      <c r="P1957" s="5">
        <f t="shared" si="185"/>
        <v>577.27593103448271</v>
      </c>
      <c r="Q1957" t="str">
        <f t="shared" si="181"/>
        <v>technology</v>
      </c>
      <c r="R1957" t="str">
        <f t="shared" si="182"/>
        <v>hardware</v>
      </c>
      <c r="S1957" s="9">
        <f t="shared" si="183"/>
        <v>41020.271770833337</v>
      </c>
      <c r="T1957" s="9">
        <f t="shared" si="184"/>
        <v>41052.791666666664</v>
      </c>
    </row>
    <row r="1958" spans="1:20" ht="60" x14ac:dyDescent="0.25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8300</v>
      </c>
      <c r="O1958" s="5">
        <f t="shared" si="180"/>
        <v>294.03333333333336</v>
      </c>
      <c r="P1958" s="5">
        <f t="shared" si="185"/>
        <v>483.34246575342468</v>
      </c>
      <c r="Q1958" t="str">
        <f t="shared" si="181"/>
        <v>technology</v>
      </c>
      <c r="R1958" t="str">
        <f t="shared" si="182"/>
        <v>hardware</v>
      </c>
      <c r="S1958" s="9">
        <f t="shared" si="183"/>
        <v>42067.923668981486</v>
      </c>
      <c r="T1958" s="9">
        <f t="shared" si="184"/>
        <v>42112.882002314815</v>
      </c>
    </row>
    <row r="1959" spans="1:20" ht="30" x14ac:dyDescent="0.25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8300</v>
      </c>
      <c r="O1959" s="5">
        <f t="shared" si="180"/>
        <v>167.50470000000001</v>
      </c>
      <c r="P1959" s="5">
        <f t="shared" si="185"/>
        <v>76.138500000000008</v>
      </c>
      <c r="Q1959" t="str">
        <f t="shared" si="181"/>
        <v>technology</v>
      </c>
      <c r="R1959" t="str">
        <f t="shared" si="182"/>
        <v>hardware</v>
      </c>
      <c r="S1959" s="9">
        <f t="shared" si="183"/>
        <v>41179.098530092589</v>
      </c>
      <c r="T1959" s="9">
        <f t="shared" si="184"/>
        <v>41209.098530092589</v>
      </c>
    </row>
    <row r="1960" spans="1:20" ht="60" x14ac:dyDescent="0.25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8300</v>
      </c>
      <c r="O1960" s="5">
        <f t="shared" si="180"/>
        <v>1435.5717142857143</v>
      </c>
      <c r="P1960" s="5">
        <f t="shared" si="185"/>
        <v>74.107684365781708</v>
      </c>
      <c r="Q1960" t="str">
        <f t="shared" si="181"/>
        <v>technology</v>
      </c>
      <c r="R1960" t="str">
        <f t="shared" si="182"/>
        <v>hardware</v>
      </c>
      <c r="S1960" s="9">
        <f t="shared" si="183"/>
        <v>41326.987974537034</v>
      </c>
      <c r="T1960" s="9">
        <f t="shared" si="184"/>
        <v>41356.94630787037</v>
      </c>
    </row>
    <row r="1961" spans="1:20" ht="60" x14ac:dyDescent="0.25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8300</v>
      </c>
      <c r="O1961" s="5">
        <f t="shared" si="180"/>
        <v>156.73439999999999</v>
      </c>
      <c r="P1961" s="5">
        <f t="shared" si="185"/>
        <v>36.965660377358489</v>
      </c>
      <c r="Q1961" t="str">
        <f t="shared" si="181"/>
        <v>technology</v>
      </c>
      <c r="R1961" t="str">
        <f t="shared" si="182"/>
        <v>hardware</v>
      </c>
      <c r="S1961" s="9">
        <f t="shared" si="183"/>
        <v>41871.845601851855</v>
      </c>
      <c r="T1961" s="9">
        <f t="shared" si="184"/>
        <v>41913</v>
      </c>
    </row>
    <row r="1962" spans="1:20" ht="60" x14ac:dyDescent="0.25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8300</v>
      </c>
      <c r="O1962" s="5">
        <f t="shared" si="180"/>
        <v>117.90285714285714</v>
      </c>
      <c r="P1962" s="5">
        <f t="shared" si="185"/>
        <v>2500.969696969697</v>
      </c>
      <c r="Q1962" t="str">
        <f t="shared" si="181"/>
        <v>technology</v>
      </c>
      <c r="R1962" t="str">
        <f t="shared" si="182"/>
        <v>hardware</v>
      </c>
      <c r="S1962" s="9">
        <f t="shared" si="183"/>
        <v>41964.362743055557</v>
      </c>
      <c r="T1962" s="9">
        <f t="shared" si="184"/>
        <v>41994.362743055557</v>
      </c>
    </row>
    <row r="1963" spans="1:20" ht="45" x14ac:dyDescent="0.25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8300</v>
      </c>
      <c r="O1963" s="5">
        <f t="shared" si="180"/>
        <v>1105.3812</v>
      </c>
      <c r="P1963" s="5">
        <f t="shared" si="185"/>
        <v>67.690214329454989</v>
      </c>
      <c r="Q1963" t="str">
        <f t="shared" si="181"/>
        <v>technology</v>
      </c>
      <c r="R1963" t="str">
        <f t="shared" si="182"/>
        <v>hardware</v>
      </c>
      <c r="S1963" s="9">
        <f t="shared" si="183"/>
        <v>41148.194641203707</v>
      </c>
      <c r="T1963" s="9">
        <f t="shared" si="184"/>
        <v>41188.165972222225</v>
      </c>
    </row>
    <row r="1964" spans="1:20" ht="60" x14ac:dyDescent="0.25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8300</v>
      </c>
      <c r="O1964" s="5">
        <f t="shared" si="180"/>
        <v>192.92500000000001</v>
      </c>
      <c r="P1964" s="5">
        <f t="shared" si="185"/>
        <v>63.04738562091503</v>
      </c>
      <c r="Q1964" t="str">
        <f t="shared" si="181"/>
        <v>technology</v>
      </c>
      <c r="R1964" t="str">
        <f t="shared" si="182"/>
        <v>hardware</v>
      </c>
      <c r="S1964" s="9">
        <f t="shared" si="183"/>
        <v>41742.780509259261</v>
      </c>
      <c r="T1964" s="9">
        <f t="shared" si="184"/>
        <v>41772.780509259261</v>
      </c>
    </row>
    <row r="1965" spans="1:20" ht="60" x14ac:dyDescent="0.25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8300</v>
      </c>
      <c r="O1965" s="5">
        <f t="shared" si="180"/>
        <v>126.88421052631578</v>
      </c>
      <c r="P1965" s="5">
        <f t="shared" si="185"/>
        <v>117.6</v>
      </c>
      <c r="Q1965" t="str">
        <f t="shared" si="181"/>
        <v>technology</v>
      </c>
      <c r="R1965" t="str">
        <f t="shared" si="182"/>
        <v>hardware</v>
      </c>
      <c r="S1965" s="9">
        <f t="shared" si="183"/>
        <v>41863.429791666669</v>
      </c>
      <c r="T1965" s="9">
        <f t="shared" si="184"/>
        <v>41898.429791666669</v>
      </c>
    </row>
    <row r="1966" spans="1:20" ht="45" x14ac:dyDescent="0.25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8300</v>
      </c>
      <c r="O1966" s="5">
        <f t="shared" si="180"/>
        <v>259.57748878923769</v>
      </c>
      <c r="P1966" s="5">
        <f t="shared" si="185"/>
        <v>180.75185011709601</v>
      </c>
      <c r="Q1966" t="str">
        <f t="shared" si="181"/>
        <v>technology</v>
      </c>
      <c r="R1966" t="str">
        <f t="shared" si="182"/>
        <v>hardware</v>
      </c>
      <c r="S1966" s="9">
        <f t="shared" si="183"/>
        <v>42452.272824074069</v>
      </c>
      <c r="T1966" s="9">
        <f t="shared" si="184"/>
        <v>42482.272824074069</v>
      </c>
    </row>
    <row r="1967" spans="1:20" ht="45" x14ac:dyDescent="0.25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8300</v>
      </c>
      <c r="O1967" s="5">
        <f t="shared" si="180"/>
        <v>262.27999999999997</v>
      </c>
      <c r="P1967" s="5">
        <f t="shared" si="185"/>
        <v>127.32038834951456</v>
      </c>
      <c r="Q1967" t="str">
        <f t="shared" si="181"/>
        <v>technology</v>
      </c>
      <c r="R1967" t="str">
        <f t="shared" si="182"/>
        <v>hardware</v>
      </c>
      <c r="S1967" s="9">
        <f t="shared" si="183"/>
        <v>40898.089236111111</v>
      </c>
      <c r="T1967" s="9">
        <f t="shared" si="184"/>
        <v>40920.041666666664</v>
      </c>
    </row>
    <row r="1968" spans="1:20" ht="60" x14ac:dyDescent="0.25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8300</v>
      </c>
      <c r="O1968" s="5">
        <f t="shared" si="180"/>
        <v>206.74309</v>
      </c>
      <c r="P1968" s="5">
        <f t="shared" si="185"/>
        <v>136.6444745538665</v>
      </c>
      <c r="Q1968" t="str">
        <f t="shared" si="181"/>
        <v>technology</v>
      </c>
      <c r="R1968" t="str">
        <f t="shared" si="182"/>
        <v>hardware</v>
      </c>
      <c r="S1968" s="9">
        <f t="shared" si="183"/>
        <v>41835.540486111109</v>
      </c>
      <c r="T1968" s="9">
        <f t="shared" si="184"/>
        <v>41865.540486111109</v>
      </c>
    </row>
    <row r="1969" spans="1:20" ht="60" x14ac:dyDescent="0.25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8300</v>
      </c>
      <c r="O1969" s="5">
        <f t="shared" si="180"/>
        <v>370.13</v>
      </c>
      <c r="P1969" s="5">
        <f t="shared" si="185"/>
        <v>182.78024691358024</v>
      </c>
      <c r="Q1969" t="str">
        <f t="shared" si="181"/>
        <v>technology</v>
      </c>
      <c r="R1969" t="str">
        <f t="shared" si="182"/>
        <v>hardware</v>
      </c>
      <c r="S1969" s="9">
        <f t="shared" si="183"/>
        <v>41730.663530092592</v>
      </c>
      <c r="T1969" s="9">
        <f t="shared" si="184"/>
        <v>41760.663530092592</v>
      </c>
    </row>
    <row r="1970" spans="1:20" ht="30" x14ac:dyDescent="0.25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8300</v>
      </c>
      <c r="O1970" s="5">
        <f t="shared" si="180"/>
        <v>284.96600000000001</v>
      </c>
      <c r="P1970" s="5">
        <f t="shared" si="185"/>
        <v>279.37843137254902</v>
      </c>
      <c r="Q1970" t="str">
        <f t="shared" si="181"/>
        <v>technology</v>
      </c>
      <c r="R1970" t="str">
        <f t="shared" si="182"/>
        <v>hardware</v>
      </c>
      <c r="S1970" s="9">
        <f t="shared" si="183"/>
        <v>42676.586979166663</v>
      </c>
      <c r="T1970" s="9">
        <f t="shared" si="184"/>
        <v>42707.628645833334</v>
      </c>
    </row>
    <row r="1971" spans="1:20" ht="60" x14ac:dyDescent="0.25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8300</v>
      </c>
      <c r="O1971" s="5">
        <f t="shared" si="180"/>
        <v>579.08000000000004</v>
      </c>
      <c r="P1971" s="5">
        <f t="shared" si="185"/>
        <v>61.375728669846318</v>
      </c>
      <c r="Q1971" t="str">
        <f t="shared" si="181"/>
        <v>technology</v>
      </c>
      <c r="R1971" t="str">
        <f t="shared" si="182"/>
        <v>hardware</v>
      </c>
      <c r="S1971" s="9">
        <f t="shared" si="183"/>
        <v>42557.792453703703</v>
      </c>
      <c r="T1971" s="9">
        <f t="shared" si="184"/>
        <v>42587.792453703703</v>
      </c>
    </row>
    <row r="1972" spans="1:20" ht="45" x14ac:dyDescent="0.25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8300</v>
      </c>
      <c r="O1972" s="5">
        <f t="shared" si="180"/>
        <v>1131.8</v>
      </c>
      <c r="P1972" s="5">
        <f t="shared" si="185"/>
        <v>80.727532097004286</v>
      </c>
      <c r="Q1972" t="str">
        <f t="shared" si="181"/>
        <v>technology</v>
      </c>
      <c r="R1972" t="str">
        <f t="shared" si="182"/>
        <v>hardware</v>
      </c>
      <c r="S1972" s="9">
        <f t="shared" si="183"/>
        <v>41324.193298611113</v>
      </c>
      <c r="T1972" s="9">
        <f t="shared" si="184"/>
        <v>41384.151631944449</v>
      </c>
    </row>
    <row r="1973" spans="1:20" ht="60" x14ac:dyDescent="0.25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8300</v>
      </c>
      <c r="O1973" s="5">
        <f t="shared" si="180"/>
        <v>263.02771750000005</v>
      </c>
      <c r="P1973" s="5">
        <f t="shared" si="185"/>
        <v>272.35590732591254</v>
      </c>
      <c r="Q1973" t="str">
        <f t="shared" si="181"/>
        <v>technology</v>
      </c>
      <c r="R1973" t="str">
        <f t="shared" si="182"/>
        <v>hardware</v>
      </c>
      <c r="S1973" s="9">
        <f t="shared" si="183"/>
        <v>41561.500706018516</v>
      </c>
      <c r="T1973" s="9">
        <f t="shared" si="184"/>
        <v>41593.166666666664</v>
      </c>
    </row>
    <row r="1974" spans="1:20" ht="60" x14ac:dyDescent="0.25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8300</v>
      </c>
      <c r="O1974" s="5">
        <f t="shared" si="180"/>
        <v>674.48</v>
      </c>
      <c r="P1974" s="5">
        <f t="shared" si="185"/>
        <v>70.848739495798313</v>
      </c>
      <c r="Q1974" t="str">
        <f t="shared" si="181"/>
        <v>technology</v>
      </c>
      <c r="R1974" t="str">
        <f t="shared" si="182"/>
        <v>hardware</v>
      </c>
      <c r="S1974" s="9">
        <f t="shared" si="183"/>
        <v>41201.012083333335</v>
      </c>
      <c r="T1974" s="9">
        <f t="shared" si="184"/>
        <v>41231.053749999999</v>
      </c>
    </row>
    <row r="1975" spans="1:20" ht="60" x14ac:dyDescent="0.25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8300</v>
      </c>
      <c r="O1975" s="5">
        <f t="shared" si="180"/>
        <v>256.83081313131311</v>
      </c>
      <c r="P1975" s="5">
        <f t="shared" si="185"/>
        <v>247.94003412969283</v>
      </c>
      <c r="Q1975" t="str">
        <f t="shared" si="181"/>
        <v>technology</v>
      </c>
      <c r="R1975" t="str">
        <f t="shared" si="182"/>
        <v>hardware</v>
      </c>
      <c r="S1975" s="9">
        <f t="shared" si="183"/>
        <v>42549.722962962958</v>
      </c>
      <c r="T1975" s="9">
        <f t="shared" si="184"/>
        <v>42588.291666666672</v>
      </c>
    </row>
    <row r="1976" spans="1:20" ht="60" x14ac:dyDescent="0.25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8300</v>
      </c>
      <c r="O1976" s="5">
        <f t="shared" si="180"/>
        <v>375.49599999999998</v>
      </c>
      <c r="P1976" s="5">
        <f t="shared" si="185"/>
        <v>186.81393034825871</v>
      </c>
      <c r="Q1976" t="str">
        <f t="shared" si="181"/>
        <v>technology</v>
      </c>
      <c r="R1976" t="str">
        <f t="shared" si="182"/>
        <v>hardware</v>
      </c>
      <c r="S1976" s="9">
        <f t="shared" si="183"/>
        <v>41445.334131944444</v>
      </c>
      <c r="T1976" s="9">
        <f t="shared" si="184"/>
        <v>41505.334131944444</v>
      </c>
    </row>
    <row r="1977" spans="1:20" ht="30" x14ac:dyDescent="0.25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8300</v>
      </c>
      <c r="O1977" s="5">
        <f t="shared" si="180"/>
        <v>208.70837499999996</v>
      </c>
      <c r="P1977" s="5">
        <f t="shared" si="185"/>
        <v>131.98948616600788</v>
      </c>
      <c r="Q1977" t="str">
        <f t="shared" si="181"/>
        <v>technology</v>
      </c>
      <c r="R1977" t="str">
        <f t="shared" si="182"/>
        <v>hardware</v>
      </c>
      <c r="S1977" s="9">
        <f t="shared" si="183"/>
        <v>41313.755219907405</v>
      </c>
      <c r="T1977" s="9">
        <f t="shared" si="184"/>
        <v>41343.755219907405</v>
      </c>
    </row>
    <row r="1978" spans="1:20" ht="30" x14ac:dyDescent="0.25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8300</v>
      </c>
      <c r="O1978" s="5">
        <f t="shared" si="180"/>
        <v>346.6</v>
      </c>
      <c r="P1978" s="5">
        <f t="shared" si="185"/>
        <v>29.310782241014799</v>
      </c>
      <c r="Q1978" t="str">
        <f t="shared" si="181"/>
        <v>technology</v>
      </c>
      <c r="R1978" t="str">
        <f t="shared" si="182"/>
        <v>hardware</v>
      </c>
      <c r="S1978" s="9">
        <f t="shared" si="183"/>
        <v>41438.899594907409</v>
      </c>
      <c r="T1978" s="9">
        <f t="shared" si="184"/>
        <v>41468.899594907409</v>
      </c>
    </row>
    <row r="1979" spans="1:20" ht="45" x14ac:dyDescent="0.25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8300</v>
      </c>
      <c r="O1979" s="5">
        <f t="shared" si="180"/>
        <v>402.33</v>
      </c>
      <c r="P1979" s="5">
        <f t="shared" si="185"/>
        <v>245.02436053593178</v>
      </c>
      <c r="Q1979" t="str">
        <f t="shared" si="181"/>
        <v>technology</v>
      </c>
      <c r="R1979" t="str">
        <f t="shared" si="182"/>
        <v>hardware</v>
      </c>
      <c r="S1979" s="9">
        <f t="shared" si="183"/>
        <v>42311.216898148152</v>
      </c>
      <c r="T1979" s="9">
        <f t="shared" si="184"/>
        <v>42357.332638888889</v>
      </c>
    </row>
    <row r="1980" spans="1:20" ht="60" x14ac:dyDescent="0.25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8300</v>
      </c>
      <c r="O1980" s="5">
        <f t="shared" si="180"/>
        <v>1026.8451399999999</v>
      </c>
      <c r="P1980" s="5">
        <f t="shared" si="185"/>
        <v>1323.2540463917526</v>
      </c>
      <c r="Q1980" t="str">
        <f t="shared" si="181"/>
        <v>technology</v>
      </c>
      <c r="R1980" t="str">
        <f t="shared" si="182"/>
        <v>hardware</v>
      </c>
      <c r="S1980" s="9">
        <f t="shared" si="183"/>
        <v>41039.225601851853</v>
      </c>
      <c r="T1980" s="9">
        <f t="shared" si="184"/>
        <v>41072.291666666664</v>
      </c>
    </row>
    <row r="1981" spans="1:20" ht="45" x14ac:dyDescent="0.25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8300</v>
      </c>
      <c r="O1981" s="5">
        <f t="shared" si="180"/>
        <v>114.901155</v>
      </c>
      <c r="P1981" s="5">
        <f t="shared" si="185"/>
        <v>282.65966789667897</v>
      </c>
      <c r="Q1981" t="str">
        <f t="shared" si="181"/>
        <v>technology</v>
      </c>
      <c r="R1981" t="str">
        <f t="shared" si="182"/>
        <v>hardware</v>
      </c>
      <c r="S1981" s="9">
        <f t="shared" si="183"/>
        <v>42290.460023148145</v>
      </c>
      <c r="T1981" s="9">
        <f t="shared" si="184"/>
        <v>42327.207638888889</v>
      </c>
    </row>
    <row r="1982" spans="1:20" ht="30" x14ac:dyDescent="0.25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8300</v>
      </c>
      <c r="O1982" s="5">
        <f t="shared" si="180"/>
        <v>354.82402000000002</v>
      </c>
      <c r="P1982" s="5">
        <f t="shared" si="185"/>
        <v>91.214401028277635</v>
      </c>
      <c r="Q1982" t="str">
        <f t="shared" si="181"/>
        <v>technology</v>
      </c>
      <c r="R1982" t="str">
        <f t="shared" si="182"/>
        <v>hardware</v>
      </c>
      <c r="S1982" s="9">
        <f t="shared" si="183"/>
        <v>42423.542384259257</v>
      </c>
      <c r="T1982" s="9">
        <f t="shared" si="184"/>
        <v>42463.500717592593</v>
      </c>
    </row>
    <row r="1983" spans="1:20" ht="60" x14ac:dyDescent="0.25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8301</v>
      </c>
      <c r="O1983" s="5">
        <f t="shared" si="180"/>
        <v>5.08</v>
      </c>
      <c r="P1983" s="5">
        <f t="shared" si="185"/>
        <v>31.75</v>
      </c>
      <c r="Q1983" t="str">
        <f t="shared" si="181"/>
        <v>photography</v>
      </c>
      <c r="R1983" t="str">
        <f t="shared" si="182"/>
        <v>people</v>
      </c>
      <c r="S1983" s="9">
        <f t="shared" si="183"/>
        <v>41799.725289351853</v>
      </c>
      <c r="T1983" s="9">
        <f t="shared" si="184"/>
        <v>41829.725289351853</v>
      </c>
    </row>
    <row r="1984" spans="1:20" ht="45" x14ac:dyDescent="0.25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8301</v>
      </c>
      <c r="O1984" s="5">
        <f t="shared" si="180"/>
        <v>0</v>
      </c>
      <c r="P1984" s="5">
        <f t="shared" si="185"/>
        <v>0</v>
      </c>
      <c r="Q1984" t="str">
        <f t="shared" si="181"/>
        <v>photography</v>
      </c>
      <c r="R1984" t="str">
        <f t="shared" si="182"/>
        <v>people</v>
      </c>
      <c r="S1984" s="9">
        <f t="shared" si="183"/>
        <v>42678.586655092593</v>
      </c>
      <c r="T1984" s="9">
        <f t="shared" si="184"/>
        <v>42708.628321759257</v>
      </c>
    </row>
    <row r="1985" spans="1:20" ht="60" x14ac:dyDescent="0.25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8301</v>
      </c>
      <c r="O1985" s="5">
        <f t="shared" si="180"/>
        <v>4.3</v>
      </c>
      <c r="P1985" s="5">
        <f t="shared" si="185"/>
        <v>88.6875</v>
      </c>
      <c r="Q1985" t="str">
        <f t="shared" si="181"/>
        <v>photography</v>
      </c>
      <c r="R1985" t="str">
        <f t="shared" si="182"/>
        <v>people</v>
      </c>
      <c r="S1985" s="9">
        <f t="shared" si="183"/>
        <v>42593.011782407411</v>
      </c>
      <c r="T1985" s="9">
        <f t="shared" si="184"/>
        <v>42615.291666666672</v>
      </c>
    </row>
    <row r="1986" spans="1:20" ht="60" x14ac:dyDescent="0.25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8301</v>
      </c>
      <c r="O1986" s="5">
        <f t="shared" si="180"/>
        <v>21.146666666666668</v>
      </c>
      <c r="P1986" s="5">
        <f t="shared" si="185"/>
        <v>453.14285714285717</v>
      </c>
      <c r="Q1986" t="str">
        <f t="shared" si="181"/>
        <v>photography</v>
      </c>
      <c r="R1986" t="str">
        <f t="shared" si="182"/>
        <v>people</v>
      </c>
      <c r="S1986" s="9">
        <f t="shared" si="183"/>
        <v>41913.790289351848</v>
      </c>
      <c r="T1986" s="9">
        <f t="shared" si="184"/>
        <v>41973.831956018519</v>
      </c>
    </row>
    <row r="1987" spans="1:20" ht="60" x14ac:dyDescent="0.25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8301</v>
      </c>
      <c r="O1987" s="5">
        <f t="shared" ref="O1987:O2050" si="186">E1987*100/D1987</f>
        <v>3.1875</v>
      </c>
      <c r="P1987" s="5">
        <f t="shared" si="185"/>
        <v>12.75</v>
      </c>
      <c r="Q1987" t="str">
        <f t="shared" ref="Q1987:Q2050" si="187">IF(ISERR(FIND(" ",N1987)),"",LEFT(N1987,FIND(" ",N1987)-1))</f>
        <v>photography</v>
      </c>
      <c r="R1987" t="str">
        <f t="shared" ref="R1987:R2050" si="188">IF(ISERR(FIND(" ",N1987)),"",RIGHT(N1987,LEN(N1987)-FIND("*",SUBSTITUTE(N1987," ","*",LEN(N1987)-LEN(SUBSTITUTE(N1987," ",""))))))</f>
        <v>people</v>
      </c>
      <c r="S1987" s="9">
        <f t="shared" ref="S1987:S2050" si="189">(((J1987/60)/60)/24)+DATE(1970,1,1)</f>
        <v>42555.698738425926</v>
      </c>
      <c r="T1987" s="9">
        <f t="shared" ref="T1987:T2050" si="190">(((I1987/60)/60)/24)+DATE(1970,1,1)</f>
        <v>42584.958333333328</v>
      </c>
    </row>
    <row r="1988" spans="1:20" ht="60" x14ac:dyDescent="0.25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8301</v>
      </c>
      <c r="O1988" s="5">
        <f t="shared" si="186"/>
        <v>0.05</v>
      </c>
      <c r="P1988" s="5">
        <f t="shared" ref="P1988:P2051" si="191">IF(L1988=0,0,E1988/L1988)</f>
        <v>1</v>
      </c>
      <c r="Q1988" t="str">
        <f t="shared" si="187"/>
        <v>photography</v>
      </c>
      <c r="R1988" t="str">
        <f t="shared" si="188"/>
        <v>people</v>
      </c>
      <c r="S1988" s="9">
        <f t="shared" si="189"/>
        <v>42413.433831018512</v>
      </c>
      <c r="T1988" s="9">
        <f t="shared" si="190"/>
        <v>42443.392164351855</v>
      </c>
    </row>
    <row r="1989" spans="1:20" ht="30" x14ac:dyDescent="0.25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8301</v>
      </c>
      <c r="O1989" s="5">
        <f t="shared" si="186"/>
        <v>42.472727272727276</v>
      </c>
      <c r="P1989" s="5">
        <f t="shared" si="191"/>
        <v>83.428571428571431</v>
      </c>
      <c r="Q1989" t="str">
        <f t="shared" si="187"/>
        <v>photography</v>
      </c>
      <c r="R1989" t="str">
        <f t="shared" si="188"/>
        <v>people</v>
      </c>
      <c r="S1989" s="9">
        <f t="shared" si="189"/>
        <v>42034.639768518522</v>
      </c>
      <c r="T1989" s="9">
        <f t="shared" si="190"/>
        <v>42064.639768518522</v>
      </c>
    </row>
    <row r="1990" spans="1:20" x14ac:dyDescent="0.25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8301</v>
      </c>
      <c r="O1990" s="5">
        <f t="shared" si="186"/>
        <v>0.41666666666666669</v>
      </c>
      <c r="P1990" s="5">
        <f t="shared" si="191"/>
        <v>25</v>
      </c>
      <c r="Q1990" t="str">
        <f t="shared" si="187"/>
        <v>photography</v>
      </c>
      <c r="R1990" t="str">
        <f t="shared" si="188"/>
        <v>people</v>
      </c>
      <c r="S1990" s="9">
        <f t="shared" si="189"/>
        <v>42206.763217592597</v>
      </c>
      <c r="T1990" s="9">
        <f t="shared" si="190"/>
        <v>42236.763217592597</v>
      </c>
    </row>
    <row r="1991" spans="1:20" ht="45" x14ac:dyDescent="0.25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8301</v>
      </c>
      <c r="O1991" s="5">
        <f t="shared" si="186"/>
        <v>1</v>
      </c>
      <c r="P1991" s="5">
        <f t="shared" si="191"/>
        <v>50</v>
      </c>
      <c r="Q1991" t="str">
        <f t="shared" si="187"/>
        <v>photography</v>
      </c>
      <c r="R1991" t="str">
        <f t="shared" si="188"/>
        <v>people</v>
      </c>
      <c r="S1991" s="9">
        <f t="shared" si="189"/>
        <v>42685.680648148147</v>
      </c>
      <c r="T1991" s="9">
        <f t="shared" si="190"/>
        <v>42715.680648148147</v>
      </c>
    </row>
    <row r="1992" spans="1:20" ht="60" x14ac:dyDescent="0.25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8301</v>
      </c>
      <c r="O1992" s="5">
        <f t="shared" si="186"/>
        <v>16.966666666666665</v>
      </c>
      <c r="P1992" s="5">
        <f t="shared" si="191"/>
        <v>101.8</v>
      </c>
      <c r="Q1992" t="str">
        <f t="shared" si="187"/>
        <v>photography</v>
      </c>
      <c r="R1992" t="str">
        <f t="shared" si="188"/>
        <v>people</v>
      </c>
      <c r="S1992" s="9">
        <f t="shared" si="189"/>
        <v>42398.195972222224</v>
      </c>
      <c r="T1992" s="9">
        <f t="shared" si="190"/>
        <v>42413.195972222224</v>
      </c>
    </row>
    <row r="1993" spans="1:20" ht="30" x14ac:dyDescent="0.25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8301</v>
      </c>
      <c r="O1993" s="5">
        <f t="shared" si="186"/>
        <v>7</v>
      </c>
      <c r="P1993" s="5">
        <f t="shared" si="191"/>
        <v>46.666666666666664</v>
      </c>
      <c r="Q1993" t="str">
        <f t="shared" si="187"/>
        <v>photography</v>
      </c>
      <c r="R1993" t="str">
        <f t="shared" si="188"/>
        <v>people</v>
      </c>
      <c r="S1993" s="9">
        <f t="shared" si="189"/>
        <v>42167.89335648148</v>
      </c>
      <c r="T1993" s="9">
        <f t="shared" si="190"/>
        <v>42188.89335648148</v>
      </c>
    </row>
    <row r="1994" spans="1:20" ht="30" x14ac:dyDescent="0.25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8301</v>
      </c>
      <c r="O1994" s="5">
        <f t="shared" si="186"/>
        <v>0.13333333333333333</v>
      </c>
      <c r="P1994" s="5">
        <f t="shared" si="191"/>
        <v>1</v>
      </c>
      <c r="Q1994" t="str">
        <f t="shared" si="187"/>
        <v>photography</v>
      </c>
      <c r="R1994" t="str">
        <f t="shared" si="188"/>
        <v>people</v>
      </c>
      <c r="S1994" s="9">
        <f t="shared" si="189"/>
        <v>42023.143414351856</v>
      </c>
      <c r="T1994" s="9">
        <f t="shared" si="190"/>
        <v>42053.143414351856</v>
      </c>
    </row>
    <row r="1995" spans="1:20" ht="60" x14ac:dyDescent="0.25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8301</v>
      </c>
      <c r="O1995" s="5">
        <f t="shared" si="186"/>
        <v>0</v>
      </c>
      <c r="P1995" s="5">
        <f t="shared" si="191"/>
        <v>0</v>
      </c>
      <c r="Q1995" t="str">
        <f t="shared" si="187"/>
        <v>photography</v>
      </c>
      <c r="R1995" t="str">
        <f t="shared" si="188"/>
        <v>people</v>
      </c>
      <c r="S1995" s="9">
        <f t="shared" si="189"/>
        <v>42329.58839120371</v>
      </c>
      <c r="T1995" s="9">
        <f t="shared" si="190"/>
        <v>42359.58839120371</v>
      </c>
    </row>
    <row r="1996" spans="1:20" ht="60" x14ac:dyDescent="0.25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8301</v>
      </c>
      <c r="O1996" s="5">
        <f t="shared" si="186"/>
        <v>0</v>
      </c>
      <c r="P1996" s="5">
        <f t="shared" si="191"/>
        <v>0</v>
      </c>
      <c r="Q1996" t="str">
        <f t="shared" si="187"/>
        <v>photography</v>
      </c>
      <c r="R1996" t="str">
        <f t="shared" si="188"/>
        <v>people</v>
      </c>
      <c r="S1996" s="9">
        <f t="shared" si="189"/>
        <v>42651.006273148145</v>
      </c>
      <c r="T1996" s="9">
        <f t="shared" si="190"/>
        <v>42711.047939814816</v>
      </c>
    </row>
    <row r="1997" spans="1:20" ht="60" x14ac:dyDescent="0.25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8301</v>
      </c>
      <c r="O1997" s="5">
        <f t="shared" si="186"/>
        <v>7.8</v>
      </c>
      <c r="P1997" s="5">
        <f t="shared" si="191"/>
        <v>26</v>
      </c>
      <c r="Q1997" t="str">
        <f t="shared" si="187"/>
        <v>photography</v>
      </c>
      <c r="R1997" t="str">
        <f t="shared" si="188"/>
        <v>people</v>
      </c>
      <c r="S1997" s="9">
        <f t="shared" si="189"/>
        <v>42181.902037037042</v>
      </c>
      <c r="T1997" s="9">
        <f t="shared" si="190"/>
        <v>42201.902037037042</v>
      </c>
    </row>
    <row r="1998" spans="1:20" ht="60" x14ac:dyDescent="0.25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8301</v>
      </c>
      <c r="O1998" s="5">
        <f t="shared" si="186"/>
        <v>0</v>
      </c>
      <c r="P1998" s="5">
        <f t="shared" si="191"/>
        <v>0</v>
      </c>
      <c r="Q1998" t="str">
        <f t="shared" si="187"/>
        <v>photography</v>
      </c>
      <c r="R1998" t="str">
        <f t="shared" si="188"/>
        <v>people</v>
      </c>
      <c r="S1998" s="9">
        <f t="shared" si="189"/>
        <v>41800.819571759261</v>
      </c>
      <c r="T1998" s="9">
        <f t="shared" si="190"/>
        <v>41830.819571759261</v>
      </c>
    </row>
    <row r="1999" spans="1:20" ht="60" x14ac:dyDescent="0.25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8301</v>
      </c>
      <c r="O1999" s="5">
        <f t="shared" si="186"/>
        <v>0</v>
      </c>
      <c r="P1999" s="5">
        <f t="shared" si="191"/>
        <v>0</v>
      </c>
      <c r="Q1999" t="str">
        <f t="shared" si="187"/>
        <v>photography</v>
      </c>
      <c r="R1999" t="str">
        <f t="shared" si="188"/>
        <v>people</v>
      </c>
      <c r="S1999" s="9">
        <f t="shared" si="189"/>
        <v>41847.930694444447</v>
      </c>
      <c r="T1999" s="9">
        <f t="shared" si="190"/>
        <v>41877.930694444447</v>
      </c>
    </row>
    <row r="2000" spans="1:20" ht="60" x14ac:dyDescent="0.25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8301</v>
      </c>
      <c r="O2000" s="5">
        <f t="shared" si="186"/>
        <v>26.2</v>
      </c>
      <c r="P2000" s="5">
        <f t="shared" si="191"/>
        <v>218.33333333333334</v>
      </c>
      <c r="Q2000" t="str">
        <f t="shared" si="187"/>
        <v>photography</v>
      </c>
      <c r="R2000" t="str">
        <f t="shared" si="188"/>
        <v>people</v>
      </c>
      <c r="S2000" s="9">
        <f t="shared" si="189"/>
        <v>41807.118495370371</v>
      </c>
      <c r="T2000" s="9">
        <f t="shared" si="190"/>
        <v>41852.118495370371</v>
      </c>
    </row>
    <row r="2001" spans="1:20" ht="45" x14ac:dyDescent="0.25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8301</v>
      </c>
      <c r="O2001" s="5">
        <f t="shared" si="186"/>
        <v>0.76129032258064511</v>
      </c>
      <c r="P2001" s="5">
        <f t="shared" si="191"/>
        <v>33.714285714285715</v>
      </c>
      <c r="Q2001" t="str">
        <f t="shared" si="187"/>
        <v>photography</v>
      </c>
      <c r="R2001" t="str">
        <f t="shared" si="188"/>
        <v>people</v>
      </c>
      <c r="S2001" s="9">
        <f t="shared" si="189"/>
        <v>41926.482731481483</v>
      </c>
      <c r="T2001" s="9">
        <f t="shared" si="190"/>
        <v>41956.524398148147</v>
      </c>
    </row>
    <row r="2002" spans="1:20" ht="60" x14ac:dyDescent="0.25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8301</v>
      </c>
      <c r="O2002" s="5">
        <f t="shared" si="186"/>
        <v>12.5</v>
      </c>
      <c r="P2002" s="5">
        <f t="shared" si="191"/>
        <v>25</v>
      </c>
      <c r="Q2002" t="str">
        <f t="shared" si="187"/>
        <v>photography</v>
      </c>
      <c r="R2002" t="str">
        <f t="shared" si="188"/>
        <v>people</v>
      </c>
      <c r="S2002" s="9">
        <f t="shared" si="189"/>
        <v>42345.951539351852</v>
      </c>
      <c r="T2002" s="9">
        <f t="shared" si="190"/>
        <v>42375.951539351852</v>
      </c>
    </row>
    <row r="2003" spans="1:20" ht="45" x14ac:dyDescent="0.25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8300</v>
      </c>
      <c r="O2003" s="5">
        <f t="shared" si="186"/>
        <v>382.12909090909091</v>
      </c>
      <c r="P2003" s="5">
        <f t="shared" si="191"/>
        <v>128.38790470372632</v>
      </c>
      <c r="Q2003" t="str">
        <f t="shared" si="187"/>
        <v>technology</v>
      </c>
      <c r="R2003" t="str">
        <f t="shared" si="188"/>
        <v>hardware</v>
      </c>
      <c r="S2003" s="9">
        <f t="shared" si="189"/>
        <v>42136.209675925929</v>
      </c>
      <c r="T2003" s="9">
        <f t="shared" si="190"/>
        <v>42167.833333333328</v>
      </c>
    </row>
    <row r="2004" spans="1:20" ht="45" x14ac:dyDescent="0.25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8300</v>
      </c>
      <c r="O2004" s="5">
        <f t="shared" si="186"/>
        <v>216.79422</v>
      </c>
      <c r="P2004" s="5">
        <f t="shared" si="191"/>
        <v>78.834261818181815</v>
      </c>
      <c r="Q2004" t="str">
        <f t="shared" si="187"/>
        <v>technology</v>
      </c>
      <c r="R2004" t="str">
        <f t="shared" si="188"/>
        <v>hardware</v>
      </c>
      <c r="S2004" s="9">
        <f t="shared" si="189"/>
        <v>42728.71230324074</v>
      </c>
      <c r="T2004" s="9">
        <f t="shared" si="190"/>
        <v>42758.71230324074</v>
      </c>
    </row>
    <row r="2005" spans="1:20" ht="60" x14ac:dyDescent="0.25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8300</v>
      </c>
      <c r="O2005" s="5">
        <f t="shared" si="186"/>
        <v>312</v>
      </c>
      <c r="P2005" s="5">
        <f t="shared" si="191"/>
        <v>91.764705882352942</v>
      </c>
      <c r="Q2005" t="str">
        <f t="shared" si="187"/>
        <v>technology</v>
      </c>
      <c r="R2005" t="str">
        <f t="shared" si="188"/>
        <v>hardware</v>
      </c>
      <c r="S2005" s="9">
        <f t="shared" si="189"/>
        <v>40347.125601851854</v>
      </c>
      <c r="T2005" s="9">
        <f t="shared" si="190"/>
        <v>40361.958333333336</v>
      </c>
    </row>
    <row r="2006" spans="1:20" ht="60" x14ac:dyDescent="0.25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8300</v>
      </c>
      <c r="O2006" s="5">
        <f t="shared" si="186"/>
        <v>234.42048</v>
      </c>
      <c r="P2006" s="5">
        <f t="shared" si="191"/>
        <v>331.10237288135596</v>
      </c>
      <c r="Q2006" t="str">
        <f t="shared" si="187"/>
        <v>technology</v>
      </c>
      <c r="R2006" t="str">
        <f t="shared" si="188"/>
        <v>hardware</v>
      </c>
      <c r="S2006" s="9">
        <f t="shared" si="189"/>
        <v>41800.604895833334</v>
      </c>
      <c r="T2006" s="9">
        <f t="shared" si="190"/>
        <v>41830.604895833334</v>
      </c>
    </row>
    <row r="2007" spans="1:20" ht="60" x14ac:dyDescent="0.25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8300</v>
      </c>
      <c r="O2007" s="5">
        <f t="shared" si="186"/>
        <v>123.6801</v>
      </c>
      <c r="P2007" s="5">
        <f t="shared" si="191"/>
        <v>194.26193717277485</v>
      </c>
      <c r="Q2007" t="str">
        <f t="shared" si="187"/>
        <v>technology</v>
      </c>
      <c r="R2007" t="str">
        <f t="shared" si="188"/>
        <v>hardware</v>
      </c>
      <c r="S2007" s="9">
        <f t="shared" si="189"/>
        <v>41535.812708333331</v>
      </c>
      <c r="T2007" s="9">
        <f t="shared" si="190"/>
        <v>41563.165972222225</v>
      </c>
    </row>
    <row r="2008" spans="1:20" ht="60" x14ac:dyDescent="0.25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8300</v>
      </c>
      <c r="O2008" s="5">
        <f t="shared" si="186"/>
        <v>247.84</v>
      </c>
      <c r="P2008" s="5">
        <f t="shared" si="191"/>
        <v>408.97689768976898</v>
      </c>
      <c r="Q2008" t="str">
        <f t="shared" si="187"/>
        <v>technology</v>
      </c>
      <c r="R2008" t="str">
        <f t="shared" si="188"/>
        <v>hardware</v>
      </c>
      <c r="S2008" s="9">
        <f t="shared" si="189"/>
        <v>41941.500520833331</v>
      </c>
      <c r="T2008" s="9">
        <f t="shared" si="190"/>
        <v>41976.542187500003</v>
      </c>
    </row>
    <row r="2009" spans="1:20" ht="60" x14ac:dyDescent="0.25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8300</v>
      </c>
      <c r="O2009" s="5">
        <f t="shared" si="186"/>
        <v>115.7092</v>
      </c>
      <c r="P2009" s="5">
        <f t="shared" si="191"/>
        <v>84.459270072992695</v>
      </c>
      <c r="Q2009" t="str">
        <f t="shared" si="187"/>
        <v>technology</v>
      </c>
      <c r="R2009" t="str">
        <f t="shared" si="188"/>
        <v>hardware</v>
      </c>
      <c r="S2009" s="9">
        <f t="shared" si="189"/>
        <v>40347.837800925925</v>
      </c>
      <c r="T2009" s="9">
        <f t="shared" si="190"/>
        <v>40414.166666666664</v>
      </c>
    </row>
    <row r="2010" spans="1:20" ht="60" x14ac:dyDescent="0.25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8300</v>
      </c>
      <c r="O2010" s="5">
        <f t="shared" si="186"/>
        <v>117.07484768810599</v>
      </c>
      <c r="P2010" s="5">
        <f t="shared" si="191"/>
        <v>44.853658536585364</v>
      </c>
      <c r="Q2010" t="str">
        <f t="shared" si="187"/>
        <v>technology</v>
      </c>
      <c r="R2010" t="str">
        <f t="shared" si="188"/>
        <v>hardware</v>
      </c>
      <c r="S2010" s="9">
        <f t="shared" si="189"/>
        <v>40761.604421296295</v>
      </c>
      <c r="T2010" s="9">
        <f t="shared" si="190"/>
        <v>40805.604421296295</v>
      </c>
    </row>
    <row r="2011" spans="1:20" ht="60" x14ac:dyDescent="0.25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8300</v>
      </c>
      <c r="O2011" s="5">
        <f t="shared" si="186"/>
        <v>305.15800000000002</v>
      </c>
      <c r="P2011" s="5">
        <f t="shared" si="191"/>
        <v>383.3643216080402</v>
      </c>
      <c r="Q2011" t="str">
        <f t="shared" si="187"/>
        <v>technology</v>
      </c>
      <c r="R2011" t="str">
        <f t="shared" si="188"/>
        <v>hardware</v>
      </c>
      <c r="S2011" s="9">
        <f t="shared" si="189"/>
        <v>42661.323414351849</v>
      </c>
      <c r="T2011" s="9">
        <f t="shared" si="190"/>
        <v>42697.365081018521</v>
      </c>
    </row>
    <row r="2012" spans="1:20" ht="30" x14ac:dyDescent="0.25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8300</v>
      </c>
      <c r="O2012" s="5">
        <f t="shared" si="186"/>
        <v>320.053</v>
      </c>
      <c r="P2012" s="5">
        <f t="shared" si="191"/>
        <v>55.276856649395505</v>
      </c>
      <c r="Q2012" t="str">
        <f t="shared" si="187"/>
        <v>technology</v>
      </c>
      <c r="R2012" t="str">
        <f t="shared" si="188"/>
        <v>hardware</v>
      </c>
      <c r="S2012" s="9">
        <f t="shared" si="189"/>
        <v>42570.996423611112</v>
      </c>
      <c r="T2012" s="9">
        <f t="shared" si="190"/>
        <v>42600.996423611112</v>
      </c>
    </row>
    <row r="2013" spans="1:20" ht="45" x14ac:dyDescent="0.25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8300</v>
      </c>
      <c r="O2013" s="5">
        <f t="shared" si="186"/>
        <v>819.56399999999996</v>
      </c>
      <c r="P2013" s="5">
        <f t="shared" si="191"/>
        <v>422.02059732234807</v>
      </c>
      <c r="Q2013" t="str">
        <f t="shared" si="187"/>
        <v>technology</v>
      </c>
      <c r="R2013" t="str">
        <f t="shared" si="188"/>
        <v>hardware</v>
      </c>
      <c r="S2013" s="9">
        <f t="shared" si="189"/>
        <v>42347.358483796299</v>
      </c>
      <c r="T2013" s="9">
        <f t="shared" si="190"/>
        <v>42380.958333333328</v>
      </c>
    </row>
    <row r="2014" spans="1:20" ht="45" x14ac:dyDescent="0.25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8300</v>
      </c>
      <c r="O2014" s="5">
        <f t="shared" si="186"/>
        <v>234.9</v>
      </c>
      <c r="P2014" s="5">
        <f t="shared" si="191"/>
        <v>64.180327868852459</v>
      </c>
      <c r="Q2014" t="str">
        <f t="shared" si="187"/>
        <v>technology</v>
      </c>
      <c r="R2014" t="str">
        <f t="shared" si="188"/>
        <v>hardware</v>
      </c>
      <c r="S2014" s="9">
        <f t="shared" si="189"/>
        <v>42010.822233796294</v>
      </c>
      <c r="T2014" s="9">
        <f t="shared" si="190"/>
        <v>42040.822233796294</v>
      </c>
    </row>
    <row r="2015" spans="1:20" ht="60" x14ac:dyDescent="0.25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8300</v>
      </c>
      <c r="O2015" s="5">
        <f t="shared" si="186"/>
        <v>494.91374999999999</v>
      </c>
      <c r="P2015" s="5">
        <f t="shared" si="191"/>
        <v>173.57781674704077</v>
      </c>
      <c r="Q2015" t="str">
        <f t="shared" si="187"/>
        <v>technology</v>
      </c>
      <c r="R2015" t="str">
        <f t="shared" si="188"/>
        <v>hardware</v>
      </c>
      <c r="S2015" s="9">
        <f t="shared" si="189"/>
        <v>42499.960810185185</v>
      </c>
      <c r="T2015" s="9">
        <f t="shared" si="190"/>
        <v>42559.960810185185</v>
      </c>
    </row>
    <row r="2016" spans="1:20" ht="45" x14ac:dyDescent="0.25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8300</v>
      </c>
      <c r="O2016" s="5">
        <f t="shared" si="186"/>
        <v>7813.7822333333334</v>
      </c>
      <c r="P2016" s="5">
        <f t="shared" si="191"/>
        <v>88.601680840609291</v>
      </c>
      <c r="Q2016" t="str">
        <f t="shared" si="187"/>
        <v>technology</v>
      </c>
      <c r="R2016" t="str">
        <f t="shared" si="188"/>
        <v>hardware</v>
      </c>
      <c r="S2016" s="9">
        <f t="shared" si="189"/>
        <v>41324.214571759258</v>
      </c>
      <c r="T2016" s="9">
        <f t="shared" si="190"/>
        <v>41358.172905092593</v>
      </c>
    </row>
    <row r="2017" spans="1:20" ht="45" x14ac:dyDescent="0.25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8300</v>
      </c>
      <c r="O2017" s="5">
        <f t="shared" si="186"/>
        <v>113.00013888888888</v>
      </c>
      <c r="P2017" s="5">
        <f t="shared" si="191"/>
        <v>50.222283950617282</v>
      </c>
      <c r="Q2017" t="str">
        <f t="shared" si="187"/>
        <v>technology</v>
      </c>
      <c r="R2017" t="str">
        <f t="shared" si="188"/>
        <v>hardware</v>
      </c>
      <c r="S2017" s="9">
        <f t="shared" si="189"/>
        <v>40765.876886574071</v>
      </c>
      <c r="T2017" s="9">
        <f t="shared" si="190"/>
        <v>40795.876886574071</v>
      </c>
    </row>
    <row r="2018" spans="1:20" ht="30" x14ac:dyDescent="0.25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8300</v>
      </c>
      <c r="O2018" s="5">
        <f t="shared" si="186"/>
        <v>921.54219999999998</v>
      </c>
      <c r="P2018" s="5">
        <f t="shared" si="191"/>
        <v>192.38876826722338</v>
      </c>
      <c r="Q2018" t="str">
        <f t="shared" si="187"/>
        <v>technology</v>
      </c>
      <c r="R2018" t="str">
        <f t="shared" si="188"/>
        <v>hardware</v>
      </c>
      <c r="S2018" s="9">
        <f t="shared" si="189"/>
        <v>41312.88077546296</v>
      </c>
      <c r="T2018" s="9">
        <f t="shared" si="190"/>
        <v>41342.88077546296</v>
      </c>
    </row>
    <row r="2019" spans="1:20" ht="60" x14ac:dyDescent="0.25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8300</v>
      </c>
      <c r="O2019" s="5">
        <f t="shared" si="186"/>
        <v>125.1024</v>
      </c>
      <c r="P2019" s="5">
        <f t="shared" si="191"/>
        <v>73.416901408450698</v>
      </c>
      <c r="Q2019" t="str">
        <f t="shared" si="187"/>
        <v>technology</v>
      </c>
      <c r="R2019" t="str">
        <f t="shared" si="188"/>
        <v>hardware</v>
      </c>
      <c r="S2019" s="9">
        <f t="shared" si="189"/>
        <v>40961.057349537034</v>
      </c>
      <c r="T2019" s="9">
        <f t="shared" si="190"/>
        <v>40992.166666666664</v>
      </c>
    </row>
    <row r="2020" spans="1:20" ht="60" x14ac:dyDescent="0.25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8300</v>
      </c>
      <c r="O2020" s="5">
        <f t="shared" si="186"/>
        <v>102.24343076923077</v>
      </c>
      <c r="P2020" s="5">
        <f t="shared" si="191"/>
        <v>147.68495555555555</v>
      </c>
      <c r="Q2020" t="str">
        <f t="shared" si="187"/>
        <v>technology</v>
      </c>
      <c r="R2020" t="str">
        <f t="shared" si="188"/>
        <v>hardware</v>
      </c>
      <c r="S2020" s="9">
        <f t="shared" si="189"/>
        <v>42199.365844907406</v>
      </c>
      <c r="T2020" s="9">
        <f t="shared" si="190"/>
        <v>42229.365844907406</v>
      </c>
    </row>
    <row r="2021" spans="1:20" ht="60" x14ac:dyDescent="0.25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8300</v>
      </c>
      <c r="O2021" s="5">
        <f t="shared" si="186"/>
        <v>484.90974999999997</v>
      </c>
      <c r="P2021" s="5">
        <f t="shared" si="191"/>
        <v>108.96848314606741</v>
      </c>
      <c r="Q2021" t="str">
        <f t="shared" si="187"/>
        <v>technology</v>
      </c>
      <c r="R2021" t="str">
        <f t="shared" si="188"/>
        <v>hardware</v>
      </c>
      <c r="S2021" s="9">
        <f t="shared" si="189"/>
        <v>42605.70857638889</v>
      </c>
      <c r="T2021" s="9">
        <f t="shared" si="190"/>
        <v>42635.70857638889</v>
      </c>
    </row>
    <row r="2022" spans="1:20" ht="60" x14ac:dyDescent="0.25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8300</v>
      </c>
      <c r="O2022" s="5">
        <f t="shared" si="186"/>
        <v>192.33333333333334</v>
      </c>
      <c r="P2022" s="5">
        <f t="shared" si="191"/>
        <v>23.647540983606557</v>
      </c>
      <c r="Q2022" t="str">
        <f t="shared" si="187"/>
        <v>technology</v>
      </c>
      <c r="R2022" t="str">
        <f t="shared" si="188"/>
        <v>hardware</v>
      </c>
      <c r="S2022" s="9">
        <f t="shared" si="189"/>
        <v>41737.097499999996</v>
      </c>
      <c r="T2022" s="9">
        <f t="shared" si="190"/>
        <v>41773.961111111108</v>
      </c>
    </row>
    <row r="2023" spans="1:20" ht="60" x14ac:dyDescent="0.25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8300</v>
      </c>
      <c r="O2023" s="5">
        <f t="shared" si="186"/>
        <v>281.10000000000002</v>
      </c>
      <c r="P2023" s="5">
        <f t="shared" si="191"/>
        <v>147.94736842105263</v>
      </c>
      <c r="Q2023" t="str">
        <f t="shared" si="187"/>
        <v>technology</v>
      </c>
      <c r="R2023" t="str">
        <f t="shared" si="188"/>
        <v>hardware</v>
      </c>
      <c r="S2023" s="9">
        <f t="shared" si="189"/>
        <v>41861.070567129631</v>
      </c>
      <c r="T2023" s="9">
        <f t="shared" si="190"/>
        <v>41906.070567129631</v>
      </c>
    </row>
    <row r="2024" spans="1:20" ht="60" x14ac:dyDescent="0.25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8300</v>
      </c>
      <c r="O2024" s="5">
        <f t="shared" si="186"/>
        <v>125.137</v>
      </c>
      <c r="P2024" s="5">
        <f t="shared" si="191"/>
        <v>385.03692307692307</v>
      </c>
      <c r="Q2024" t="str">
        <f t="shared" si="187"/>
        <v>technology</v>
      </c>
      <c r="R2024" t="str">
        <f t="shared" si="188"/>
        <v>hardware</v>
      </c>
      <c r="S2024" s="9">
        <f t="shared" si="189"/>
        <v>42502.569120370375</v>
      </c>
      <c r="T2024" s="9">
        <f t="shared" si="190"/>
        <v>42532.569120370375</v>
      </c>
    </row>
    <row r="2025" spans="1:20" ht="60" x14ac:dyDescent="0.25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8300</v>
      </c>
      <c r="O2025" s="5">
        <f t="shared" si="186"/>
        <v>161.459</v>
      </c>
      <c r="P2025" s="5">
        <f t="shared" si="191"/>
        <v>457.39093484419266</v>
      </c>
      <c r="Q2025" t="str">
        <f t="shared" si="187"/>
        <v>technology</v>
      </c>
      <c r="R2025" t="str">
        <f t="shared" si="188"/>
        <v>hardware</v>
      </c>
      <c r="S2025" s="9">
        <f t="shared" si="189"/>
        <v>42136.420752314814</v>
      </c>
      <c r="T2025" s="9">
        <f t="shared" si="190"/>
        <v>42166.420752314814</v>
      </c>
    </row>
    <row r="2026" spans="1:20" ht="60" x14ac:dyDescent="0.25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8300</v>
      </c>
      <c r="O2026" s="5">
        <f t="shared" si="186"/>
        <v>585.35</v>
      </c>
      <c r="P2026" s="5">
        <f t="shared" si="191"/>
        <v>222.99047619047619</v>
      </c>
      <c r="Q2026" t="str">
        <f t="shared" si="187"/>
        <v>technology</v>
      </c>
      <c r="R2026" t="str">
        <f t="shared" si="188"/>
        <v>hardware</v>
      </c>
      <c r="S2026" s="9">
        <f t="shared" si="189"/>
        <v>41099.966944444444</v>
      </c>
      <c r="T2026" s="9">
        <f t="shared" si="190"/>
        <v>41134.125</v>
      </c>
    </row>
    <row r="2027" spans="1:20" ht="60" x14ac:dyDescent="0.25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8300</v>
      </c>
      <c r="O2027" s="5">
        <f t="shared" si="186"/>
        <v>201.15</v>
      </c>
      <c r="P2027" s="5">
        <f t="shared" si="191"/>
        <v>220.74074074074073</v>
      </c>
      <c r="Q2027" t="str">
        <f t="shared" si="187"/>
        <v>technology</v>
      </c>
      <c r="R2027" t="str">
        <f t="shared" si="188"/>
        <v>hardware</v>
      </c>
      <c r="S2027" s="9">
        <f t="shared" si="189"/>
        <v>42136.184560185182</v>
      </c>
      <c r="T2027" s="9">
        <f t="shared" si="190"/>
        <v>42166.184560185182</v>
      </c>
    </row>
    <row r="2028" spans="1:20" ht="30" x14ac:dyDescent="0.25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8300</v>
      </c>
      <c r="O2028" s="5">
        <f t="shared" si="186"/>
        <v>133.48307999999997</v>
      </c>
      <c r="P2028" s="5">
        <f t="shared" si="191"/>
        <v>73.503898678414089</v>
      </c>
      <c r="Q2028" t="str">
        <f t="shared" si="187"/>
        <v>technology</v>
      </c>
      <c r="R2028" t="str">
        <f t="shared" si="188"/>
        <v>hardware</v>
      </c>
      <c r="S2028" s="9">
        <f t="shared" si="189"/>
        <v>41704.735937500001</v>
      </c>
      <c r="T2028" s="9">
        <f t="shared" si="190"/>
        <v>41750.165972222225</v>
      </c>
    </row>
    <row r="2029" spans="1:20" ht="45" x14ac:dyDescent="0.25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8300</v>
      </c>
      <c r="O2029" s="5">
        <f t="shared" si="186"/>
        <v>120.249</v>
      </c>
      <c r="P2029" s="5">
        <f t="shared" si="191"/>
        <v>223.09647495361781</v>
      </c>
      <c r="Q2029" t="str">
        <f t="shared" si="187"/>
        <v>technology</v>
      </c>
      <c r="R2029" t="str">
        <f t="shared" si="188"/>
        <v>hardware</v>
      </c>
      <c r="S2029" s="9">
        <f t="shared" si="189"/>
        <v>42048.813877314817</v>
      </c>
      <c r="T2029" s="9">
        <f t="shared" si="190"/>
        <v>42093.772210648152</v>
      </c>
    </row>
    <row r="2030" spans="1:20" ht="30" x14ac:dyDescent="0.25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8300</v>
      </c>
      <c r="O2030" s="5">
        <f t="shared" si="186"/>
        <v>126.16666666666667</v>
      </c>
      <c r="P2030" s="5">
        <f t="shared" si="191"/>
        <v>47.911392405063289</v>
      </c>
      <c r="Q2030" t="str">
        <f t="shared" si="187"/>
        <v>technology</v>
      </c>
      <c r="R2030" t="str">
        <f t="shared" si="188"/>
        <v>hardware</v>
      </c>
      <c r="S2030" s="9">
        <f t="shared" si="189"/>
        <v>40215.919050925928</v>
      </c>
      <c r="T2030" s="9">
        <f t="shared" si="190"/>
        <v>40252.913194444445</v>
      </c>
    </row>
    <row r="2031" spans="1:20" ht="45" x14ac:dyDescent="0.25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8300</v>
      </c>
      <c r="O2031" s="5">
        <f t="shared" si="186"/>
        <v>361.2</v>
      </c>
      <c r="P2031" s="5">
        <f t="shared" si="191"/>
        <v>96.063829787234042</v>
      </c>
      <c r="Q2031" t="str">
        <f t="shared" si="187"/>
        <v>technology</v>
      </c>
      <c r="R2031" t="str">
        <f t="shared" si="188"/>
        <v>hardware</v>
      </c>
      <c r="S2031" s="9">
        <f t="shared" si="189"/>
        <v>41848.021770833337</v>
      </c>
      <c r="T2031" s="9">
        <f t="shared" si="190"/>
        <v>41878.021770833337</v>
      </c>
    </row>
    <row r="2032" spans="1:20" ht="45" x14ac:dyDescent="0.25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8300</v>
      </c>
      <c r="O2032" s="5">
        <f t="shared" si="186"/>
        <v>226.239013671875</v>
      </c>
      <c r="P2032" s="5">
        <f t="shared" si="191"/>
        <v>118.6144</v>
      </c>
      <c r="Q2032" t="str">
        <f t="shared" si="187"/>
        <v>technology</v>
      </c>
      <c r="R2032" t="str">
        <f t="shared" si="188"/>
        <v>hardware</v>
      </c>
      <c r="S2032" s="9">
        <f t="shared" si="189"/>
        <v>41212.996481481481</v>
      </c>
      <c r="T2032" s="9">
        <f t="shared" si="190"/>
        <v>41242.996481481481</v>
      </c>
    </row>
    <row r="2033" spans="1:20" ht="45" x14ac:dyDescent="0.25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8300</v>
      </c>
      <c r="O2033" s="5">
        <f t="shared" si="186"/>
        <v>120.35</v>
      </c>
      <c r="P2033" s="5">
        <f t="shared" si="191"/>
        <v>118.45472440944881</v>
      </c>
      <c r="Q2033" t="str">
        <f t="shared" si="187"/>
        <v>technology</v>
      </c>
      <c r="R2033" t="str">
        <f t="shared" si="188"/>
        <v>hardware</v>
      </c>
      <c r="S2033" s="9">
        <f t="shared" si="189"/>
        <v>41975.329317129625</v>
      </c>
      <c r="T2033" s="9">
        <f t="shared" si="190"/>
        <v>42013.041666666672</v>
      </c>
    </row>
    <row r="2034" spans="1:20" ht="60" x14ac:dyDescent="0.25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8300</v>
      </c>
      <c r="O2034" s="5">
        <f t="shared" si="186"/>
        <v>304.18799999999999</v>
      </c>
      <c r="P2034" s="5">
        <f t="shared" si="191"/>
        <v>143.21468926553672</v>
      </c>
      <c r="Q2034" t="str">
        <f t="shared" si="187"/>
        <v>technology</v>
      </c>
      <c r="R2034" t="str">
        <f t="shared" si="188"/>
        <v>hardware</v>
      </c>
      <c r="S2034" s="9">
        <f t="shared" si="189"/>
        <v>42689.565671296295</v>
      </c>
      <c r="T2034" s="9">
        <f t="shared" si="190"/>
        <v>42719.208333333328</v>
      </c>
    </row>
    <row r="2035" spans="1:20" ht="60" x14ac:dyDescent="0.25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8300</v>
      </c>
      <c r="O2035" s="5">
        <f t="shared" si="186"/>
        <v>178.67599999999999</v>
      </c>
      <c r="P2035" s="5">
        <f t="shared" si="191"/>
        <v>282.71518987341773</v>
      </c>
      <c r="Q2035" t="str">
        <f t="shared" si="187"/>
        <v>technology</v>
      </c>
      <c r="R2035" t="str">
        <f t="shared" si="188"/>
        <v>hardware</v>
      </c>
      <c r="S2035" s="9">
        <f t="shared" si="189"/>
        <v>41725.082384259258</v>
      </c>
      <c r="T2035" s="9">
        <f t="shared" si="190"/>
        <v>41755.082384259258</v>
      </c>
    </row>
    <row r="2036" spans="1:20" ht="60" x14ac:dyDescent="0.25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8300</v>
      </c>
      <c r="O2036" s="5">
        <f t="shared" si="186"/>
        <v>386.81998717948721</v>
      </c>
      <c r="P2036" s="5">
        <f t="shared" si="191"/>
        <v>593.93620078740162</v>
      </c>
      <c r="Q2036" t="str">
        <f t="shared" si="187"/>
        <v>technology</v>
      </c>
      <c r="R2036" t="str">
        <f t="shared" si="188"/>
        <v>hardware</v>
      </c>
      <c r="S2036" s="9">
        <f t="shared" si="189"/>
        <v>42076.130011574074</v>
      </c>
      <c r="T2036" s="9">
        <f t="shared" si="190"/>
        <v>42131.290277777778</v>
      </c>
    </row>
    <row r="2037" spans="1:20" ht="60" x14ac:dyDescent="0.25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8300</v>
      </c>
      <c r="O2037" s="5">
        <f t="shared" si="186"/>
        <v>211.03642500000001</v>
      </c>
      <c r="P2037" s="5">
        <f t="shared" si="191"/>
        <v>262.15704968944101</v>
      </c>
      <c r="Q2037" t="str">
        <f t="shared" si="187"/>
        <v>technology</v>
      </c>
      <c r="R2037" t="str">
        <f t="shared" si="188"/>
        <v>hardware</v>
      </c>
      <c r="S2037" s="9">
        <f t="shared" si="189"/>
        <v>42311.625081018516</v>
      </c>
      <c r="T2037" s="9">
        <f t="shared" si="190"/>
        <v>42357.041666666672</v>
      </c>
    </row>
    <row r="2038" spans="1:20" ht="60" x14ac:dyDescent="0.25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8300</v>
      </c>
      <c r="O2038" s="5">
        <f t="shared" si="186"/>
        <v>131.66833333333332</v>
      </c>
      <c r="P2038" s="5">
        <f t="shared" si="191"/>
        <v>46.580778301886795</v>
      </c>
      <c r="Q2038" t="str">
        <f t="shared" si="187"/>
        <v>technology</v>
      </c>
      <c r="R2038" t="str">
        <f t="shared" si="188"/>
        <v>hardware</v>
      </c>
      <c r="S2038" s="9">
        <f t="shared" si="189"/>
        <v>41738.864803240744</v>
      </c>
      <c r="T2038" s="9">
        <f t="shared" si="190"/>
        <v>41768.864803240744</v>
      </c>
    </row>
    <row r="2039" spans="1:20" ht="45" x14ac:dyDescent="0.25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8300</v>
      </c>
      <c r="O2039" s="5">
        <f t="shared" si="186"/>
        <v>300.47640000000001</v>
      </c>
      <c r="P2039" s="5">
        <f t="shared" si="191"/>
        <v>70.041118881118877</v>
      </c>
      <c r="Q2039" t="str">
        <f t="shared" si="187"/>
        <v>technology</v>
      </c>
      <c r="R2039" t="str">
        <f t="shared" si="188"/>
        <v>hardware</v>
      </c>
      <c r="S2039" s="9">
        <f t="shared" si="189"/>
        <v>41578.210104166668</v>
      </c>
      <c r="T2039" s="9">
        <f t="shared" si="190"/>
        <v>41638.251770833333</v>
      </c>
    </row>
    <row r="2040" spans="1:20" ht="60" x14ac:dyDescent="0.25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8300</v>
      </c>
      <c r="O2040" s="5">
        <f t="shared" si="186"/>
        <v>420.51249999999999</v>
      </c>
      <c r="P2040" s="5">
        <f t="shared" si="191"/>
        <v>164.90686274509804</v>
      </c>
      <c r="Q2040" t="str">
        <f t="shared" si="187"/>
        <v>technology</v>
      </c>
      <c r="R2040" t="str">
        <f t="shared" si="188"/>
        <v>hardware</v>
      </c>
      <c r="S2040" s="9">
        <f t="shared" si="189"/>
        <v>41424.27107638889</v>
      </c>
      <c r="T2040" s="9">
        <f t="shared" si="190"/>
        <v>41456.75</v>
      </c>
    </row>
    <row r="2041" spans="1:20" ht="45" x14ac:dyDescent="0.25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8300</v>
      </c>
      <c r="O2041" s="5">
        <f t="shared" si="186"/>
        <v>136.21680000000001</v>
      </c>
      <c r="P2041" s="5">
        <f t="shared" si="191"/>
        <v>449.26385224274406</v>
      </c>
      <c r="Q2041" t="str">
        <f t="shared" si="187"/>
        <v>technology</v>
      </c>
      <c r="R2041" t="str">
        <f t="shared" si="188"/>
        <v>hardware</v>
      </c>
      <c r="S2041" s="9">
        <f t="shared" si="189"/>
        <v>42675.438946759255</v>
      </c>
      <c r="T2041" s="9">
        <f t="shared" si="190"/>
        <v>42705.207638888889</v>
      </c>
    </row>
    <row r="2042" spans="1:20" ht="30" x14ac:dyDescent="0.25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8300</v>
      </c>
      <c r="O2042" s="5">
        <f t="shared" si="186"/>
        <v>248.17133333333334</v>
      </c>
      <c r="P2042" s="5">
        <f t="shared" si="191"/>
        <v>27.472841328413285</v>
      </c>
      <c r="Q2042" t="str">
        <f t="shared" si="187"/>
        <v>technology</v>
      </c>
      <c r="R2042" t="str">
        <f t="shared" si="188"/>
        <v>hardware</v>
      </c>
      <c r="S2042" s="9">
        <f t="shared" si="189"/>
        <v>41578.927118055559</v>
      </c>
      <c r="T2042" s="9">
        <f t="shared" si="190"/>
        <v>41593.968784722223</v>
      </c>
    </row>
    <row r="2043" spans="1:20" ht="60" x14ac:dyDescent="0.25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8300</v>
      </c>
      <c r="O2043" s="5">
        <f t="shared" si="186"/>
        <v>181.86315789473684</v>
      </c>
      <c r="P2043" s="5">
        <f t="shared" si="191"/>
        <v>143.97499999999999</v>
      </c>
      <c r="Q2043" t="str">
        <f t="shared" si="187"/>
        <v>technology</v>
      </c>
      <c r="R2043" t="str">
        <f t="shared" si="188"/>
        <v>hardware</v>
      </c>
      <c r="S2043" s="9">
        <f t="shared" si="189"/>
        <v>42654.525775462964</v>
      </c>
      <c r="T2043" s="9">
        <f t="shared" si="190"/>
        <v>42684.567442129628</v>
      </c>
    </row>
    <row r="2044" spans="1:20" ht="45" x14ac:dyDescent="0.25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8300</v>
      </c>
      <c r="O2044" s="5">
        <f t="shared" si="186"/>
        <v>123.53</v>
      </c>
      <c r="P2044" s="5">
        <f t="shared" si="191"/>
        <v>88.23571428571428</v>
      </c>
      <c r="Q2044" t="str">
        <f t="shared" si="187"/>
        <v>technology</v>
      </c>
      <c r="R2044" t="str">
        <f t="shared" si="188"/>
        <v>hardware</v>
      </c>
      <c r="S2044" s="9">
        <f t="shared" si="189"/>
        <v>42331.708032407405</v>
      </c>
      <c r="T2044" s="9">
        <f t="shared" si="190"/>
        <v>42391.708032407405</v>
      </c>
    </row>
    <row r="2045" spans="1:20" ht="60" x14ac:dyDescent="0.25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8300</v>
      </c>
      <c r="O2045" s="5">
        <f t="shared" si="186"/>
        <v>506.20938628158842</v>
      </c>
      <c r="P2045" s="5">
        <f t="shared" si="191"/>
        <v>36.326424870466319</v>
      </c>
      <c r="Q2045" t="str">
        <f t="shared" si="187"/>
        <v>technology</v>
      </c>
      <c r="R2045" t="str">
        <f t="shared" si="188"/>
        <v>hardware</v>
      </c>
      <c r="S2045" s="9">
        <f t="shared" si="189"/>
        <v>42661.176817129628</v>
      </c>
      <c r="T2045" s="9">
        <f t="shared" si="190"/>
        <v>42715.207638888889</v>
      </c>
    </row>
    <row r="2046" spans="1:20" ht="60" x14ac:dyDescent="0.25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8300</v>
      </c>
      <c r="O2046" s="5">
        <f t="shared" si="186"/>
        <v>108.21333333333334</v>
      </c>
      <c r="P2046" s="5">
        <f t="shared" si="191"/>
        <v>90.177777777777777</v>
      </c>
      <c r="Q2046" t="str">
        <f t="shared" si="187"/>
        <v>technology</v>
      </c>
      <c r="R2046" t="str">
        <f t="shared" si="188"/>
        <v>hardware</v>
      </c>
      <c r="S2046" s="9">
        <f t="shared" si="189"/>
        <v>42138.684189814812</v>
      </c>
      <c r="T2046" s="9">
        <f t="shared" si="190"/>
        <v>42168.684189814812</v>
      </c>
    </row>
    <row r="2047" spans="1:20" ht="60" x14ac:dyDescent="0.25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8300</v>
      </c>
      <c r="O2047" s="5">
        <f t="shared" si="186"/>
        <v>819.18387755102037</v>
      </c>
      <c r="P2047" s="5">
        <f t="shared" si="191"/>
        <v>152.62361216730039</v>
      </c>
      <c r="Q2047" t="str">
        <f t="shared" si="187"/>
        <v>technology</v>
      </c>
      <c r="R2047" t="str">
        <f t="shared" si="188"/>
        <v>hardware</v>
      </c>
      <c r="S2047" s="9">
        <f t="shared" si="189"/>
        <v>41069.088506944441</v>
      </c>
      <c r="T2047" s="9">
        <f t="shared" si="190"/>
        <v>41099.088506944441</v>
      </c>
    </row>
    <row r="2048" spans="1:20" ht="60" x14ac:dyDescent="0.25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8300</v>
      </c>
      <c r="O2048" s="5">
        <f t="shared" si="186"/>
        <v>121.1</v>
      </c>
      <c r="P2048" s="5">
        <f t="shared" si="191"/>
        <v>55.806451612903224</v>
      </c>
      <c r="Q2048" t="str">
        <f t="shared" si="187"/>
        <v>technology</v>
      </c>
      <c r="R2048" t="str">
        <f t="shared" si="188"/>
        <v>hardware</v>
      </c>
      <c r="S2048" s="9">
        <f t="shared" si="189"/>
        <v>41387.171805555554</v>
      </c>
      <c r="T2048" s="9">
        <f t="shared" si="190"/>
        <v>41417.171805555554</v>
      </c>
    </row>
    <row r="2049" spans="1:20" ht="60" x14ac:dyDescent="0.25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8300</v>
      </c>
      <c r="O2049" s="5">
        <f t="shared" si="186"/>
        <v>102.99897959183673</v>
      </c>
      <c r="P2049" s="5">
        <f t="shared" si="191"/>
        <v>227.85327313769753</v>
      </c>
      <c r="Q2049" t="str">
        <f t="shared" si="187"/>
        <v>technology</v>
      </c>
      <c r="R2049" t="str">
        <f t="shared" si="188"/>
        <v>hardware</v>
      </c>
      <c r="S2049" s="9">
        <f t="shared" si="189"/>
        <v>42081.903587962966</v>
      </c>
      <c r="T2049" s="9">
        <f t="shared" si="190"/>
        <v>42111</v>
      </c>
    </row>
    <row r="2050" spans="1:20" ht="60" x14ac:dyDescent="0.25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8300</v>
      </c>
      <c r="O2050" s="5">
        <f t="shared" si="186"/>
        <v>148.33229411764705</v>
      </c>
      <c r="P2050" s="5">
        <f t="shared" si="191"/>
        <v>91.82989803350327</v>
      </c>
      <c r="Q2050" t="str">
        <f t="shared" si="187"/>
        <v>technology</v>
      </c>
      <c r="R2050" t="str">
        <f t="shared" si="188"/>
        <v>hardware</v>
      </c>
      <c r="S2050" s="9">
        <f t="shared" si="189"/>
        <v>41387.651516203703</v>
      </c>
      <c r="T2050" s="9">
        <f t="shared" si="190"/>
        <v>41417.651516203703</v>
      </c>
    </row>
    <row r="2051" spans="1:20" x14ac:dyDescent="0.25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8300</v>
      </c>
      <c r="O2051" s="5">
        <f t="shared" ref="O2051:O2114" si="192">E2051*100/D2051</f>
        <v>120.19070000000001</v>
      </c>
      <c r="P2051" s="5">
        <f t="shared" si="191"/>
        <v>80.991037735849048</v>
      </c>
      <c r="Q2051" t="str">
        <f t="shared" ref="Q2051:Q2114" si="193">IF(ISERR(FIND(" ",N2051)),"",LEFT(N2051,FIND(" ",N2051)-1))</f>
        <v>technology</v>
      </c>
      <c r="R2051" t="str">
        <f t="shared" ref="R2051:R2114" si="194">IF(ISERR(FIND(" ",N2051)),"",RIGHT(N2051,LEN(N2051)-FIND("*",SUBSTITUTE(N2051," ","*",LEN(N2051)-LEN(SUBSTITUTE(N2051," ",""))))))</f>
        <v>hardware</v>
      </c>
      <c r="S2051" s="9">
        <f t="shared" ref="S2051:S2114" si="195">(((J2051/60)/60)/24)+DATE(1970,1,1)</f>
        <v>41575.527349537035</v>
      </c>
      <c r="T2051" s="9">
        <f t="shared" ref="T2051:T2114" si="196">(((I2051/60)/60)/24)+DATE(1970,1,1)</f>
        <v>41610.957638888889</v>
      </c>
    </row>
    <row r="2052" spans="1:20" ht="60" x14ac:dyDescent="0.25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8300</v>
      </c>
      <c r="O2052" s="5">
        <f t="shared" si="192"/>
        <v>473.27</v>
      </c>
      <c r="P2052" s="5">
        <f t="shared" ref="P2052:P2115" si="197">IF(L2052=0,0,E2052/L2052)</f>
        <v>278.39411764705881</v>
      </c>
      <c r="Q2052" t="str">
        <f t="shared" si="193"/>
        <v>technology</v>
      </c>
      <c r="R2052" t="str">
        <f t="shared" si="194"/>
        <v>hardware</v>
      </c>
      <c r="S2052" s="9">
        <f t="shared" si="195"/>
        <v>42115.071504629625</v>
      </c>
      <c r="T2052" s="9">
        <f t="shared" si="196"/>
        <v>42155.071504629625</v>
      </c>
    </row>
    <row r="2053" spans="1:20" ht="60" x14ac:dyDescent="0.25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8300</v>
      </c>
      <c r="O2053" s="5">
        <f t="shared" si="192"/>
        <v>130.36250000000001</v>
      </c>
      <c r="P2053" s="5">
        <f t="shared" si="197"/>
        <v>43.095041322314053</v>
      </c>
      <c r="Q2053" t="str">
        <f t="shared" si="193"/>
        <v>technology</v>
      </c>
      <c r="R2053" t="str">
        <f t="shared" si="194"/>
        <v>hardware</v>
      </c>
      <c r="S2053" s="9">
        <f t="shared" si="195"/>
        <v>41604.022418981483</v>
      </c>
      <c r="T2053" s="9">
        <f t="shared" si="196"/>
        <v>41634.022418981483</v>
      </c>
    </row>
    <row r="2054" spans="1:20" ht="60" x14ac:dyDescent="0.25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8300</v>
      </c>
      <c r="O2054" s="5">
        <f t="shared" si="192"/>
        <v>353.048</v>
      </c>
      <c r="P2054" s="5">
        <f t="shared" si="197"/>
        <v>326.29205175600737</v>
      </c>
      <c r="Q2054" t="str">
        <f t="shared" si="193"/>
        <v>technology</v>
      </c>
      <c r="R2054" t="str">
        <f t="shared" si="194"/>
        <v>hardware</v>
      </c>
      <c r="S2054" s="9">
        <f t="shared" si="195"/>
        <v>42375.08394675926</v>
      </c>
      <c r="T2054" s="9">
        <f t="shared" si="196"/>
        <v>42420.08394675926</v>
      </c>
    </row>
    <row r="2055" spans="1:20" ht="60" x14ac:dyDescent="0.25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8300</v>
      </c>
      <c r="O2055" s="5">
        <f t="shared" si="192"/>
        <v>101.02</v>
      </c>
      <c r="P2055" s="5">
        <f t="shared" si="197"/>
        <v>41.743801652892564</v>
      </c>
      <c r="Q2055" t="str">
        <f t="shared" si="193"/>
        <v>technology</v>
      </c>
      <c r="R2055" t="str">
        <f t="shared" si="194"/>
        <v>hardware</v>
      </c>
      <c r="S2055" s="9">
        <f t="shared" si="195"/>
        <v>42303.617488425924</v>
      </c>
      <c r="T2055" s="9">
        <f t="shared" si="196"/>
        <v>42333.659155092595</v>
      </c>
    </row>
    <row r="2056" spans="1:20" ht="60" x14ac:dyDescent="0.25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8300</v>
      </c>
      <c r="O2056" s="5">
        <f t="shared" si="192"/>
        <v>113.59142857142857</v>
      </c>
      <c r="P2056" s="5">
        <f t="shared" si="197"/>
        <v>64.020933977455712</v>
      </c>
      <c r="Q2056" t="str">
        <f t="shared" si="193"/>
        <v>technology</v>
      </c>
      <c r="R2056" t="str">
        <f t="shared" si="194"/>
        <v>hardware</v>
      </c>
      <c r="S2056" s="9">
        <f t="shared" si="195"/>
        <v>41731.520949074074</v>
      </c>
      <c r="T2056" s="9">
        <f t="shared" si="196"/>
        <v>41761.520949074074</v>
      </c>
    </row>
    <row r="2057" spans="1:20" ht="60" x14ac:dyDescent="0.25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8300</v>
      </c>
      <c r="O2057" s="5">
        <f t="shared" si="192"/>
        <v>167.41666666666666</v>
      </c>
      <c r="P2057" s="5">
        <f t="shared" si="197"/>
        <v>99.455445544554451</v>
      </c>
      <c r="Q2057" t="str">
        <f t="shared" si="193"/>
        <v>technology</v>
      </c>
      <c r="R2057" t="str">
        <f t="shared" si="194"/>
        <v>hardware</v>
      </c>
      <c r="S2057" s="9">
        <f t="shared" si="195"/>
        <v>41946.674108796295</v>
      </c>
      <c r="T2057" s="9">
        <f t="shared" si="196"/>
        <v>41976.166666666672</v>
      </c>
    </row>
    <row r="2058" spans="1:20" ht="45" x14ac:dyDescent="0.25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8300</v>
      </c>
      <c r="O2058" s="5">
        <f t="shared" si="192"/>
        <v>153.452</v>
      </c>
      <c r="P2058" s="5">
        <f t="shared" si="197"/>
        <v>138.49458483754512</v>
      </c>
      <c r="Q2058" t="str">
        <f t="shared" si="193"/>
        <v>technology</v>
      </c>
      <c r="R2058" t="str">
        <f t="shared" si="194"/>
        <v>hardware</v>
      </c>
      <c r="S2058" s="9">
        <f t="shared" si="195"/>
        <v>41351.76090277778</v>
      </c>
      <c r="T2058" s="9">
        <f t="shared" si="196"/>
        <v>41381.76090277778</v>
      </c>
    </row>
    <row r="2059" spans="1:20" ht="60" x14ac:dyDescent="0.25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8300</v>
      </c>
      <c r="O2059" s="5">
        <f t="shared" si="192"/>
        <v>202.23220000000001</v>
      </c>
      <c r="P2059" s="5">
        <f t="shared" si="197"/>
        <v>45.547792792792798</v>
      </c>
      <c r="Q2059" t="str">
        <f t="shared" si="193"/>
        <v>technology</v>
      </c>
      <c r="R2059" t="str">
        <f t="shared" si="194"/>
        <v>hardware</v>
      </c>
      <c r="S2059" s="9">
        <f t="shared" si="195"/>
        <v>42396.494583333333</v>
      </c>
      <c r="T2059" s="9">
        <f t="shared" si="196"/>
        <v>42426.494583333333</v>
      </c>
    </row>
    <row r="2060" spans="1:20" ht="30" x14ac:dyDescent="0.25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8300</v>
      </c>
      <c r="O2060" s="5">
        <f t="shared" si="192"/>
        <v>168.28125</v>
      </c>
      <c r="P2060" s="5">
        <f t="shared" si="197"/>
        <v>10.507317073170732</v>
      </c>
      <c r="Q2060" t="str">
        <f t="shared" si="193"/>
        <v>technology</v>
      </c>
      <c r="R2060" t="str">
        <f t="shared" si="194"/>
        <v>hardware</v>
      </c>
      <c r="S2060" s="9">
        <f t="shared" si="195"/>
        <v>42026.370717592596</v>
      </c>
      <c r="T2060" s="9">
        <f t="shared" si="196"/>
        <v>42065.833333333328</v>
      </c>
    </row>
    <row r="2061" spans="1:20" ht="60" x14ac:dyDescent="0.25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8300</v>
      </c>
      <c r="O2061" s="5">
        <f t="shared" si="192"/>
        <v>143.45666666666668</v>
      </c>
      <c r="P2061" s="5">
        <f t="shared" si="197"/>
        <v>114.76533333333333</v>
      </c>
      <c r="Q2061" t="str">
        <f t="shared" si="193"/>
        <v>technology</v>
      </c>
      <c r="R2061" t="str">
        <f t="shared" si="194"/>
        <v>hardware</v>
      </c>
      <c r="S2061" s="9">
        <f t="shared" si="195"/>
        <v>42361.602476851855</v>
      </c>
      <c r="T2061" s="9">
        <f t="shared" si="196"/>
        <v>42400.915972222225</v>
      </c>
    </row>
    <row r="2062" spans="1:20" ht="60" x14ac:dyDescent="0.25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8300</v>
      </c>
      <c r="O2062" s="5">
        <f t="shared" si="192"/>
        <v>196.4</v>
      </c>
      <c r="P2062" s="5">
        <f t="shared" si="197"/>
        <v>35.997067448680355</v>
      </c>
      <c r="Q2062" t="str">
        <f t="shared" si="193"/>
        <v>technology</v>
      </c>
      <c r="R2062" t="str">
        <f t="shared" si="194"/>
        <v>hardware</v>
      </c>
      <c r="S2062" s="9">
        <f t="shared" si="195"/>
        <v>41783.642939814818</v>
      </c>
      <c r="T2062" s="9">
        <f t="shared" si="196"/>
        <v>41843.642939814818</v>
      </c>
    </row>
    <row r="2063" spans="1:20" ht="60" x14ac:dyDescent="0.25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8300</v>
      </c>
      <c r="O2063" s="5">
        <f t="shared" si="192"/>
        <v>107.92</v>
      </c>
      <c r="P2063" s="5">
        <f t="shared" si="197"/>
        <v>154.17142857142858</v>
      </c>
      <c r="Q2063" t="str">
        <f t="shared" si="193"/>
        <v>technology</v>
      </c>
      <c r="R2063" t="str">
        <f t="shared" si="194"/>
        <v>hardware</v>
      </c>
      <c r="S2063" s="9">
        <f t="shared" si="195"/>
        <v>42705.764513888891</v>
      </c>
      <c r="T2063" s="9">
        <f t="shared" si="196"/>
        <v>42735.764513888891</v>
      </c>
    </row>
    <row r="2064" spans="1:20" ht="60" x14ac:dyDescent="0.25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8300</v>
      </c>
      <c r="O2064" s="5">
        <f t="shared" si="192"/>
        <v>114.977</v>
      </c>
      <c r="P2064" s="5">
        <f t="shared" si="197"/>
        <v>566.38916256157631</v>
      </c>
      <c r="Q2064" t="str">
        <f t="shared" si="193"/>
        <v>technology</v>
      </c>
      <c r="R2064" t="str">
        <f t="shared" si="194"/>
        <v>hardware</v>
      </c>
      <c r="S2064" s="9">
        <f t="shared" si="195"/>
        <v>42423.3830787037</v>
      </c>
      <c r="T2064" s="9">
        <f t="shared" si="196"/>
        <v>42453.341412037036</v>
      </c>
    </row>
    <row r="2065" spans="1:20" ht="45" x14ac:dyDescent="0.25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8300</v>
      </c>
      <c r="O2065" s="5">
        <f t="shared" si="192"/>
        <v>148.05000000000001</v>
      </c>
      <c r="P2065" s="5">
        <f t="shared" si="197"/>
        <v>120.85714285714286</v>
      </c>
      <c r="Q2065" t="str">
        <f t="shared" si="193"/>
        <v>technology</v>
      </c>
      <c r="R2065" t="str">
        <f t="shared" si="194"/>
        <v>hardware</v>
      </c>
      <c r="S2065" s="9">
        <f t="shared" si="195"/>
        <v>42472.73265046296</v>
      </c>
      <c r="T2065" s="9">
        <f t="shared" si="196"/>
        <v>42505.73265046296</v>
      </c>
    </row>
    <row r="2066" spans="1:20" ht="60" x14ac:dyDescent="0.25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8300</v>
      </c>
      <c r="O2066" s="5">
        <f t="shared" si="192"/>
        <v>191.16676082790633</v>
      </c>
      <c r="P2066" s="5">
        <f t="shared" si="197"/>
        <v>86.163845492085343</v>
      </c>
      <c r="Q2066" t="str">
        <f t="shared" si="193"/>
        <v>technology</v>
      </c>
      <c r="R2066" t="str">
        <f t="shared" si="194"/>
        <v>hardware</v>
      </c>
      <c r="S2066" s="9">
        <f t="shared" si="195"/>
        <v>41389.364849537036</v>
      </c>
      <c r="T2066" s="9">
        <f t="shared" si="196"/>
        <v>41425.5</v>
      </c>
    </row>
    <row r="2067" spans="1:20" ht="60" x14ac:dyDescent="0.25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8300</v>
      </c>
      <c r="O2067" s="5">
        <f t="shared" si="192"/>
        <v>199.215125</v>
      </c>
      <c r="P2067" s="5">
        <f t="shared" si="197"/>
        <v>51.212114395886893</v>
      </c>
      <c r="Q2067" t="str">
        <f t="shared" si="193"/>
        <v>technology</v>
      </c>
      <c r="R2067" t="str">
        <f t="shared" si="194"/>
        <v>hardware</v>
      </c>
      <c r="S2067" s="9">
        <f t="shared" si="195"/>
        <v>41603.333668981482</v>
      </c>
      <c r="T2067" s="9">
        <f t="shared" si="196"/>
        <v>41633.333668981482</v>
      </c>
    </row>
    <row r="2068" spans="1:20" ht="45" x14ac:dyDescent="0.25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8300</v>
      </c>
      <c r="O2068" s="5">
        <f t="shared" si="192"/>
        <v>218.6</v>
      </c>
      <c r="P2068" s="5">
        <f t="shared" si="197"/>
        <v>67.261538461538464</v>
      </c>
      <c r="Q2068" t="str">
        <f t="shared" si="193"/>
        <v>technology</v>
      </c>
      <c r="R2068" t="str">
        <f t="shared" si="194"/>
        <v>hardware</v>
      </c>
      <c r="S2068" s="9">
        <f t="shared" si="195"/>
        <v>41844.771793981483</v>
      </c>
      <c r="T2068" s="9">
        <f t="shared" si="196"/>
        <v>41874.771793981483</v>
      </c>
    </row>
    <row r="2069" spans="1:20" ht="45" x14ac:dyDescent="0.25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8300</v>
      </c>
      <c r="O2069" s="5">
        <f t="shared" si="192"/>
        <v>126.86868686868686</v>
      </c>
      <c r="P2069" s="5">
        <f t="shared" si="197"/>
        <v>62.8</v>
      </c>
      <c r="Q2069" t="str">
        <f t="shared" si="193"/>
        <v>technology</v>
      </c>
      <c r="R2069" t="str">
        <f t="shared" si="194"/>
        <v>hardware</v>
      </c>
      <c r="S2069" s="9">
        <f t="shared" si="195"/>
        <v>42115.853888888887</v>
      </c>
      <c r="T2069" s="9">
        <f t="shared" si="196"/>
        <v>42148.853888888887</v>
      </c>
    </row>
    <row r="2070" spans="1:20" ht="60" x14ac:dyDescent="0.25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8300</v>
      </c>
      <c r="O2070" s="5">
        <f t="shared" si="192"/>
        <v>105.22387999999999</v>
      </c>
      <c r="P2070" s="5">
        <f t="shared" si="197"/>
        <v>346.13118421052633</v>
      </c>
      <c r="Q2070" t="str">
        <f t="shared" si="193"/>
        <v>technology</v>
      </c>
      <c r="R2070" t="str">
        <f t="shared" si="194"/>
        <v>hardware</v>
      </c>
      <c r="S2070" s="9">
        <f t="shared" si="195"/>
        <v>42633.841608796298</v>
      </c>
      <c r="T2070" s="9">
        <f t="shared" si="196"/>
        <v>42663.841608796298</v>
      </c>
    </row>
    <row r="2071" spans="1:20" ht="60" x14ac:dyDescent="0.25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8300</v>
      </c>
      <c r="O2071" s="5">
        <f t="shared" si="192"/>
        <v>128.40665999999999</v>
      </c>
      <c r="P2071" s="5">
        <f t="shared" si="197"/>
        <v>244.11912547528519</v>
      </c>
      <c r="Q2071" t="str">
        <f t="shared" si="193"/>
        <v>technology</v>
      </c>
      <c r="R2071" t="str">
        <f t="shared" si="194"/>
        <v>hardware</v>
      </c>
      <c r="S2071" s="9">
        <f t="shared" si="195"/>
        <v>42340.972118055557</v>
      </c>
      <c r="T2071" s="9">
        <f t="shared" si="196"/>
        <v>42371.972118055557</v>
      </c>
    </row>
    <row r="2072" spans="1:20" ht="60" x14ac:dyDescent="0.25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8300</v>
      </c>
      <c r="O2072" s="5">
        <f t="shared" si="192"/>
        <v>317.3272</v>
      </c>
      <c r="P2072" s="5">
        <f t="shared" si="197"/>
        <v>259.25424836601309</v>
      </c>
      <c r="Q2072" t="str">
        <f t="shared" si="193"/>
        <v>technology</v>
      </c>
      <c r="R2072" t="str">
        <f t="shared" si="194"/>
        <v>hardware</v>
      </c>
      <c r="S2072" s="9">
        <f t="shared" si="195"/>
        <v>42519.6565162037</v>
      </c>
      <c r="T2072" s="9">
        <f t="shared" si="196"/>
        <v>42549.6565162037</v>
      </c>
    </row>
    <row r="2073" spans="1:20" ht="60" x14ac:dyDescent="0.25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8300</v>
      </c>
      <c r="O2073" s="5">
        <f t="shared" si="192"/>
        <v>280.73</v>
      </c>
      <c r="P2073" s="5">
        <f t="shared" si="197"/>
        <v>201.96402877697841</v>
      </c>
      <c r="Q2073" t="str">
        <f t="shared" si="193"/>
        <v>technology</v>
      </c>
      <c r="R2073" t="str">
        <f t="shared" si="194"/>
        <v>hardware</v>
      </c>
      <c r="S2073" s="9">
        <f t="shared" si="195"/>
        <v>42600.278749999998</v>
      </c>
      <c r="T2073" s="9">
        <f t="shared" si="196"/>
        <v>42645.278749999998</v>
      </c>
    </row>
    <row r="2074" spans="1:20" ht="60" x14ac:dyDescent="0.25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8300</v>
      </c>
      <c r="O2074" s="5">
        <f t="shared" si="192"/>
        <v>110.73146853146854</v>
      </c>
      <c r="P2074" s="5">
        <f t="shared" si="197"/>
        <v>226.20857142857142</v>
      </c>
      <c r="Q2074" t="str">
        <f t="shared" si="193"/>
        <v>technology</v>
      </c>
      <c r="R2074" t="str">
        <f t="shared" si="194"/>
        <v>hardware</v>
      </c>
      <c r="S2074" s="9">
        <f t="shared" si="195"/>
        <v>42467.581388888888</v>
      </c>
      <c r="T2074" s="9">
        <f t="shared" si="196"/>
        <v>42497.581388888888</v>
      </c>
    </row>
    <row r="2075" spans="1:20" ht="60" x14ac:dyDescent="0.25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8300</v>
      </c>
      <c r="O2075" s="5">
        <f t="shared" si="192"/>
        <v>152.60429999999999</v>
      </c>
      <c r="P2075" s="5">
        <f t="shared" si="197"/>
        <v>324.69</v>
      </c>
      <c r="Q2075" t="str">
        <f t="shared" si="193"/>
        <v>technology</v>
      </c>
      <c r="R2075" t="str">
        <f t="shared" si="194"/>
        <v>hardware</v>
      </c>
      <c r="S2075" s="9">
        <f t="shared" si="195"/>
        <v>42087.668032407411</v>
      </c>
      <c r="T2075" s="9">
        <f t="shared" si="196"/>
        <v>42132.668032407411</v>
      </c>
    </row>
    <row r="2076" spans="1:20" ht="30" x14ac:dyDescent="0.25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8300</v>
      </c>
      <c r="O2076" s="5">
        <f t="shared" si="192"/>
        <v>102.5</v>
      </c>
      <c r="P2076" s="5">
        <f t="shared" si="197"/>
        <v>205</v>
      </c>
      <c r="Q2076" t="str">
        <f t="shared" si="193"/>
        <v>technology</v>
      </c>
      <c r="R2076" t="str">
        <f t="shared" si="194"/>
        <v>hardware</v>
      </c>
      <c r="S2076" s="9">
        <f t="shared" si="195"/>
        <v>42466.826180555552</v>
      </c>
      <c r="T2076" s="9">
        <f t="shared" si="196"/>
        <v>42496.826180555552</v>
      </c>
    </row>
    <row r="2077" spans="1:20" ht="45" x14ac:dyDescent="0.25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8300</v>
      </c>
      <c r="O2077" s="5">
        <f t="shared" si="192"/>
        <v>1678.3738373837384</v>
      </c>
      <c r="P2077" s="5">
        <f t="shared" si="197"/>
        <v>20.465926829268295</v>
      </c>
      <c r="Q2077" t="str">
        <f t="shared" si="193"/>
        <v>technology</v>
      </c>
      <c r="R2077" t="str">
        <f t="shared" si="194"/>
        <v>hardware</v>
      </c>
      <c r="S2077" s="9">
        <f t="shared" si="195"/>
        <v>41450.681574074071</v>
      </c>
      <c r="T2077" s="9">
        <f t="shared" si="196"/>
        <v>41480.681574074071</v>
      </c>
    </row>
    <row r="2078" spans="1:20" ht="30" x14ac:dyDescent="0.25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8300</v>
      </c>
      <c r="O2078" s="5">
        <f t="shared" si="192"/>
        <v>543.349156424581</v>
      </c>
      <c r="P2078" s="5">
        <f t="shared" si="197"/>
        <v>116.35303146309367</v>
      </c>
      <c r="Q2078" t="str">
        <f t="shared" si="193"/>
        <v>technology</v>
      </c>
      <c r="R2078" t="str">
        <f t="shared" si="194"/>
        <v>hardware</v>
      </c>
      <c r="S2078" s="9">
        <f t="shared" si="195"/>
        <v>41803.880659722221</v>
      </c>
      <c r="T2078" s="9">
        <f t="shared" si="196"/>
        <v>41843.880659722221</v>
      </c>
    </row>
    <row r="2079" spans="1:20" ht="45" x14ac:dyDescent="0.25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8300</v>
      </c>
      <c r="O2079" s="5">
        <f t="shared" si="192"/>
        <v>115.508</v>
      </c>
      <c r="P2079" s="5">
        <f t="shared" si="197"/>
        <v>307.20212765957444</v>
      </c>
      <c r="Q2079" t="str">
        <f t="shared" si="193"/>
        <v>technology</v>
      </c>
      <c r="R2079" t="str">
        <f t="shared" si="194"/>
        <v>hardware</v>
      </c>
      <c r="S2079" s="9">
        <f t="shared" si="195"/>
        <v>42103.042546296296</v>
      </c>
      <c r="T2079" s="9">
        <f t="shared" si="196"/>
        <v>42160.875</v>
      </c>
    </row>
    <row r="2080" spans="1:20" ht="45" x14ac:dyDescent="0.25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8300</v>
      </c>
      <c r="O2080" s="5">
        <f t="shared" si="192"/>
        <v>131.20500000000001</v>
      </c>
      <c r="P2080" s="5">
        <f t="shared" si="197"/>
        <v>546.6875</v>
      </c>
      <c r="Q2080" t="str">
        <f t="shared" si="193"/>
        <v>technology</v>
      </c>
      <c r="R2080" t="str">
        <f t="shared" si="194"/>
        <v>hardware</v>
      </c>
      <c r="S2080" s="9">
        <f t="shared" si="195"/>
        <v>42692.771493055552</v>
      </c>
      <c r="T2080" s="9">
        <f t="shared" si="196"/>
        <v>42722.771493055552</v>
      </c>
    </row>
    <row r="2081" spans="1:20" ht="60" x14ac:dyDescent="0.25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8300</v>
      </c>
      <c r="O2081" s="5">
        <f t="shared" si="192"/>
        <v>288.17</v>
      </c>
      <c r="P2081" s="5">
        <f t="shared" si="197"/>
        <v>47.474464579901152</v>
      </c>
      <c r="Q2081" t="str">
        <f t="shared" si="193"/>
        <v>technology</v>
      </c>
      <c r="R2081" t="str">
        <f t="shared" si="194"/>
        <v>hardware</v>
      </c>
      <c r="S2081" s="9">
        <f t="shared" si="195"/>
        <v>42150.71056712963</v>
      </c>
      <c r="T2081" s="9">
        <f t="shared" si="196"/>
        <v>42180.791666666672</v>
      </c>
    </row>
    <row r="2082" spans="1:20" ht="60" x14ac:dyDescent="0.25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8300</v>
      </c>
      <c r="O2082" s="5">
        <f t="shared" si="192"/>
        <v>507.8</v>
      </c>
      <c r="P2082" s="5">
        <f t="shared" si="197"/>
        <v>101.56</v>
      </c>
      <c r="Q2082" t="str">
        <f t="shared" si="193"/>
        <v>technology</v>
      </c>
      <c r="R2082" t="str">
        <f t="shared" si="194"/>
        <v>hardware</v>
      </c>
      <c r="S2082" s="9">
        <f t="shared" si="195"/>
        <v>42289.957175925927</v>
      </c>
      <c r="T2082" s="9">
        <f t="shared" si="196"/>
        <v>42319.998842592591</v>
      </c>
    </row>
    <row r="2083" spans="1:20" ht="60" x14ac:dyDescent="0.25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8284</v>
      </c>
      <c r="O2083" s="5">
        <f t="shared" si="192"/>
        <v>114.57142857142857</v>
      </c>
      <c r="P2083" s="5">
        <f t="shared" si="197"/>
        <v>72.909090909090907</v>
      </c>
      <c r="Q2083" t="str">
        <f t="shared" si="193"/>
        <v>music</v>
      </c>
      <c r="R2083" t="str">
        <f t="shared" si="194"/>
        <v>rock</v>
      </c>
      <c r="S2083" s="9">
        <f t="shared" si="195"/>
        <v>41004.156886574077</v>
      </c>
      <c r="T2083" s="9">
        <f t="shared" si="196"/>
        <v>41045.207638888889</v>
      </c>
    </row>
    <row r="2084" spans="1:20" ht="60" x14ac:dyDescent="0.25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8284</v>
      </c>
      <c r="O2084" s="5">
        <f t="shared" si="192"/>
        <v>110.73333333333333</v>
      </c>
      <c r="P2084" s="5">
        <f t="shared" si="197"/>
        <v>43.710526315789473</v>
      </c>
      <c r="Q2084" t="str">
        <f t="shared" si="193"/>
        <v>music</v>
      </c>
      <c r="R2084" t="str">
        <f t="shared" si="194"/>
        <v>rock</v>
      </c>
      <c r="S2084" s="9">
        <f t="shared" si="195"/>
        <v>40811.120324074072</v>
      </c>
      <c r="T2084" s="9">
        <f t="shared" si="196"/>
        <v>40871.161990740737</v>
      </c>
    </row>
    <row r="2085" spans="1:20" ht="60" x14ac:dyDescent="0.25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8284</v>
      </c>
      <c r="O2085" s="5">
        <f t="shared" si="192"/>
        <v>113.33333333333333</v>
      </c>
      <c r="P2085" s="5">
        <f t="shared" si="197"/>
        <v>34</v>
      </c>
      <c r="Q2085" t="str">
        <f t="shared" si="193"/>
        <v>music</v>
      </c>
      <c r="R2085" t="str">
        <f t="shared" si="194"/>
        <v>rock</v>
      </c>
      <c r="S2085" s="9">
        <f t="shared" si="195"/>
        <v>41034.72216435185</v>
      </c>
      <c r="T2085" s="9">
        <f t="shared" si="196"/>
        <v>41064.72216435185</v>
      </c>
    </row>
    <row r="2086" spans="1:20" ht="45" x14ac:dyDescent="0.25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8284</v>
      </c>
      <c r="O2086" s="5">
        <f t="shared" si="192"/>
        <v>108.33333333333333</v>
      </c>
      <c r="P2086" s="5">
        <f t="shared" si="197"/>
        <v>70.652173913043484</v>
      </c>
      <c r="Q2086" t="str">
        <f t="shared" si="193"/>
        <v>music</v>
      </c>
      <c r="R2086" t="str">
        <f t="shared" si="194"/>
        <v>rock</v>
      </c>
      <c r="S2086" s="9">
        <f t="shared" si="195"/>
        <v>41731.833124999997</v>
      </c>
      <c r="T2086" s="9">
        <f t="shared" si="196"/>
        <v>41763.290972222225</v>
      </c>
    </row>
    <row r="2087" spans="1:20" ht="60" x14ac:dyDescent="0.25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8284</v>
      </c>
      <c r="O2087" s="5">
        <f t="shared" si="192"/>
        <v>123.53333333333333</v>
      </c>
      <c r="P2087" s="5">
        <f t="shared" si="197"/>
        <v>89.301204819277103</v>
      </c>
      <c r="Q2087" t="str">
        <f t="shared" si="193"/>
        <v>music</v>
      </c>
      <c r="R2087" t="str">
        <f t="shared" si="194"/>
        <v>rock</v>
      </c>
      <c r="S2087" s="9">
        <f t="shared" si="195"/>
        <v>41075.835497685184</v>
      </c>
      <c r="T2087" s="9">
        <f t="shared" si="196"/>
        <v>41105.835497685184</v>
      </c>
    </row>
    <row r="2088" spans="1:20" ht="45" x14ac:dyDescent="0.25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8284</v>
      </c>
      <c r="O2088" s="5">
        <f t="shared" si="192"/>
        <v>100.7</v>
      </c>
      <c r="P2088" s="5">
        <f t="shared" si="197"/>
        <v>115.08571428571429</v>
      </c>
      <c r="Q2088" t="str">
        <f t="shared" si="193"/>
        <v>music</v>
      </c>
      <c r="R2088" t="str">
        <f t="shared" si="194"/>
        <v>rock</v>
      </c>
      <c r="S2088" s="9">
        <f t="shared" si="195"/>
        <v>40860.67050925926</v>
      </c>
      <c r="T2088" s="9">
        <f t="shared" si="196"/>
        <v>40891.207638888889</v>
      </c>
    </row>
    <row r="2089" spans="1:20" ht="60" x14ac:dyDescent="0.25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8284</v>
      </c>
      <c r="O2089" s="5">
        <f t="shared" si="192"/>
        <v>103.53333333333333</v>
      </c>
      <c r="P2089" s="5">
        <f t="shared" si="197"/>
        <v>62.12</v>
      </c>
      <c r="Q2089" t="str">
        <f t="shared" si="193"/>
        <v>music</v>
      </c>
      <c r="R2089" t="str">
        <f t="shared" si="194"/>
        <v>rock</v>
      </c>
      <c r="S2089" s="9">
        <f t="shared" si="195"/>
        <v>40764.204375000001</v>
      </c>
      <c r="T2089" s="9">
        <f t="shared" si="196"/>
        <v>40794.204375000001</v>
      </c>
    </row>
    <row r="2090" spans="1:20" ht="60" x14ac:dyDescent="0.25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8284</v>
      </c>
      <c r="O2090" s="5">
        <f t="shared" si="192"/>
        <v>115.51066666666667</v>
      </c>
      <c r="P2090" s="5">
        <f t="shared" si="197"/>
        <v>46.204266666666669</v>
      </c>
      <c r="Q2090" t="str">
        <f t="shared" si="193"/>
        <v>music</v>
      </c>
      <c r="R2090" t="str">
        <f t="shared" si="194"/>
        <v>rock</v>
      </c>
      <c r="S2090" s="9">
        <f t="shared" si="195"/>
        <v>40395.714722222219</v>
      </c>
      <c r="T2090" s="9">
        <f t="shared" si="196"/>
        <v>40432.165972222225</v>
      </c>
    </row>
    <row r="2091" spans="1:20" ht="30" x14ac:dyDescent="0.25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8284</v>
      </c>
      <c r="O2091" s="5">
        <f t="shared" si="192"/>
        <v>120.4004</v>
      </c>
      <c r="P2091" s="5">
        <f t="shared" si="197"/>
        <v>48.54854838709678</v>
      </c>
      <c r="Q2091" t="str">
        <f t="shared" si="193"/>
        <v>music</v>
      </c>
      <c r="R2091" t="str">
        <f t="shared" si="194"/>
        <v>rock</v>
      </c>
      <c r="S2091" s="9">
        <f t="shared" si="195"/>
        <v>41453.076319444444</v>
      </c>
      <c r="T2091" s="9">
        <f t="shared" si="196"/>
        <v>41488.076319444444</v>
      </c>
    </row>
    <row r="2092" spans="1:20" ht="60" x14ac:dyDescent="0.25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8284</v>
      </c>
      <c r="O2092" s="5">
        <f t="shared" si="192"/>
        <v>115.040375</v>
      </c>
      <c r="P2092" s="5">
        <f t="shared" si="197"/>
        <v>57.520187499999999</v>
      </c>
      <c r="Q2092" t="str">
        <f t="shared" si="193"/>
        <v>music</v>
      </c>
      <c r="R2092" t="str">
        <f t="shared" si="194"/>
        <v>rock</v>
      </c>
      <c r="S2092" s="9">
        <f t="shared" si="195"/>
        <v>41299.381423611114</v>
      </c>
      <c r="T2092" s="9">
        <f t="shared" si="196"/>
        <v>41329.381423611114</v>
      </c>
    </row>
    <row r="2093" spans="1:20" ht="60" x14ac:dyDescent="0.25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8284</v>
      </c>
      <c r="O2093" s="5">
        <f t="shared" si="192"/>
        <v>120.46777777777778</v>
      </c>
      <c r="P2093" s="5">
        <f t="shared" si="197"/>
        <v>88.147154471544724</v>
      </c>
      <c r="Q2093" t="str">
        <f t="shared" si="193"/>
        <v>music</v>
      </c>
      <c r="R2093" t="str">
        <f t="shared" si="194"/>
        <v>rock</v>
      </c>
      <c r="S2093" s="9">
        <f t="shared" si="195"/>
        <v>40555.322662037033</v>
      </c>
      <c r="T2093" s="9">
        <f t="shared" si="196"/>
        <v>40603.833333333336</v>
      </c>
    </row>
    <row r="2094" spans="1:20" ht="45" x14ac:dyDescent="0.25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8284</v>
      </c>
      <c r="O2094" s="5">
        <f t="shared" si="192"/>
        <v>101.28333333333333</v>
      </c>
      <c r="P2094" s="5">
        <f t="shared" si="197"/>
        <v>110.49090909090908</v>
      </c>
      <c r="Q2094" t="str">
        <f t="shared" si="193"/>
        <v>music</v>
      </c>
      <c r="R2094" t="str">
        <f t="shared" si="194"/>
        <v>rock</v>
      </c>
      <c r="S2094" s="9">
        <f t="shared" si="195"/>
        <v>40763.707546296297</v>
      </c>
      <c r="T2094" s="9">
        <f t="shared" si="196"/>
        <v>40823.707546296297</v>
      </c>
    </row>
    <row r="2095" spans="1:20" ht="45" x14ac:dyDescent="0.25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8284</v>
      </c>
      <c r="O2095" s="5">
        <f t="shared" si="192"/>
        <v>102.46666666666667</v>
      </c>
      <c r="P2095" s="5">
        <f t="shared" si="197"/>
        <v>66.826086956521735</v>
      </c>
      <c r="Q2095" t="str">
        <f t="shared" si="193"/>
        <v>music</v>
      </c>
      <c r="R2095" t="str">
        <f t="shared" si="194"/>
        <v>rock</v>
      </c>
      <c r="S2095" s="9">
        <f t="shared" si="195"/>
        <v>41205.854537037041</v>
      </c>
      <c r="T2095" s="9">
        <f t="shared" si="196"/>
        <v>41265.896203703705</v>
      </c>
    </row>
    <row r="2096" spans="1:20" ht="60" x14ac:dyDescent="0.25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8284</v>
      </c>
      <c r="O2096" s="5">
        <f t="shared" si="192"/>
        <v>120.54285714285714</v>
      </c>
      <c r="P2096" s="5">
        <f t="shared" si="197"/>
        <v>58.597222222222221</v>
      </c>
      <c r="Q2096" t="str">
        <f t="shared" si="193"/>
        <v>music</v>
      </c>
      <c r="R2096" t="str">
        <f t="shared" si="194"/>
        <v>rock</v>
      </c>
      <c r="S2096" s="9">
        <f t="shared" si="195"/>
        <v>40939.02002314815</v>
      </c>
      <c r="T2096" s="9">
        <f t="shared" si="196"/>
        <v>40973.125</v>
      </c>
    </row>
    <row r="2097" spans="1:20" ht="45" x14ac:dyDescent="0.25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8284</v>
      </c>
      <c r="O2097" s="5">
        <f t="shared" si="192"/>
        <v>100</v>
      </c>
      <c r="P2097" s="5">
        <f t="shared" si="197"/>
        <v>113.63636363636364</v>
      </c>
      <c r="Q2097" t="str">
        <f t="shared" si="193"/>
        <v>music</v>
      </c>
      <c r="R2097" t="str">
        <f t="shared" si="194"/>
        <v>rock</v>
      </c>
      <c r="S2097" s="9">
        <f t="shared" si="195"/>
        <v>40758.733483796292</v>
      </c>
      <c r="T2097" s="9">
        <f t="shared" si="196"/>
        <v>40818.733483796292</v>
      </c>
    </row>
    <row r="2098" spans="1:20" ht="45" x14ac:dyDescent="0.25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8284</v>
      </c>
      <c r="O2098" s="5">
        <f t="shared" si="192"/>
        <v>101.66666666666667</v>
      </c>
      <c r="P2098" s="5">
        <f t="shared" si="197"/>
        <v>43.571428571428569</v>
      </c>
      <c r="Q2098" t="str">
        <f t="shared" si="193"/>
        <v>music</v>
      </c>
      <c r="R2098" t="str">
        <f t="shared" si="194"/>
        <v>rock</v>
      </c>
      <c r="S2098" s="9">
        <f t="shared" si="195"/>
        <v>41192.758506944447</v>
      </c>
      <c r="T2098" s="9">
        <f t="shared" si="196"/>
        <v>41208.165972222225</v>
      </c>
    </row>
    <row r="2099" spans="1:20" ht="60" x14ac:dyDescent="0.25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8284</v>
      </c>
      <c r="O2099" s="5">
        <f t="shared" si="192"/>
        <v>100</v>
      </c>
      <c r="P2099" s="5">
        <f t="shared" si="197"/>
        <v>78.94736842105263</v>
      </c>
      <c r="Q2099" t="str">
        <f t="shared" si="193"/>
        <v>music</v>
      </c>
      <c r="R2099" t="str">
        <f t="shared" si="194"/>
        <v>rock</v>
      </c>
      <c r="S2099" s="9">
        <f t="shared" si="195"/>
        <v>40818.58489583333</v>
      </c>
      <c r="T2099" s="9">
        <f t="shared" si="196"/>
        <v>40878.626562500001</v>
      </c>
    </row>
    <row r="2100" spans="1:20" ht="45" x14ac:dyDescent="0.25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8284</v>
      </c>
      <c r="O2100" s="5">
        <f t="shared" si="192"/>
        <v>100.33333333333333</v>
      </c>
      <c r="P2100" s="5">
        <f t="shared" si="197"/>
        <v>188.125</v>
      </c>
      <c r="Q2100" t="str">
        <f t="shared" si="193"/>
        <v>music</v>
      </c>
      <c r="R2100" t="str">
        <f t="shared" si="194"/>
        <v>rock</v>
      </c>
      <c r="S2100" s="9">
        <f t="shared" si="195"/>
        <v>40946.11383101852</v>
      </c>
      <c r="T2100" s="9">
        <f t="shared" si="196"/>
        <v>40976.11383101852</v>
      </c>
    </row>
    <row r="2101" spans="1:20" x14ac:dyDescent="0.25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8284</v>
      </c>
      <c r="O2101" s="5">
        <f t="shared" si="192"/>
        <v>132.36666666666667</v>
      </c>
      <c r="P2101" s="5">
        <f t="shared" si="197"/>
        <v>63.031746031746032</v>
      </c>
      <c r="Q2101" t="str">
        <f t="shared" si="193"/>
        <v>music</v>
      </c>
      <c r="R2101" t="str">
        <f t="shared" si="194"/>
        <v>rock</v>
      </c>
      <c r="S2101" s="9">
        <f t="shared" si="195"/>
        <v>42173.746342592596</v>
      </c>
      <c r="T2101" s="9">
        <f t="shared" si="196"/>
        <v>42187.152777777781</v>
      </c>
    </row>
    <row r="2102" spans="1:20" ht="60" x14ac:dyDescent="0.25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8284</v>
      </c>
      <c r="O2102" s="5">
        <f t="shared" si="192"/>
        <v>136.66666666666666</v>
      </c>
      <c r="P2102" s="5">
        <f t="shared" si="197"/>
        <v>30.37037037037037</v>
      </c>
      <c r="Q2102" t="str">
        <f t="shared" si="193"/>
        <v>music</v>
      </c>
      <c r="R2102" t="str">
        <f t="shared" si="194"/>
        <v>rock</v>
      </c>
      <c r="S2102" s="9">
        <f t="shared" si="195"/>
        <v>41074.834965277776</v>
      </c>
      <c r="T2102" s="9">
        <f t="shared" si="196"/>
        <v>41090.165972222225</v>
      </c>
    </row>
    <row r="2103" spans="1:20" ht="60" x14ac:dyDescent="0.25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8284</v>
      </c>
      <c r="O2103" s="5">
        <f t="shared" si="192"/>
        <v>113.25</v>
      </c>
      <c r="P2103" s="5">
        <f t="shared" si="197"/>
        <v>51.477272727272727</v>
      </c>
      <c r="Q2103" t="str">
        <f t="shared" si="193"/>
        <v>music</v>
      </c>
      <c r="R2103" t="str">
        <f t="shared" si="194"/>
        <v>rock</v>
      </c>
      <c r="S2103" s="9">
        <f t="shared" si="195"/>
        <v>40892.149467592593</v>
      </c>
      <c r="T2103" s="9">
        <f t="shared" si="196"/>
        <v>40952.149467592593</v>
      </c>
    </row>
    <row r="2104" spans="1:20" ht="60" x14ac:dyDescent="0.25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8284</v>
      </c>
      <c r="O2104" s="5">
        <f t="shared" si="192"/>
        <v>136</v>
      </c>
      <c r="P2104" s="5">
        <f t="shared" si="197"/>
        <v>35.789473684210527</v>
      </c>
      <c r="Q2104" t="str">
        <f t="shared" si="193"/>
        <v>music</v>
      </c>
      <c r="R2104" t="str">
        <f t="shared" si="194"/>
        <v>rock</v>
      </c>
      <c r="S2104" s="9">
        <f t="shared" si="195"/>
        <v>40638.868611111109</v>
      </c>
      <c r="T2104" s="9">
        <f t="shared" si="196"/>
        <v>40668.868611111109</v>
      </c>
    </row>
    <row r="2105" spans="1:20" ht="30" x14ac:dyDescent="0.25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8284</v>
      </c>
      <c r="O2105" s="5">
        <f t="shared" si="192"/>
        <v>146.12318374694613</v>
      </c>
      <c r="P2105" s="5">
        <f t="shared" si="197"/>
        <v>98.817391304347822</v>
      </c>
      <c r="Q2105" t="str">
        <f t="shared" si="193"/>
        <v>music</v>
      </c>
      <c r="R2105" t="str">
        <f t="shared" si="194"/>
        <v>rock</v>
      </c>
      <c r="S2105" s="9">
        <f t="shared" si="195"/>
        <v>41192.754942129628</v>
      </c>
      <c r="T2105" s="9">
        <f t="shared" si="196"/>
        <v>41222.7966087963</v>
      </c>
    </row>
    <row r="2106" spans="1:20" ht="45" x14ac:dyDescent="0.25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8284</v>
      </c>
      <c r="O2106" s="5">
        <f t="shared" si="192"/>
        <v>129.5</v>
      </c>
      <c r="P2106" s="5">
        <f t="shared" si="197"/>
        <v>28</v>
      </c>
      <c r="Q2106" t="str">
        <f t="shared" si="193"/>
        <v>music</v>
      </c>
      <c r="R2106" t="str">
        <f t="shared" si="194"/>
        <v>rock</v>
      </c>
      <c r="S2106" s="9">
        <f t="shared" si="195"/>
        <v>41394.074467592596</v>
      </c>
      <c r="T2106" s="9">
        <f t="shared" si="196"/>
        <v>41425</v>
      </c>
    </row>
    <row r="2107" spans="1:20" ht="45" x14ac:dyDescent="0.25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8284</v>
      </c>
      <c r="O2107" s="5">
        <f t="shared" si="192"/>
        <v>254</v>
      </c>
      <c r="P2107" s="5">
        <f t="shared" si="197"/>
        <v>51.313131313131315</v>
      </c>
      <c r="Q2107" t="str">
        <f t="shared" si="193"/>
        <v>music</v>
      </c>
      <c r="R2107" t="str">
        <f t="shared" si="194"/>
        <v>rock</v>
      </c>
      <c r="S2107" s="9">
        <f t="shared" si="195"/>
        <v>41951.788807870369</v>
      </c>
      <c r="T2107" s="9">
        <f t="shared" si="196"/>
        <v>41964.166666666672</v>
      </c>
    </row>
    <row r="2108" spans="1:20" ht="60" x14ac:dyDescent="0.25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8284</v>
      </c>
      <c r="O2108" s="5">
        <f t="shared" si="192"/>
        <v>107.04545454545455</v>
      </c>
      <c r="P2108" s="5">
        <f t="shared" si="197"/>
        <v>53.522727272727273</v>
      </c>
      <c r="Q2108" t="str">
        <f t="shared" si="193"/>
        <v>music</v>
      </c>
      <c r="R2108" t="str">
        <f t="shared" si="194"/>
        <v>rock</v>
      </c>
      <c r="S2108" s="9">
        <f t="shared" si="195"/>
        <v>41270.21497685185</v>
      </c>
      <c r="T2108" s="9">
        <f t="shared" si="196"/>
        <v>41300.21497685185</v>
      </c>
    </row>
    <row r="2109" spans="1:20" ht="45" x14ac:dyDescent="0.25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8284</v>
      </c>
      <c r="O2109" s="5">
        <f t="shared" si="192"/>
        <v>107.733</v>
      </c>
      <c r="P2109" s="5">
        <f t="shared" si="197"/>
        <v>37.149310344827583</v>
      </c>
      <c r="Q2109" t="str">
        <f t="shared" si="193"/>
        <v>music</v>
      </c>
      <c r="R2109" t="str">
        <f t="shared" si="194"/>
        <v>rock</v>
      </c>
      <c r="S2109" s="9">
        <f t="shared" si="195"/>
        <v>41934.71056712963</v>
      </c>
      <c r="T2109" s="9">
        <f t="shared" si="196"/>
        <v>41955.752233796295</v>
      </c>
    </row>
    <row r="2110" spans="1:20" ht="60" x14ac:dyDescent="0.25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8284</v>
      </c>
      <c r="O2110" s="5">
        <f t="shared" si="192"/>
        <v>107.3125</v>
      </c>
      <c r="P2110" s="5">
        <f t="shared" si="197"/>
        <v>89.895287958115176</v>
      </c>
      <c r="Q2110" t="str">
        <f t="shared" si="193"/>
        <v>music</v>
      </c>
      <c r="R2110" t="str">
        <f t="shared" si="194"/>
        <v>rock</v>
      </c>
      <c r="S2110" s="9">
        <f t="shared" si="195"/>
        <v>41135.175694444442</v>
      </c>
      <c r="T2110" s="9">
        <f t="shared" si="196"/>
        <v>41162.163194444445</v>
      </c>
    </row>
    <row r="2111" spans="1:20" ht="45" x14ac:dyDescent="0.25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8284</v>
      </c>
      <c r="O2111" s="5">
        <f t="shared" si="192"/>
        <v>106.52500000000001</v>
      </c>
      <c r="P2111" s="5">
        <f t="shared" si="197"/>
        <v>106.52500000000001</v>
      </c>
      <c r="Q2111" t="str">
        <f t="shared" si="193"/>
        <v>music</v>
      </c>
      <c r="R2111" t="str">
        <f t="shared" si="194"/>
        <v>rock</v>
      </c>
      <c r="S2111" s="9">
        <f t="shared" si="195"/>
        <v>42160.708530092597</v>
      </c>
      <c r="T2111" s="9">
        <f t="shared" si="196"/>
        <v>42190.708530092597</v>
      </c>
    </row>
    <row r="2112" spans="1:20" ht="30" x14ac:dyDescent="0.25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8284</v>
      </c>
      <c r="O2112" s="5">
        <f t="shared" si="192"/>
        <v>100.35</v>
      </c>
      <c r="P2112" s="5">
        <f t="shared" si="197"/>
        <v>52.815789473684212</v>
      </c>
      <c r="Q2112" t="str">
        <f t="shared" si="193"/>
        <v>music</v>
      </c>
      <c r="R2112" t="str">
        <f t="shared" si="194"/>
        <v>rock</v>
      </c>
      <c r="S2112" s="9">
        <f t="shared" si="195"/>
        <v>41759.670937499999</v>
      </c>
      <c r="T2112" s="9">
        <f t="shared" si="196"/>
        <v>41787.207638888889</v>
      </c>
    </row>
    <row r="2113" spans="1:20" ht="60" x14ac:dyDescent="0.25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8284</v>
      </c>
      <c r="O2113" s="5">
        <f t="shared" si="192"/>
        <v>106.5</v>
      </c>
      <c r="P2113" s="5">
        <f t="shared" si="197"/>
        <v>54.615384615384613</v>
      </c>
      <c r="Q2113" t="str">
        <f t="shared" si="193"/>
        <v>music</v>
      </c>
      <c r="R2113" t="str">
        <f t="shared" si="194"/>
        <v>rock</v>
      </c>
      <c r="S2113" s="9">
        <f t="shared" si="195"/>
        <v>40703.197048611109</v>
      </c>
      <c r="T2113" s="9">
        <f t="shared" si="196"/>
        <v>40770.041666666664</v>
      </c>
    </row>
    <row r="2114" spans="1:20" ht="45" x14ac:dyDescent="0.25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8284</v>
      </c>
      <c r="O2114" s="5">
        <f t="shared" si="192"/>
        <v>100</v>
      </c>
      <c r="P2114" s="5">
        <f t="shared" si="197"/>
        <v>27.272727272727273</v>
      </c>
      <c r="Q2114" t="str">
        <f t="shared" si="193"/>
        <v>music</v>
      </c>
      <c r="R2114" t="str">
        <f t="shared" si="194"/>
        <v>rock</v>
      </c>
      <c r="S2114" s="9">
        <f t="shared" si="195"/>
        <v>41365.928159722222</v>
      </c>
      <c r="T2114" s="9">
        <f t="shared" si="196"/>
        <v>41379.928159722222</v>
      </c>
    </row>
    <row r="2115" spans="1:20" ht="30" x14ac:dyDescent="0.25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8284</v>
      </c>
      <c r="O2115" s="5">
        <f t="shared" ref="O2115:O2178" si="198">E2115*100/D2115</f>
        <v>104.85714285714286</v>
      </c>
      <c r="P2115" s="5">
        <f t="shared" si="197"/>
        <v>68.598130841121488</v>
      </c>
      <c r="Q2115" t="str">
        <f t="shared" ref="Q2115:Q2178" si="199">IF(ISERR(FIND(" ",N2115)),"",LEFT(N2115,FIND(" ",N2115)-1))</f>
        <v>music</v>
      </c>
      <c r="R2115" t="str">
        <f t="shared" ref="R2115:R2178" si="200">IF(ISERR(FIND(" ",N2115)),"",RIGHT(N2115,LEN(N2115)-FIND("*",SUBSTITUTE(N2115," ","*",LEN(N2115)-LEN(SUBSTITUTE(N2115," ",""))))))</f>
        <v>rock</v>
      </c>
      <c r="S2115" s="9">
        <f t="shared" ref="S2115:S2178" si="201">(((J2115/60)/60)/24)+DATE(1970,1,1)</f>
        <v>41870.86546296296</v>
      </c>
      <c r="T2115" s="9">
        <f t="shared" ref="T2115:T2178" si="202">(((I2115/60)/60)/24)+DATE(1970,1,1)</f>
        <v>41905.86546296296</v>
      </c>
    </row>
    <row r="2116" spans="1:20" ht="60" x14ac:dyDescent="0.25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8284</v>
      </c>
      <c r="O2116" s="5">
        <f t="shared" si="198"/>
        <v>104.7</v>
      </c>
      <c r="P2116" s="5">
        <f t="shared" ref="P2116:P2179" si="203">IF(L2116=0,0,E2116/L2116)</f>
        <v>35.612244897959187</v>
      </c>
      <c r="Q2116" t="str">
        <f t="shared" si="199"/>
        <v>music</v>
      </c>
      <c r="R2116" t="str">
        <f t="shared" si="200"/>
        <v>rock</v>
      </c>
      <c r="S2116" s="9">
        <f t="shared" si="201"/>
        <v>40458.815625000003</v>
      </c>
      <c r="T2116" s="9">
        <f t="shared" si="202"/>
        <v>40521.207638888889</v>
      </c>
    </row>
    <row r="2117" spans="1:20" ht="45" x14ac:dyDescent="0.25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8284</v>
      </c>
      <c r="O2117" s="5">
        <f t="shared" si="198"/>
        <v>225.66666666666666</v>
      </c>
      <c r="P2117" s="5">
        <f t="shared" si="203"/>
        <v>94.027777777777771</v>
      </c>
      <c r="Q2117" t="str">
        <f t="shared" si="199"/>
        <v>music</v>
      </c>
      <c r="R2117" t="str">
        <f t="shared" si="200"/>
        <v>rock</v>
      </c>
      <c r="S2117" s="9">
        <f t="shared" si="201"/>
        <v>40564.081030092595</v>
      </c>
      <c r="T2117" s="9">
        <f t="shared" si="202"/>
        <v>40594.081030092595</v>
      </c>
    </row>
    <row r="2118" spans="1:20" ht="45" x14ac:dyDescent="0.25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8284</v>
      </c>
      <c r="O2118" s="5">
        <f t="shared" si="198"/>
        <v>100.90416666666667</v>
      </c>
      <c r="P2118" s="5">
        <f t="shared" si="203"/>
        <v>526.45652173913038</v>
      </c>
      <c r="Q2118" t="str">
        <f t="shared" si="199"/>
        <v>music</v>
      </c>
      <c r="R2118" t="str">
        <f t="shared" si="200"/>
        <v>rock</v>
      </c>
      <c r="S2118" s="9">
        <f t="shared" si="201"/>
        <v>41136.777812500004</v>
      </c>
      <c r="T2118" s="9">
        <f t="shared" si="202"/>
        <v>41184.777812500004</v>
      </c>
    </row>
    <row r="2119" spans="1:20" ht="60" x14ac:dyDescent="0.25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8284</v>
      </c>
      <c r="O2119" s="5">
        <f t="shared" si="198"/>
        <v>147.75</v>
      </c>
      <c r="P2119" s="5">
        <f t="shared" si="203"/>
        <v>50.657142857142858</v>
      </c>
      <c r="Q2119" t="str">
        <f t="shared" si="199"/>
        <v>music</v>
      </c>
      <c r="R2119" t="str">
        <f t="shared" si="200"/>
        <v>rock</v>
      </c>
      <c r="S2119" s="9">
        <f t="shared" si="201"/>
        <v>42290.059594907405</v>
      </c>
      <c r="T2119" s="9">
        <f t="shared" si="202"/>
        <v>42304.207638888889</v>
      </c>
    </row>
    <row r="2120" spans="1:20" ht="30" x14ac:dyDescent="0.25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8284</v>
      </c>
      <c r="O2120" s="5">
        <f t="shared" si="198"/>
        <v>134.61099999999999</v>
      </c>
      <c r="P2120" s="5">
        <f t="shared" si="203"/>
        <v>79.182941176470578</v>
      </c>
      <c r="Q2120" t="str">
        <f t="shared" si="199"/>
        <v>music</v>
      </c>
      <c r="R2120" t="str">
        <f t="shared" si="200"/>
        <v>rock</v>
      </c>
      <c r="S2120" s="9">
        <f t="shared" si="201"/>
        <v>40718.839537037034</v>
      </c>
      <c r="T2120" s="9">
        <f t="shared" si="202"/>
        <v>40748.839537037034</v>
      </c>
    </row>
    <row r="2121" spans="1:20" ht="45" x14ac:dyDescent="0.25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8284</v>
      </c>
      <c r="O2121" s="5">
        <f t="shared" si="198"/>
        <v>100.75</v>
      </c>
      <c r="P2121" s="5">
        <f t="shared" si="203"/>
        <v>91.590909090909093</v>
      </c>
      <c r="Q2121" t="str">
        <f t="shared" si="199"/>
        <v>music</v>
      </c>
      <c r="R2121" t="str">
        <f t="shared" si="200"/>
        <v>rock</v>
      </c>
      <c r="S2121" s="9">
        <f t="shared" si="201"/>
        <v>41107.130150462966</v>
      </c>
      <c r="T2121" s="9">
        <f t="shared" si="202"/>
        <v>41137.130150462966</v>
      </c>
    </row>
    <row r="2122" spans="1:20" ht="45" x14ac:dyDescent="0.25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8284</v>
      </c>
      <c r="O2122" s="5">
        <f t="shared" si="198"/>
        <v>100.880375</v>
      </c>
      <c r="P2122" s="5">
        <f t="shared" si="203"/>
        <v>116.96275362318841</v>
      </c>
      <c r="Q2122" t="str">
        <f t="shared" si="199"/>
        <v>music</v>
      </c>
      <c r="R2122" t="str">
        <f t="shared" si="200"/>
        <v>rock</v>
      </c>
      <c r="S2122" s="9">
        <f t="shared" si="201"/>
        <v>41591.964537037034</v>
      </c>
      <c r="T2122" s="9">
        <f t="shared" si="202"/>
        <v>41640.964537037034</v>
      </c>
    </row>
    <row r="2123" spans="1:20" ht="45" x14ac:dyDescent="0.25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8287</v>
      </c>
      <c r="O2123" s="5">
        <f t="shared" si="198"/>
        <v>0.56799999999999995</v>
      </c>
      <c r="P2123" s="5">
        <f t="shared" si="203"/>
        <v>28.4</v>
      </c>
      <c r="Q2123" t="str">
        <f t="shared" si="199"/>
        <v>games</v>
      </c>
      <c r="R2123" t="str">
        <f t="shared" si="200"/>
        <v>games</v>
      </c>
      <c r="S2123" s="9">
        <f t="shared" si="201"/>
        <v>42716.7424537037</v>
      </c>
      <c r="T2123" s="9">
        <f t="shared" si="202"/>
        <v>42746.7424537037</v>
      </c>
    </row>
    <row r="2124" spans="1:20" ht="45" x14ac:dyDescent="0.25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8287</v>
      </c>
      <c r="O2124" s="5">
        <f t="shared" si="198"/>
        <v>0.38750000000000001</v>
      </c>
      <c r="P2124" s="5">
        <f t="shared" si="203"/>
        <v>103.33333333333333</v>
      </c>
      <c r="Q2124" t="str">
        <f t="shared" si="199"/>
        <v>games</v>
      </c>
      <c r="R2124" t="str">
        <f t="shared" si="200"/>
        <v>games</v>
      </c>
      <c r="S2124" s="9">
        <f t="shared" si="201"/>
        <v>42712.300567129627</v>
      </c>
      <c r="T2124" s="9">
        <f t="shared" si="202"/>
        <v>42742.300567129627</v>
      </c>
    </row>
    <row r="2125" spans="1:20" ht="60" x14ac:dyDescent="0.25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8287</v>
      </c>
      <c r="O2125" s="5">
        <f t="shared" si="198"/>
        <v>10</v>
      </c>
      <c r="P2125" s="5">
        <f t="shared" si="203"/>
        <v>10</v>
      </c>
      <c r="Q2125" t="str">
        <f t="shared" si="199"/>
        <v>games</v>
      </c>
      <c r="R2125" t="str">
        <f t="shared" si="200"/>
        <v>games</v>
      </c>
      <c r="S2125" s="9">
        <f t="shared" si="201"/>
        <v>40198.424849537041</v>
      </c>
      <c r="T2125" s="9">
        <f t="shared" si="202"/>
        <v>40252.290972222225</v>
      </c>
    </row>
    <row r="2126" spans="1:20" ht="60" x14ac:dyDescent="0.25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8287</v>
      </c>
      <c r="O2126" s="5">
        <f t="shared" si="198"/>
        <v>10.454545454545455</v>
      </c>
      <c r="P2126" s="5">
        <f t="shared" si="203"/>
        <v>23</v>
      </c>
      <c r="Q2126" t="str">
        <f t="shared" si="199"/>
        <v>games</v>
      </c>
      <c r="R2126" t="str">
        <f t="shared" si="200"/>
        <v>games</v>
      </c>
      <c r="S2126" s="9">
        <f t="shared" si="201"/>
        <v>40464.028182870366</v>
      </c>
      <c r="T2126" s="9">
        <f t="shared" si="202"/>
        <v>40512.208333333336</v>
      </c>
    </row>
    <row r="2127" spans="1:20" ht="45" x14ac:dyDescent="0.25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8287</v>
      </c>
      <c r="O2127" s="5">
        <f t="shared" si="198"/>
        <v>1.42</v>
      </c>
      <c r="P2127" s="5">
        <f t="shared" si="203"/>
        <v>31.555555555555557</v>
      </c>
      <c r="Q2127" t="str">
        <f t="shared" si="199"/>
        <v>games</v>
      </c>
      <c r="R2127" t="str">
        <f t="shared" si="200"/>
        <v>games</v>
      </c>
      <c r="S2127" s="9">
        <f t="shared" si="201"/>
        <v>42191.023530092592</v>
      </c>
      <c r="T2127" s="9">
        <f t="shared" si="202"/>
        <v>42221.023530092592</v>
      </c>
    </row>
    <row r="2128" spans="1:20" ht="45" x14ac:dyDescent="0.25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8287</v>
      </c>
      <c r="O2128" s="5">
        <f t="shared" si="198"/>
        <v>0.05</v>
      </c>
      <c r="P2128" s="5">
        <f t="shared" si="203"/>
        <v>5</v>
      </c>
      <c r="Q2128" t="str">
        <f t="shared" si="199"/>
        <v>games</v>
      </c>
      <c r="R2128" t="str">
        <f t="shared" si="200"/>
        <v>games</v>
      </c>
      <c r="S2128" s="9">
        <f t="shared" si="201"/>
        <v>41951.973229166666</v>
      </c>
      <c r="T2128" s="9">
        <f t="shared" si="202"/>
        <v>41981.973229166666</v>
      </c>
    </row>
    <row r="2129" spans="1:20" ht="30" x14ac:dyDescent="0.25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8287</v>
      </c>
      <c r="O2129" s="5">
        <f t="shared" si="198"/>
        <v>28.842857142857142</v>
      </c>
      <c r="P2129" s="5">
        <f t="shared" si="203"/>
        <v>34.220338983050844</v>
      </c>
      <c r="Q2129" t="str">
        <f t="shared" si="199"/>
        <v>games</v>
      </c>
      <c r="R2129" t="str">
        <f t="shared" si="200"/>
        <v>games</v>
      </c>
      <c r="S2129" s="9">
        <f t="shared" si="201"/>
        <v>42045.50535879629</v>
      </c>
      <c r="T2129" s="9">
        <f t="shared" si="202"/>
        <v>42075.463692129633</v>
      </c>
    </row>
    <row r="2130" spans="1:20" ht="60" x14ac:dyDescent="0.25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8287</v>
      </c>
      <c r="O2130" s="5">
        <f t="shared" si="198"/>
        <v>0.16666666666666666</v>
      </c>
      <c r="P2130" s="5">
        <f t="shared" si="203"/>
        <v>25</v>
      </c>
      <c r="Q2130" t="str">
        <f t="shared" si="199"/>
        <v>games</v>
      </c>
      <c r="R2130" t="str">
        <f t="shared" si="200"/>
        <v>games</v>
      </c>
      <c r="S2130" s="9">
        <f t="shared" si="201"/>
        <v>41843.772789351853</v>
      </c>
      <c r="T2130" s="9">
        <f t="shared" si="202"/>
        <v>41903.772789351853</v>
      </c>
    </row>
    <row r="2131" spans="1:20" ht="60" x14ac:dyDescent="0.25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8287</v>
      </c>
      <c r="O2131" s="5">
        <f t="shared" si="198"/>
        <v>11.8</v>
      </c>
      <c r="P2131" s="5">
        <f t="shared" si="203"/>
        <v>19.666666666666668</v>
      </c>
      <c r="Q2131" t="str">
        <f t="shared" si="199"/>
        <v>games</v>
      </c>
      <c r="R2131" t="str">
        <f t="shared" si="200"/>
        <v>games</v>
      </c>
      <c r="S2131" s="9">
        <f t="shared" si="201"/>
        <v>42409.024305555555</v>
      </c>
      <c r="T2131" s="9">
        <f t="shared" si="202"/>
        <v>42439.024305555555</v>
      </c>
    </row>
    <row r="2132" spans="1:20" ht="30" x14ac:dyDescent="0.25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8287</v>
      </c>
      <c r="O2132" s="5">
        <f t="shared" si="198"/>
        <v>0.20238095238095238</v>
      </c>
      <c r="P2132" s="5">
        <f t="shared" si="203"/>
        <v>21.25</v>
      </c>
      <c r="Q2132" t="str">
        <f t="shared" si="199"/>
        <v>games</v>
      </c>
      <c r="R2132" t="str">
        <f t="shared" si="200"/>
        <v>games</v>
      </c>
      <c r="S2132" s="9">
        <f t="shared" si="201"/>
        <v>41832.086377314816</v>
      </c>
      <c r="T2132" s="9">
        <f t="shared" si="202"/>
        <v>41867.086377314816</v>
      </c>
    </row>
    <row r="2133" spans="1:20" ht="45" x14ac:dyDescent="0.25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8287</v>
      </c>
      <c r="O2133" s="5">
        <f t="shared" si="198"/>
        <v>5</v>
      </c>
      <c r="P2133" s="5">
        <f t="shared" si="203"/>
        <v>8.3333333333333339</v>
      </c>
      <c r="Q2133" t="str">
        <f t="shared" si="199"/>
        <v>games</v>
      </c>
      <c r="R2133" t="str">
        <f t="shared" si="200"/>
        <v>games</v>
      </c>
      <c r="S2133" s="9">
        <f t="shared" si="201"/>
        <v>42167.207071759258</v>
      </c>
      <c r="T2133" s="9">
        <f t="shared" si="202"/>
        <v>42197.207071759258</v>
      </c>
    </row>
    <row r="2134" spans="1:20" ht="60" x14ac:dyDescent="0.25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8287</v>
      </c>
      <c r="O2134" s="5">
        <f t="shared" si="198"/>
        <v>2.1129899999999999</v>
      </c>
      <c r="P2134" s="5">
        <f t="shared" si="203"/>
        <v>21.34333333333333</v>
      </c>
      <c r="Q2134" t="str">
        <f t="shared" si="199"/>
        <v>games</v>
      </c>
      <c r="R2134" t="str">
        <f t="shared" si="200"/>
        <v>games</v>
      </c>
      <c r="S2134" s="9">
        <f t="shared" si="201"/>
        <v>41643.487175925926</v>
      </c>
      <c r="T2134" s="9">
        <f t="shared" si="202"/>
        <v>41673.487175925926</v>
      </c>
    </row>
    <row r="2135" spans="1:20" ht="60" x14ac:dyDescent="0.25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8287</v>
      </c>
      <c r="O2135" s="5">
        <f t="shared" si="198"/>
        <v>1.6</v>
      </c>
      <c r="P2135" s="5">
        <f t="shared" si="203"/>
        <v>5.333333333333333</v>
      </c>
      <c r="Q2135" t="str">
        <f t="shared" si="199"/>
        <v>games</v>
      </c>
      <c r="R2135" t="str">
        <f t="shared" si="200"/>
        <v>games</v>
      </c>
      <c r="S2135" s="9">
        <f t="shared" si="201"/>
        <v>40619.097210648149</v>
      </c>
      <c r="T2135" s="9">
        <f t="shared" si="202"/>
        <v>40657.290972222225</v>
      </c>
    </row>
    <row r="2136" spans="1:20" ht="45" x14ac:dyDescent="0.25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8287</v>
      </c>
      <c r="O2136" s="5">
        <f t="shared" si="198"/>
        <v>1.7333333333333334</v>
      </c>
      <c r="P2136" s="5">
        <f t="shared" si="203"/>
        <v>34.666666666666664</v>
      </c>
      <c r="Q2136" t="str">
        <f t="shared" si="199"/>
        <v>games</v>
      </c>
      <c r="R2136" t="str">
        <f t="shared" si="200"/>
        <v>games</v>
      </c>
      <c r="S2136" s="9">
        <f t="shared" si="201"/>
        <v>41361.886469907404</v>
      </c>
      <c r="T2136" s="9">
        <f t="shared" si="202"/>
        <v>41391.886469907404</v>
      </c>
    </row>
    <row r="2137" spans="1:20" ht="60" x14ac:dyDescent="0.25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8287</v>
      </c>
      <c r="O2137" s="5">
        <f t="shared" si="198"/>
        <v>9.56</v>
      </c>
      <c r="P2137" s="5">
        <f t="shared" si="203"/>
        <v>21.727272727272727</v>
      </c>
      <c r="Q2137" t="str">
        <f t="shared" si="199"/>
        <v>games</v>
      </c>
      <c r="R2137" t="str">
        <f t="shared" si="200"/>
        <v>games</v>
      </c>
      <c r="S2137" s="9">
        <f t="shared" si="201"/>
        <v>41156.963344907403</v>
      </c>
      <c r="T2137" s="9">
        <f t="shared" si="202"/>
        <v>41186.963344907403</v>
      </c>
    </row>
    <row r="2138" spans="1:20" ht="45" x14ac:dyDescent="0.25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8287</v>
      </c>
      <c r="O2138" s="5">
        <f t="shared" si="198"/>
        <v>5.9612499999999999E-2</v>
      </c>
      <c r="P2138" s="5">
        <f t="shared" si="203"/>
        <v>11.922499999999999</v>
      </c>
      <c r="Q2138" t="str">
        <f t="shared" si="199"/>
        <v>games</v>
      </c>
      <c r="R2138" t="str">
        <f t="shared" si="200"/>
        <v>games</v>
      </c>
      <c r="S2138" s="9">
        <f t="shared" si="201"/>
        <v>41536.509097222224</v>
      </c>
      <c r="T2138" s="9">
        <f t="shared" si="202"/>
        <v>41566.509097222224</v>
      </c>
    </row>
    <row r="2139" spans="1:20" ht="45" x14ac:dyDescent="0.25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8287</v>
      </c>
      <c r="O2139" s="5">
        <f t="shared" si="198"/>
        <v>28.405999999999999</v>
      </c>
      <c r="P2139" s="5">
        <f t="shared" si="203"/>
        <v>26.59737827715356</v>
      </c>
      <c r="Q2139" t="str">
        <f t="shared" si="199"/>
        <v>games</v>
      </c>
      <c r="R2139" t="str">
        <f t="shared" si="200"/>
        <v>games</v>
      </c>
      <c r="S2139" s="9">
        <f t="shared" si="201"/>
        <v>41948.771168981482</v>
      </c>
      <c r="T2139" s="9">
        <f t="shared" si="202"/>
        <v>41978.771168981482</v>
      </c>
    </row>
    <row r="2140" spans="1:20" ht="45" x14ac:dyDescent="0.25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8287</v>
      </c>
      <c r="O2140" s="5">
        <f t="shared" si="198"/>
        <v>12.8</v>
      </c>
      <c r="P2140" s="5">
        <f t="shared" si="203"/>
        <v>10.666666666666666</v>
      </c>
      <c r="Q2140" t="str">
        <f t="shared" si="199"/>
        <v>games</v>
      </c>
      <c r="R2140" t="str">
        <f t="shared" si="200"/>
        <v>games</v>
      </c>
      <c r="S2140" s="9">
        <f t="shared" si="201"/>
        <v>41557.013182870374</v>
      </c>
      <c r="T2140" s="9">
        <f t="shared" si="202"/>
        <v>41587.054849537039</v>
      </c>
    </row>
    <row r="2141" spans="1:20" ht="60" x14ac:dyDescent="0.25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8287</v>
      </c>
      <c r="O2141" s="5">
        <f t="shared" si="198"/>
        <v>5.42</v>
      </c>
      <c r="P2141" s="5">
        <f t="shared" si="203"/>
        <v>29.035714285714285</v>
      </c>
      <c r="Q2141" t="str">
        <f t="shared" si="199"/>
        <v>games</v>
      </c>
      <c r="R2141" t="str">
        <f t="shared" si="200"/>
        <v>games</v>
      </c>
      <c r="S2141" s="9">
        <f t="shared" si="201"/>
        <v>42647.750092592592</v>
      </c>
      <c r="T2141" s="9">
        <f t="shared" si="202"/>
        <v>42677.750092592592</v>
      </c>
    </row>
    <row r="2142" spans="1:20" ht="60" x14ac:dyDescent="0.25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8287</v>
      </c>
      <c r="O2142" s="5">
        <f t="shared" si="198"/>
        <v>0.112</v>
      </c>
      <c r="P2142" s="5">
        <f t="shared" si="203"/>
        <v>50.909090909090907</v>
      </c>
      <c r="Q2142" t="str">
        <f t="shared" si="199"/>
        <v>games</v>
      </c>
      <c r="R2142" t="str">
        <f t="shared" si="200"/>
        <v>games</v>
      </c>
      <c r="S2142" s="9">
        <f t="shared" si="201"/>
        <v>41255.833611111113</v>
      </c>
      <c r="T2142" s="9">
        <f t="shared" si="202"/>
        <v>41285.833611111113</v>
      </c>
    </row>
    <row r="2143" spans="1:20" ht="60" x14ac:dyDescent="0.25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8287</v>
      </c>
      <c r="O2143" s="5">
        <f t="shared" si="198"/>
        <v>0</v>
      </c>
      <c r="P2143" s="5">
        <f t="shared" si="203"/>
        <v>0</v>
      </c>
      <c r="Q2143" t="str">
        <f t="shared" si="199"/>
        <v>games</v>
      </c>
      <c r="R2143" t="str">
        <f t="shared" si="200"/>
        <v>games</v>
      </c>
      <c r="S2143" s="9">
        <f t="shared" si="201"/>
        <v>41927.235636574071</v>
      </c>
      <c r="T2143" s="9">
        <f t="shared" si="202"/>
        <v>41957.277303240742</v>
      </c>
    </row>
    <row r="2144" spans="1:20" ht="60" x14ac:dyDescent="0.25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8287</v>
      </c>
      <c r="O2144" s="5">
        <f t="shared" si="198"/>
        <v>5.7238095238095239</v>
      </c>
      <c r="P2144" s="5">
        <f t="shared" si="203"/>
        <v>50.083333333333336</v>
      </c>
      <c r="Q2144" t="str">
        <f t="shared" si="199"/>
        <v>games</v>
      </c>
      <c r="R2144" t="str">
        <f t="shared" si="200"/>
        <v>games</v>
      </c>
      <c r="S2144" s="9">
        <f t="shared" si="201"/>
        <v>42340.701504629629</v>
      </c>
      <c r="T2144" s="9">
        <f t="shared" si="202"/>
        <v>42368.701504629629</v>
      </c>
    </row>
    <row r="2145" spans="1:20" ht="60" x14ac:dyDescent="0.25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8287</v>
      </c>
      <c r="O2145" s="5">
        <f t="shared" si="198"/>
        <v>11.25</v>
      </c>
      <c r="P2145" s="5">
        <f t="shared" si="203"/>
        <v>45</v>
      </c>
      <c r="Q2145" t="str">
        <f t="shared" si="199"/>
        <v>games</v>
      </c>
      <c r="R2145" t="str">
        <f t="shared" si="200"/>
        <v>games</v>
      </c>
      <c r="S2145" s="9">
        <f t="shared" si="201"/>
        <v>40332.886712962965</v>
      </c>
      <c r="T2145" s="9">
        <f t="shared" si="202"/>
        <v>40380.791666666664</v>
      </c>
    </row>
    <row r="2146" spans="1:20" ht="45" x14ac:dyDescent="0.25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8287</v>
      </c>
      <c r="O2146" s="5">
        <f t="shared" si="198"/>
        <v>1.7098591549295774</v>
      </c>
      <c r="P2146" s="5">
        <f t="shared" si="203"/>
        <v>25.291666666666668</v>
      </c>
      <c r="Q2146" t="str">
        <f t="shared" si="199"/>
        <v>games</v>
      </c>
      <c r="R2146" t="str">
        <f t="shared" si="200"/>
        <v>games</v>
      </c>
      <c r="S2146" s="9">
        <f t="shared" si="201"/>
        <v>41499.546759259261</v>
      </c>
      <c r="T2146" s="9">
        <f t="shared" si="202"/>
        <v>41531.546759259261</v>
      </c>
    </row>
    <row r="2147" spans="1:20" ht="60" x14ac:dyDescent="0.25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8287</v>
      </c>
      <c r="O2147" s="5">
        <f t="shared" si="198"/>
        <v>30.433333333333334</v>
      </c>
      <c r="P2147" s="5">
        <f t="shared" si="203"/>
        <v>51.292134831460672</v>
      </c>
      <c r="Q2147" t="str">
        <f t="shared" si="199"/>
        <v>games</v>
      </c>
      <c r="R2147" t="str">
        <f t="shared" si="200"/>
        <v>games</v>
      </c>
      <c r="S2147" s="9">
        <f t="shared" si="201"/>
        <v>41575.237430555557</v>
      </c>
      <c r="T2147" s="9">
        <f t="shared" si="202"/>
        <v>41605.279097222221</v>
      </c>
    </row>
    <row r="2148" spans="1:20" ht="60" x14ac:dyDescent="0.25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8287</v>
      </c>
      <c r="O2148" s="5">
        <f t="shared" si="198"/>
        <v>0.02</v>
      </c>
      <c r="P2148" s="5">
        <f t="shared" si="203"/>
        <v>1</v>
      </c>
      <c r="Q2148" t="str">
        <f t="shared" si="199"/>
        <v>games</v>
      </c>
      <c r="R2148" t="str">
        <f t="shared" si="200"/>
        <v>games</v>
      </c>
      <c r="S2148" s="9">
        <f t="shared" si="201"/>
        <v>42397.679513888885</v>
      </c>
      <c r="T2148" s="9">
        <f t="shared" si="202"/>
        <v>42411.679513888885</v>
      </c>
    </row>
    <row r="2149" spans="1:20" x14ac:dyDescent="0.25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8287</v>
      </c>
      <c r="O2149" s="5">
        <f t="shared" si="198"/>
        <v>0.69641025641025645</v>
      </c>
      <c r="P2149" s="5">
        <f t="shared" si="203"/>
        <v>49.381818181818183</v>
      </c>
      <c r="Q2149" t="str">
        <f t="shared" si="199"/>
        <v>games</v>
      </c>
      <c r="R2149" t="str">
        <f t="shared" si="200"/>
        <v>games</v>
      </c>
      <c r="S2149" s="9">
        <f t="shared" si="201"/>
        <v>41927.295694444445</v>
      </c>
      <c r="T2149" s="9">
        <f t="shared" si="202"/>
        <v>41959.337361111116</v>
      </c>
    </row>
    <row r="2150" spans="1:20" ht="60" x14ac:dyDescent="0.25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8287</v>
      </c>
      <c r="O2150" s="5">
        <f t="shared" si="198"/>
        <v>2</v>
      </c>
      <c r="P2150" s="5">
        <f t="shared" si="203"/>
        <v>1</v>
      </c>
      <c r="Q2150" t="str">
        <f t="shared" si="199"/>
        <v>games</v>
      </c>
      <c r="R2150" t="str">
        <f t="shared" si="200"/>
        <v>games</v>
      </c>
      <c r="S2150" s="9">
        <f t="shared" si="201"/>
        <v>42066.733587962968</v>
      </c>
      <c r="T2150" s="9">
        <f t="shared" si="202"/>
        <v>42096.691921296297</v>
      </c>
    </row>
    <row r="2151" spans="1:20" ht="60" x14ac:dyDescent="0.25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8287</v>
      </c>
      <c r="O2151" s="5">
        <f t="shared" si="198"/>
        <v>0</v>
      </c>
      <c r="P2151" s="5">
        <f t="shared" si="203"/>
        <v>0</v>
      </c>
      <c r="Q2151" t="str">
        <f t="shared" si="199"/>
        <v>games</v>
      </c>
      <c r="R2151" t="str">
        <f t="shared" si="200"/>
        <v>games</v>
      </c>
      <c r="S2151" s="9">
        <f t="shared" si="201"/>
        <v>40355.024953703702</v>
      </c>
      <c r="T2151" s="9">
        <f t="shared" si="202"/>
        <v>40390</v>
      </c>
    </row>
    <row r="2152" spans="1:20" x14ac:dyDescent="0.25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8287</v>
      </c>
      <c r="O2152" s="5">
        <f t="shared" si="198"/>
        <v>0.81</v>
      </c>
      <c r="P2152" s="5">
        <f t="shared" si="203"/>
        <v>101.25</v>
      </c>
      <c r="Q2152" t="str">
        <f t="shared" si="199"/>
        <v>games</v>
      </c>
      <c r="R2152" t="str">
        <f t="shared" si="200"/>
        <v>games</v>
      </c>
      <c r="S2152" s="9">
        <f t="shared" si="201"/>
        <v>42534.284710648149</v>
      </c>
      <c r="T2152" s="9">
        <f t="shared" si="202"/>
        <v>42564.284710648149</v>
      </c>
    </row>
    <row r="2153" spans="1:20" ht="60" x14ac:dyDescent="0.25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8287</v>
      </c>
      <c r="O2153" s="5">
        <f t="shared" si="198"/>
        <v>0.26222222222222225</v>
      </c>
      <c r="P2153" s="5">
        <f t="shared" si="203"/>
        <v>19.666666666666668</v>
      </c>
      <c r="Q2153" t="str">
        <f t="shared" si="199"/>
        <v>games</v>
      </c>
      <c r="R2153" t="str">
        <f t="shared" si="200"/>
        <v>games</v>
      </c>
      <c r="S2153" s="9">
        <f t="shared" si="201"/>
        <v>42520.847384259265</v>
      </c>
      <c r="T2153" s="9">
        <f t="shared" si="202"/>
        <v>42550.847384259265</v>
      </c>
    </row>
    <row r="2154" spans="1:20" ht="60" x14ac:dyDescent="0.25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8287</v>
      </c>
      <c r="O2154" s="5">
        <f t="shared" si="198"/>
        <v>0.16666666666666666</v>
      </c>
      <c r="P2154" s="5">
        <f t="shared" si="203"/>
        <v>12.5</v>
      </c>
      <c r="Q2154" t="str">
        <f t="shared" si="199"/>
        <v>games</v>
      </c>
      <c r="R2154" t="str">
        <f t="shared" si="200"/>
        <v>games</v>
      </c>
      <c r="S2154" s="9">
        <f t="shared" si="201"/>
        <v>41683.832280092596</v>
      </c>
      <c r="T2154" s="9">
        <f t="shared" si="202"/>
        <v>41713.790613425925</v>
      </c>
    </row>
    <row r="2155" spans="1:20" ht="60" x14ac:dyDescent="0.25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8287</v>
      </c>
      <c r="O2155" s="5">
        <f t="shared" si="198"/>
        <v>9.124454880912446E-3</v>
      </c>
      <c r="P2155" s="5">
        <f t="shared" si="203"/>
        <v>8.5</v>
      </c>
      <c r="Q2155" t="str">
        <f t="shared" si="199"/>
        <v>games</v>
      </c>
      <c r="R2155" t="str">
        <f t="shared" si="200"/>
        <v>games</v>
      </c>
      <c r="S2155" s="9">
        <f t="shared" si="201"/>
        <v>41974.911087962959</v>
      </c>
      <c r="T2155" s="9">
        <f t="shared" si="202"/>
        <v>42014.332638888889</v>
      </c>
    </row>
    <row r="2156" spans="1:20" ht="30" x14ac:dyDescent="0.25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8287</v>
      </c>
      <c r="O2156" s="5">
        <f t="shared" si="198"/>
        <v>0.8</v>
      </c>
      <c r="P2156" s="5">
        <f t="shared" si="203"/>
        <v>1</v>
      </c>
      <c r="Q2156" t="str">
        <f t="shared" si="199"/>
        <v>games</v>
      </c>
      <c r="R2156" t="str">
        <f t="shared" si="200"/>
        <v>games</v>
      </c>
      <c r="S2156" s="9">
        <f t="shared" si="201"/>
        <v>41647.632256944446</v>
      </c>
      <c r="T2156" s="9">
        <f t="shared" si="202"/>
        <v>41667.632256944446</v>
      </c>
    </row>
    <row r="2157" spans="1:20" ht="45" x14ac:dyDescent="0.25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8287</v>
      </c>
      <c r="O2157" s="5">
        <f t="shared" si="198"/>
        <v>2.2999999999999998</v>
      </c>
      <c r="P2157" s="5">
        <f t="shared" si="203"/>
        <v>23</v>
      </c>
      <c r="Q2157" t="str">
        <f t="shared" si="199"/>
        <v>games</v>
      </c>
      <c r="R2157" t="str">
        <f t="shared" si="200"/>
        <v>games</v>
      </c>
      <c r="S2157" s="9">
        <f t="shared" si="201"/>
        <v>42430.747511574074</v>
      </c>
      <c r="T2157" s="9">
        <f t="shared" si="202"/>
        <v>42460.70584490741</v>
      </c>
    </row>
    <row r="2158" spans="1:20" ht="45" x14ac:dyDescent="0.25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8287</v>
      </c>
      <c r="O2158" s="5">
        <f t="shared" si="198"/>
        <v>2.6660714285714286</v>
      </c>
      <c r="P2158" s="5">
        <f t="shared" si="203"/>
        <v>17.987951807228917</v>
      </c>
      <c r="Q2158" t="str">
        <f t="shared" si="199"/>
        <v>games</v>
      </c>
      <c r="R2158" t="str">
        <f t="shared" si="200"/>
        <v>games</v>
      </c>
      <c r="S2158" s="9">
        <f t="shared" si="201"/>
        <v>41488.85423611111</v>
      </c>
      <c r="T2158" s="9">
        <f t="shared" si="202"/>
        <v>41533.85423611111</v>
      </c>
    </row>
    <row r="2159" spans="1:20" ht="30" x14ac:dyDescent="0.25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8287</v>
      </c>
      <c r="O2159" s="5">
        <f t="shared" si="198"/>
        <v>28.192</v>
      </c>
      <c r="P2159" s="5">
        <f t="shared" si="203"/>
        <v>370.94736842105266</v>
      </c>
      <c r="Q2159" t="str">
        <f t="shared" si="199"/>
        <v>games</v>
      </c>
      <c r="R2159" t="str">
        <f t="shared" si="200"/>
        <v>games</v>
      </c>
      <c r="S2159" s="9">
        <f t="shared" si="201"/>
        <v>42694.98128472222</v>
      </c>
      <c r="T2159" s="9">
        <f t="shared" si="202"/>
        <v>42727.332638888889</v>
      </c>
    </row>
    <row r="2160" spans="1:20" ht="60" x14ac:dyDescent="0.25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8287</v>
      </c>
      <c r="O2160" s="5">
        <f t="shared" si="198"/>
        <v>6.5900366666666663</v>
      </c>
      <c r="P2160" s="5">
        <f t="shared" si="203"/>
        <v>63.569485530546629</v>
      </c>
      <c r="Q2160" t="str">
        <f t="shared" si="199"/>
        <v>games</v>
      </c>
      <c r="R2160" t="str">
        <f t="shared" si="200"/>
        <v>games</v>
      </c>
      <c r="S2160" s="9">
        <f t="shared" si="201"/>
        <v>41264.853865740741</v>
      </c>
      <c r="T2160" s="9">
        <f t="shared" si="202"/>
        <v>41309.853865740741</v>
      </c>
    </row>
    <row r="2161" spans="1:20" ht="75" x14ac:dyDescent="0.25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8287</v>
      </c>
      <c r="O2161" s="5">
        <f t="shared" si="198"/>
        <v>0.72222222222222221</v>
      </c>
      <c r="P2161" s="5">
        <f t="shared" si="203"/>
        <v>13</v>
      </c>
      <c r="Q2161" t="str">
        <f t="shared" si="199"/>
        <v>games</v>
      </c>
      <c r="R2161" t="str">
        <f t="shared" si="200"/>
        <v>games</v>
      </c>
      <c r="S2161" s="9">
        <f t="shared" si="201"/>
        <v>40710.731180555551</v>
      </c>
      <c r="T2161" s="9">
        <f t="shared" si="202"/>
        <v>40740.731180555551</v>
      </c>
    </row>
    <row r="2162" spans="1:20" ht="45" x14ac:dyDescent="0.25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8287</v>
      </c>
      <c r="O2162" s="5">
        <f t="shared" si="198"/>
        <v>0.85</v>
      </c>
      <c r="P2162" s="5">
        <f t="shared" si="203"/>
        <v>5.3125</v>
      </c>
      <c r="Q2162" t="str">
        <f t="shared" si="199"/>
        <v>games</v>
      </c>
      <c r="R2162" t="str">
        <f t="shared" si="200"/>
        <v>games</v>
      </c>
      <c r="S2162" s="9">
        <f t="shared" si="201"/>
        <v>41018.711863425924</v>
      </c>
      <c r="T2162" s="9">
        <f t="shared" si="202"/>
        <v>41048.711863425924</v>
      </c>
    </row>
    <row r="2163" spans="1:20" ht="30" x14ac:dyDescent="0.25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8281</v>
      </c>
      <c r="O2163" s="5">
        <f t="shared" si="198"/>
        <v>115.75</v>
      </c>
      <c r="P2163" s="5">
        <f t="shared" si="203"/>
        <v>35.615384615384613</v>
      </c>
      <c r="Q2163" t="str">
        <f t="shared" si="199"/>
        <v>music</v>
      </c>
      <c r="R2163" t="str">
        <f t="shared" si="200"/>
        <v>rock</v>
      </c>
      <c r="S2163" s="9">
        <f t="shared" si="201"/>
        <v>42240.852534722217</v>
      </c>
      <c r="T2163" s="9">
        <f t="shared" si="202"/>
        <v>42270.852534722217</v>
      </c>
    </row>
    <row r="2164" spans="1:20" ht="60" x14ac:dyDescent="0.25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8281</v>
      </c>
      <c r="O2164" s="5">
        <f t="shared" si="198"/>
        <v>112.26666666666667</v>
      </c>
      <c r="P2164" s="5">
        <f t="shared" si="203"/>
        <v>87.103448275862064</v>
      </c>
      <c r="Q2164" t="str">
        <f t="shared" si="199"/>
        <v>music</v>
      </c>
      <c r="R2164" t="str">
        <f t="shared" si="200"/>
        <v>rock</v>
      </c>
      <c r="S2164" s="9">
        <f t="shared" si="201"/>
        <v>41813.766099537039</v>
      </c>
      <c r="T2164" s="9">
        <f t="shared" si="202"/>
        <v>41844.766099537039</v>
      </c>
    </row>
    <row r="2165" spans="1:20" ht="45" x14ac:dyDescent="0.25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8281</v>
      </c>
      <c r="O2165" s="5">
        <f t="shared" si="198"/>
        <v>132.19999999999999</v>
      </c>
      <c r="P2165" s="5">
        <f t="shared" si="203"/>
        <v>75.11363636363636</v>
      </c>
      <c r="Q2165" t="str">
        <f t="shared" si="199"/>
        <v>music</v>
      </c>
      <c r="R2165" t="str">
        <f t="shared" si="200"/>
        <v>rock</v>
      </c>
      <c r="S2165" s="9">
        <f t="shared" si="201"/>
        <v>42111.899537037039</v>
      </c>
      <c r="T2165" s="9">
        <f t="shared" si="202"/>
        <v>42163.159722222219</v>
      </c>
    </row>
    <row r="2166" spans="1:20" ht="30" x14ac:dyDescent="0.25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8281</v>
      </c>
      <c r="O2166" s="5">
        <f t="shared" si="198"/>
        <v>102.63636363636364</v>
      </c>
      <c r="P2166" s="5">
        <f t="shared" si="203"/>
        <v>68.01204819277109</v>
      </c>
      <c r="Q2166" t="str">
        <f t="shared" si="199"/>
        <v>music</v>
      </c>
      <c r="R2166" t="str">
        <f t="shared" si="200"/>
        <v>rock</v>
      </c>
      <c r="S2166" s="9">
        <f t="shared" si="201"/>
        <v>42515.71775462963</v>
      </c>
      <c r="T2166" s="9">
        <f t="shared" si="202"/>
        <v>42546.165972222225</v>
      </c>
    </row>
    <row r="2167" spans="1:20" ht="60" x14ac:dyDescent="0.25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8281</v>
      </c>
      <c r="O2167" s="5">
        <f t="shared" si="198"/>
        <v>138.63999999999999</v>
      </c>
      <c r="P2167" s="5">
        <f t="shared" si="203"/>
        <v>29.623931623931625</v>
      </c>
      <c r="Q2167" t="str">
        <f t="shared" si="199"/>
        <v>music</v>
      </c>
      <c r="R2167" t="str">
        <f t="shared" si="200"/>
        <v>rock</v>
      </c>
      <c r="S2167" s="9">
        <f t="shared" si="201"/>
        <v>42438.667071759264</v>
      </c>
      <c r="T2167" s="9">
        <f t="shared" si="202"/>
        <v>42468.625405092593</v>
      </c>
    </row>
    <row r="2168" spans="1:20" ht="60" x14ac:dyDescent="0.25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8281</v>
      </c>
      <c r="O2168" s="5">
        <f t="shared" si="198"/>
        <v>146.6</v>
      </c>
      <c r="P2168" s="5">
        <f t="shared" si="203"/>
        <v>91.625</v>
      </c>
      <c r="Q2168" t="str">
        <f t="shared" si="199"/>
        <v>music</v>
      </c>
      <c r="R2168" t="str">
        <f t="shared" si="200"/>
        <v>rock</v>
      </c>
      <c r="S2168" s="9">
        <f t="shared" si="201"/>
        <v>41933.838171296295</v>
      </c>
      <c r="T2168" s="9">
        <f t="shared" si="202"/>
        <v>41978.879837962959</v>
      </c>
    </row>
    <row r="2169" spans="1:20" ht="30" x14ac:dyDescent="0.25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8281</v>
      </c>
      <c r="O2169" s="5">
        <f t="shared" si="198"/>
        <v>120</v>
      </c>
      <c r="P2169" s="5">
        <f t="shared" si="203"/>
        <v>22.5</v>
      </c>
      <c r="Q2169" t="str">
        <f t="shared" si="199"/>
        <v>music</v>
      </c>
      <c r="R2169" t="str">
        <f t="shared" si="200"/>
        <v>rock</v>
      </c>
      <c r="S2169" s="9">
        <f t="shared" si="201"/>
        <v>41153.066400462965</v>
      </c>
      <c r="T2169" s="9">
        <f t="shared" si="202"/>
        <v>41167.066400462965</v>
      </c>
    </row>
    <row r="2170" spans="1:20" ht="45" x14ac:dyDescent="0.25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8281</v>
      </c>
      <c r="O2170" s="5">
        <f t="shared" si="198"/>
        <v>121.58161111111112</v>
      </c>
      <c r="P2170" s="5">
        <f t="shared" si="203"/>
        <v>64.366735294117646</v>
      </c>
      <c r="Q2170" t="str">
        <f t="shared" si="199"/>
        <v>music</v>
      </c>
      <c r="R2170" t="str">
        <f t="shared" si="200"/>
        <v>rock</v>
      </c>
      <c r="S2170" s="9">
        <f t="shared" si="201"/>
        <v>42745.600243055553</v>
      </c>
      <c r="T2170" s="9">
        <f t="shared" si="202"/>
        <v>42776.208333333328</v>
      </c>
    </row>
    <row r="2171" spans="1:20" ht="60" x14ac:dyDescent="0.25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8281</v>
      </c>
      <c r="O2171" s="5">
        <f t="shared" si="198"/>
        <v>100</v>
      </c>
      <c r="P2171" s="5">
        <f t="shared" si="203"/>
        <v>21.857142857142858</v>
      </c>
      <c r="Q2171" t="str">
        <f t="shared" si="199"/>
        <v>music</v>
      </c>
      <c r="R2171" t="str">
        <f t="shared" si="200"/>
        <v>rock</v>
      </c>
      <c r="S2171" s="9">
        <f t="shared" si="201"/>
        <v>42793.700821759259</v>
      </c>
      <c r="T2171" s="9">
        <f t="shared" si="202"/>
        <v>42796.700821759259</v>
      </c>
    </row>
    <row r="2172" spans="1:20" ht="45" x14ac:dyDescent="0.25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8281</v>
      </c>
      <c r="O2172" s="5">
        <f t="shared" si="198"/>
        <v>180.85714285714286</v>
      </c>
      <c r="P2172" s="5">
        <f t="shared" si="203"/>
        <v>33.315789473684212</v>
      </c>
      <c r="Q2172" t="str">
        <f t="shared" si="199"/>
        <v>music</v>
      </c>
      <c r="R2172" t="str">
        <f t="shared" si="200"/>
        <v>rock</v>
      </c>
      <c r="S2172" s="9">
        <f t="shared" si="201"/>
        <v>42198.750254629631</v>
      </c>
      <c r="T2172" s="9">
        <f t="shared" si="202"/>
        <v>42238.750254629631</v>
      </c>
    </row>
    <row r="2173" spans="1:20" ht="45" x14ac:dyDescent="0.25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8281</v>
      </c>
      <c r="O2173" s="5">
        <f t="shared" si="198"/>
        <v>106.075</v>
      </c>
      <c r="P2173" s="5">
        <f t="shared" si="203"/>
        <v>90.276595744680847</v>
      </c>
      <c r="Q2173" t="str">
        <f t="shared" si="199"/>
        <v>music</v>
      </c>
      <c r="R2173" t="str">
        <f t="shared" si="200"/>
        <v>rock</v>
      </c>
      <c r="S2173" s="9">
        <f t="shared" si="201"/>
        <v>42141.95711805555</v>
      </c>
      <c r="T2173" s="9">
        <f t="shared" si="202"/>
        <v>42177.208333333328</v>
      </c>
    </row>
    <row r="2174" spans="1:20" ht="45" x14ac:dyDescent="0.25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8281</v>
      </c>
      <c r="O2174" s="5">
        <f t="shared" si="198"/>
        <v>100</v>
      </c>
      <c r="P2174" s="5">
        <f t="shared" si="203"/>
        <v>76.92307692307692</v>
      </c>
      <c r="Q2174" t="str">
        <f t="shared" si="199"/>
        <v>music</v>
      </c>
      <c r="R2174" t="str">
        <f t="shared" si="200"/>
        <v>rock</v>
      </c>
      <c r="S2174" s="9">
        <f t="shared" si="201"/>
        <v>42082.580092592587</v>
      </c>
      <c r="T2174" s="9">
        <f t="shared" si="202"/>
        <v>42112.580092592587</v>
      </c>
    </row>
    <row r="2175" spans="1:20" ht="60" x14ac:dyDescent="0.25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8281</v>
      </c>
      <c r="O2175" s="5">
        <f t="shared" si="198"/>
        <v>126.92857142857143</v>
      </c>
      <c r="P2175" s="5">
        <f t="shared" si="203"/>
        <v>59.233333333333334</v>
      </c>
      <c r="Q2175" t="str">
        <f t="shared" si="199"/>
        <v>music</v>
      </c>
      <c r="R2175" t="str">
        <f t="shared" si="200"/>
        <v>rock</v>
      </c>
      <c r="S2175" s="9">
        <f t="shared" si="201"/>
        <v>41495.692627314813</v>
      </c>
      <c r="T2175" s="9">
        <f t="shared" si="202"/>
        <v>41527.165972222225</v>
      </c>
    </row>
    <row r="2176" spans="1:20" ht="60" x14ac:dyDescent="0.25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8281</v>
      </c>
      <c r="O2176" s="5">
        <f t="shared" si="198"/>
        <v>102.97499999999999</v>
      </c>
      <c r="P2176" s="5">
        <f t="shared" si="203"/>
        <v>65.38095238095238</v>
      </c>
      <c r="Q2176" t="str">
        <f t="shared" si="199"/>
        <v>music</v>
      </c>
      <c r="R2176" t="str">
        <f t="shared" si="200"/>
        <v>rock</v>
      </c>
      <c r="S2176" s="9">
        <f t="shared" si="201"/>
        <v>42465.542905092589</v>
      </c>
      <c r="T2176" s="9">
        <f t="shared" si="202"/>
        <v>42495.542905092589</v>
      </c>
    </row>
    <row r="2177" spans="1:20" ht="60" x14ac:dyDescent="0.25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8281</v>
      </c>
      <c r="O2177" s="5">
        <f t="shared" si="198"/>
        <v>250</v>
      </c>
      <c r="P2177" s="5">
        <f t="shared" si="203"/>
        <v>67.307692307692307</v>
      </c>
      <c r="Q2177" t="str">
        <f t="shared" si="199"/>
        <v>music</v>
      </c>
      <c r="R2177" t="str">
        <f t="shared" si="200"/>
        <v>rock</v>
      </c>
      <c r="S2177" s="9">
        <f t="shared" si="201"/>
        <v>42565.009097222224</v>
      </c>
      <c r="T2177" s="9">
        <f t="shared" si="202"/>
        <v>42572.009097222224</v>
      </c>
    </row>
    <row r="2178" spans="1:20" ht="45" x14ac:dyDescent="0.25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8281</v>
      </c>
      <c r="O2178" s="5">
        <f t="shared" si="198"/>
        <v>126.02</v>
      </c>
      <c r="P2178" s="5">
        <f t="shared" si="203"/>
        <v>88.74647887323944</v>
      </c>
      <c r="Q2178" t="str">
        <f t="shared" si="199"/>
        <v>music</v>
      </c>
      <c r="R2178" t="str">
        <f t="shared" si="200"/>
        <v>rock</v>
      </c>
      <c r="S2178" s="9">
        <f t="shared" si="201"/>
        <v>42096.633206018523</v>
      </c>
      <c r="T2178" s="9">
        <f t="shared" si="202"/>
        <v>42126.633206018523</v>
      </c>
    </row>
    <row r="2179" spans="1:20" ht="75" x14ac:dyDescent="0.25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8281</v>
      </c>
      <c r="O2179" s="5">
        <f t="shared" ref="O2179:O2242" si="204">E2179*100/D2179</f>
        <v>100.12</v>
      </c>
      <c r="P2179" s="5">
        <f t="shared" si="203"/>
        <v>65.868421052631575</v>
      </c>
      <c r="Q2179" t="str">
        <f t="shared" ref="Q2179:Q2242" si="205">IF(ISERR(FIND(" ",N2179)),"",LEFT(N2179,FIND(" ",N2179)-1))</f>
        <v>music</v>
      </c>
      <c r="R2179" t="str">
        <f t="shared" ref="R2179:R2242" si="206">IF(ISERR(FIND(" ",N2179)),"",RIGHT(N2179,LEN(N2179)-FIND("*",SUBSTITUTE(N2179," ","*",LEN(N2179)-LEN(SUBSTITUTE(N2179," ",""))))))</f>
        <v>rock</v>
      </c>
      <c r="S2179" s="9">
        <f t="shared" ref="S2179:S2242" si="207">(((J2179/60)/60)/24)+DATE(1970,1,1)</f>
        <v>42502.250775462962</v>
      </c>
      <c r="T2179" s="9">
        <f t="shared" ref="T2179:T2242" si="208">(((I2179/60)/60)/24)+DATE(1970,1,1)</f>
        <v>42527.250775462962</v>
      </c>
    </row>
    <row r="2180" spans="1:20" ht="45" x14ac:dyDescent="0.25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8281</v>
      </c>
      <c r="O2180" s="5">
        <f t="shared" si="204"/>
        <v>138.63999999999999</v>
      </c>
      <c r="P2180" s="5">
        <f t="shared" ref="P2180:P2243" si="209">IF(L2180=0,0,E2180/L2180)</f>
        <v>40.349243306169967</v>
      </c>
      <c r="Q2180" t="str">
        <f t="shared" si="205"/>
        <v>music</v>
      </c>
      <c r="R2180" t="str">
        <f t="shared" si="206"/>
        <v>rock</v>
      </c>
      <c r="S2180" s="9">
        <f t="shared" si="207"/>
        <v>42723.63653935185</v>
      </c>
      <c r="T2180" s="9">
        <f t="shared" si="208"/>
        <v>42753.63653935185</v>
      </c>
    </row>
    <row r="2181" spans="1:20" ht="45" x14ac:dyDescent="0.25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8281</v>
      </c>
      <c r="O2181" s="5">
        <f t="shared" si="204"/>
        <v>161.4</v>
      </c>
      <c r="P2181" s="5">
        <f t="shared" si="209"/>
        <v>76.857142857142861</v>
      </c>
      <c r="Q2181" t="str">
        <f t="shared" si="205"/>
        <v>music</v>
      </c>
      <c r="R2181" t="str">
        <f t="shared" si="206"/>
        <v>rock</v>
      </c>
      <c r="S2181" s="9">
        <f t="shared" si="207"/>
        <v>42075.171203703707</v>
      </c>
      <c r="T2181" s="9">
        <f t="shared" si="208"/>
        <v>42105.171203703707</v>
      </c>
    </row>
    <row r="2182" spans="1:20" ht="45" x14ac:dyDescent="0.25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8281</v>
      </c>
      <c r="O2182" s="5">
        <f t="shared" si="204"/>
        <v>107.1842</v>
      </c>
      <c r="P2182" s="5">
        <f t="shared" si="209"/>
        <v>68.707820512820518</v>
      </c>
      <c r="Q2182" t="str">
        <f t="shared" si="205"/>
        <v>music</v>
      </c>
      <c r="R2182" t="str">
        <f t="shared" si="206"/>
        <v>rock</v>
      </c>
      <c r="S2182" s="9">
        <f t="shared" si="207"/>
        <v>42279.669768518521</v>
      </c>
      <c r="T2182" s="9">
        <f t="shared" si="208"/>
        <v>42321.711435185185</v>
      </c>
    </row>
    <row r="2183" spans="1:20" ht="60" x14ac:dyDescent="0.25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8302</v>
      </c>
      <c r="O2183" s="5">
        <f t="shared" si="204"/>
        <v>153.1</v>
      </c>
      <c r="P2183" s="5">
        <f t="shared" si="209"/>
        <v>57.773584905660378</v>
      </c>
      <c r="Q2183" t="str">
        <f t="shared" si="205"/>
        <v>games</v>
      </c>
      <c r="R2183" t="str">
        <f t="shared" si="206"/>
        <v>games</v>
      </c>
      <c r="S2183" s="9">
        <f t="shared" si="207"/>
        <v>42773.005243055552</v>
      </c>
      <c r="T2183" s="9">
        <f t="shared" si="208"/>
        <v>42787.005243055552</v>
      </c>
    </row>
    <row r="2184" spans="1:20" ht="45" x14ac:dyDescent="0.25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8302</v>
      </c>
      <c r="O2184" s="5">
        <f t="shared" si="204"/>
        <v>524.16666666666663</v>
      </c>
      <c r="P2184" s="5">
        <f t="shared" si="209"/>
        <v>44.171348314606739</v>
      </c>
      <c r="Q2184" t="str">
        <f t="shared" si="205"/>
        <v>games</v>
      </c>
      <c r="R2184" t="str">
        <f t="shared" si="206"/>
        <v>games</v>
      </c>
      <c r="S2184" s="9">
        <f t="shared" si="207"/>
        <v>41879.900752314818</v>
      </c>
      <c r="T2184" s="9">
        <f t="shared" si="208"/>
        <v>41914.900752314818</v>
      </c>
    </row>
    <row r="2185" spans="1:20" ht="60" x14ac:dyDescent="0.25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8302</v>
      </c>
      <c r="O2185" s="5">
        <f t="shared" si="204"/>
        <v>489.27777777777777</v>
      </c>
      <c r="P2185" s="5">
        <f t="shared" si="209"/>
        <v>31.566308243727597</v>
      </c>
      <c r="Q2185" t="str">
        <f t="shared" si="205"/>
        <v>games</v>
      </c>
      <c r="R2185" t="str">
        <f t="shared" si="206"/>
        <v>games</v>
      </c>
      <c r="S2185" s="9">
        <f t="shared" si="207"/>
        <v>42745.365474537044</v>
      </c>
      <c r="T2185" s="9">
        <f t="shared" si="208"/>
        <v>42775.208333333328</v>
      </c>
    </row>
    <row r="2186" spans="1:20" ht="60" x14ac:dyDescent="0.25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8302</v>
      </c>
      <c r="O2186" s="5">
        <f t="shared" si="204"/>
        <v>284.74</v>
      </c>
      <c r="P2186" s="5">
        <f t="shared" si="209"/>
        <v>107.04511278195488</v>
      </c>
      <c r="Q2186" t="str">
        <f t="shared" si="205"/>
        <v>games</v>
      </c>
      <c r="R2186" t="str">
        <f t="shared" si="206"/>
        <v>games</v>
      </c>
      <c r="S2186" s="9">
        <f t="shared" si="207"/>
        <v>42380.690289351856</v>
      </c>
      <c r="T2186" s="9">
        <f t="shared" si="208"/>
        <v>42394.666666666672</v>
      </c>
    </row>
    <row r="2187" spans="1:20" ht="60" x14ac:dyDescent="0.25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8302</v>
      </c>
      <c r="O2187" s="5">
        <f t="shared" si="204"/>
        <v>1856.97</v>
      </c>
      <c r="P2187" s="5">
        <f t="shared" si="209"/>
        <v>149.03451043338683</v>
      </c>
      <c r="Q2187" t="str">
        <f t="shared" si="205"/>
        <v>games</v>
      </c>
      <c r="R2187" t="str">
        <f t="shared" si="206"/>
        <v>games</v>
      </c>
      <c r="S2187" s="9">
        <f t="shared" si="207"/>
        <v>41319.349988425929</v>
      </c>
      <c r="T2187" s="9">
        <f t="shared" si="208"/>
        <v>41359.349988425929</v>
      </c>
    </row>
    <row r="2188" spans="1:20" ht="45" x14ac:dyDescent="0.25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8302</v>
      </c>
      <c r="O2188" s="5">
        <f t="shared" si="204"/>
        <v>109.675</v>
      </c>
      <c r="P2188" s="5">
        <f t="shared" si="209"/>
        <v>55.956632653061227</v>
      </c>
      <c r="Q2188" t="str">
        <f t="shared" si="205"/>
        <v>games</v>
      </c>
      <c r="R2188" t="str">
        <f t="shared" si="206"/>
        <v>games</v>
      </c>
      <c r="S2188" s="9">
        <f t="shared" si="207"/>
        <v>42583.615081018521</v>
      </c>
      <c r="T2188" s="9">
        <f t="shared" si="208"/>
        <v>42620.083333333328</v>
      </c>
    </row>
    <row r="2189" spans="1:20" ht="60" x14ac:dyDescent="0.25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8302</v>
      </c>
      <c r="O2189" s="5">
        <f t="shared" si="204"/>
        <v>1014.6425</v>
      </c>
      <c r="P2189" s="5">
        <f t="shared" si="209"/>
        <v>56.970381807973048</v>
      </c>
      <c r="Q2189" t="str">
        <f t="shared" si="205"/>
        <v>games</v>
      </c>
      <c r="R2189" t="str">
        <f t="shared" si="206"/>
        <v>games</v>
      </c>
      <c r="S2189" s="9">
        <f t="shared" si="207"/>
        <v>42068.209097222221</v>
      </c>
      <c r="T2189" s="9">
        <f t="shared" si="208"/>
        <v>42097.165972222225</v>
      </c>
    </row>
    <row r="2190" spans="1:20" ht="45" x14ac:dyDescent="0.25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8302</v>
      </c>
      <c r="O2190" s="5">
        <f t="shared" si="204"/>
        <v>412.17692027666544</v>
      </c>
      <c r="P2190" s="5">
        <f t="shared" si="209"/>
        <v>44.056420233463037</v>
      </c>
      <c r="Q2190" t="str">
        <f t="shared" si="205"/>
        <v>games</v>
      </c>
      <c r="R2190" t="str">
        <f t="shared" si="206"/>
        <v>games</v>
      </c>
      <c r="S2190" s="9">
        <f t="shared" si="207"/>
        <v>42633.586122685185</v>
      </c>
      <c r="T2190" s="9">
        <f t="shared" si="208"/>
        <v>42668.708333333328</v>
      </c>
    </row>
    <row r="2191" spans="1:20" ht="60" x14ac:dyDescent="0.25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8302</v>
      </c>
      <c r="O2191" s="5">
        <f t="shared" si="204"/>
        <v>503.25</v>
      </c>
      <c r="P2191" s="5">
        <f t="shared" si="209"/>
        <v>68.625</v>
      </c>
      <c r="Q2191" t="str">
        <f t="shared" si="205"/>
        <v>games</v>
      </c>
      <c r="R2191" t="str">
        <f t="shared" si="206"/>
        <v>games</v>
      </c>
      <c r="S2191" s="9">
        <f t="shared" si="207"/>
        <v>42467.788194444445</v>
      </c>
      <c r="T2191" s="9">
        <f t="shared" si="208"/>
        <v>42481.916666666672</v>
      </c>
    </row>
    <row r="2192" spans="1:20" ht="45" x14ac:dyDescent="0.25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8302</v>
      </c>
      <c r="O2192" s="5">
        <f t="shared" si="204"/>
        <v>184.61052631578949</v>
      </c>
      <c r="P2192" s="5">
        <f t="shared" si="209"/>
        <v>65.318435754189949</v>
      </c>
      <c r="Q2192" t="str">
        <f t="shared" si="205"/>
        <v>games</v>
      </c>
      <c r="R2192" t="str">
        <f t="shared" si="206"/>
        <v>games</v>
      </c>
      <c r="S2192" s="9">
        <f t="shared" si="207"/>
        <v>42417.625046296293</v>
      </c>
      <c r="T2192" s="9">
        <f t="shared" si="208"/>
        <v>42452.290972222225</v>
      </c>
    </row>
    <row r="2193" spans="1:20" ht="60" x14ac:dyDescent="0.25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8302</v>
      </c>
      <c r="O2193" s="5">
        <f t="shared" si="204"/>
        <v>119.73333333333333</v>
      </c>
      <c r="P2193" s="5">
        <f t="shared" si="209"/>
        <v>35.92</v>
      </c>
      <c r="Q2193" t="str">
        <f t="shared" si="205"/>
        <v>games</v>
      </c>
      <c r="R2193" t="str">
        <f t="shared" si="206"/>
        <v>games</v>
      </c>
      <c r="S2193" s="9">
        <f t="shared" si="207"/>
        <v>42768.833645833336</v>
      </c>
      <c r="T2193" s="9">
        <f t="shared" si="208"/>
        <v>42780.833645833336</v>
      </c>
    </row>
    <row r="2194" spans="1:20" ht="60" x14ac:dyDescent="0.25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8302</v>
      </c>
      <c r="O2194" s="5">
        <f t="shared" si="204"/>
        <v>1081.2401666666667</v>
      </c>
      <c r="P2194" s="5">
        <f t="shared" si="209"/>
        <v>40.070667078443485</v>
      </c>
      <c r="Q2194" t="str">
        <f t="shared" si="205"/>
        <v>games</v>
      </c>
      <c r="R2194" t="str">
        <f t="shared" si="206"/>
        <v>games</v>
      </c>
      <c r="S2194" s="9">
        <f t="shared" si="207"/>
        <v>42691.8512037037</v>
      </c>
      <c r="T2194" s="9">
        <f t="shared" si="208"/>
        <v>42719.958333333328</v>
      </c>
    </row>
    <row r="2195" spans="1:20" ht="60" x14ac:dyDescent="0.25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8302</v>
      </c>
      <c r="O2195" s="5">
        <f t="shared" si="204"/>
        <v>452.37333333333333</v>
      </c>
      <c r="P2195" s="5">
        <f t="shared" si="209"/>
        <v>75.647714604236342</v>
      </c>
      <c r="Q2195" t="str">
        <f t="shared" si="205"/>
        <v>games</v>
      </c>
      <c r="R2195" t="str">
        <f t="shared" si="206"/>
        <v>games</v>
      </c>
      <c r="S2195" s="9">
        <f t="shared" si="207"/>
        <v>42664.405925925923</v>
      </c>
      <c r="T2195" s="9">
        <f t="shared" si="208"/>
        <v>42695.207638888889</v>
      </c>
    </row>
    <row r="2196" spans="1:20" ht="60" x14ac:dyDescent="0.25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8302</v>
      </c>
      <c r="O2196" s="5">
        <f t="shared" si="204"/>
        <v>537.37</v>
      </c>
      <c r="P2196" s="5">
        <f t="shared" si="209"/>
        <v>61.203872437357631</v>
      </c>
      <c r="Q2196" t="str">
        <f t="shared" si="205"/>
        <v>games</v>
      </c>
      <c r="R2196" t="str">
        <f t="shared" si="206"/>
        <v>games</v>
      </c>
      <c r="S2196" s="9">
        <f t="shared" si="207"/>
        <v>42425.757986111115</v>
      </c>
      <c r="T2196" s="9">
        <f t="shared" si="208"/>
        <v>42455.716319444444</v>
      </c>
    </row>
    <row r="2197" spans="1:20" ht="30" x14ac:dyDescent="0.25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8302</v>
      </c>
      <c r="O2197" s="5">
        <f t="shared" si="204"/>
        <v>120.32608695652173</v>
      </c>
      <c r="P2197" s="5">
        <f t="shared" si="209"/>
        <v>48.130434782608695</v>
      </c>
      <c r="Q2197" t="str">
        <f t="shared" si="205"/>
        <v>games</v>
      </c>
      <c r="R2197" t="str">
        <f t="shared" si="206"/>
        <v>games</v>
      </c>
      <c r="S2197" s="9">
        <f t="shared" si="207"/>
        <v>42197.771990740745</v>
      </c>
      <c r="T2197" s="9">
        <f t="shared" si="208"/>
        <v>42227.771990740745</v>
      </c>
    </row>
    <row r="2198" spans="1:20" ht="30" x14ac:dyDescent="0.25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8302</v>
      </c>
      <c r="O2198" s="5">
        <f t="shared" si="204"/>
        <v>113.83571428571429</v>
      </c>
      <c r="P2198" s="5">
        <f t="shared" si="209"/>
        <v>68.106837606837601</v>
      </c>
      <c r="Q2198" t="str">
        <f t="shared" si="205"/>
        <v>games</v>
      </c>
      <c r="R2198" t="str">
        <f t="shared" si="206"/>
        <v>games</v>
      </c>
      <c r="S2198" s="9">
        <f t="shared" si="207"/>
        <v>42675.487291666665</v>
      </c>
      <c r="T2198" s="9">
        <f t="shared" si="208"/>
        <v>42706.291666666672</v>
      </c>
    </row>
    <row r="2199" spans="1:20" ht="45" x14ac:dyDescent="0.25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8302</v>
      </c>
      <c r="O2199" s="5">
        <f t="shared" si="204"/>
        <v>951.03110000000004</v>
      </c>
      <c r="P2199" s="5">
        <f t="shared" si="209"/>
        <v>65.891300230946882</v>
      </c>
      <c r="Q2199" t="str">
        <f t="shared" si="205"/>
        <v>games</v>
      </c>
      <c r="R2199" t="str">
        <f t="shared" si="206"/>
        <v>games</v>
      </c>
      <c r="S2199" s="9">
        <f t="shared" si="207"/>
        <v>42033.584016203706</v>
      </c>
      <c r="T2199" s="9">
        <f t="shared" si="208"/>
        <v>42063.584016203706</v>
      </c>
    </row>
    <row r="2200" spans="1:20" ht="60" x14ac:dyDescent="0.25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8302</v>
      </c>
      <c r="O2200" s="5">
        <f t="shared" si="204"/>
        <v>132.89250000000001</v>
      </c>
      <c r="P2200" s="5">
        <f t="shared" si="209"/>
        <v>81.654377880184327</v>
      </c>
      <c r="Q2200" t="str">
        <f t="shared" si="205"/>
        <v>games</v>
      </c>
      <c r="R2200" t="str">
        <f t="shared" si="206"/>
        <v>games</v>
      </c>
      <c r="S2200" s="9">
        <f t="shared" si="207"/>
        <v>42292.513888888891</v>
      </c>
      <c r="T2200" s="9">
        <f t="shared" si="208"/>
        <v>42322.555555555555</v>
      </c>
    </row>
    <row r="2201" spans="1:20" ht="30" x14ac:dyDescent="0.25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8302</v>
      </c>
      <c r="O2201" s="5">
        <f t="shared" si="204"/>
        <v>146.97777777777779</v>
      </c>
      <c r="P2201" s="5">
        <f t="shared" si="209"/>
        <v>52.701195219123505</v>
      </c>
      <c r="Q2201" t="str">
        <f t="shared" si="205"/>
        <v>games</v>
      </c>
      <c r="R2201" t="str">
        <f t="shared" si="206"/>
        <v>games</v>
      </c>
      <c r="S2201" s="9">
        <f t="shared" si="207"/>
        <v>42262.416643518518</v>
      </c>
      <c r="T2201" s="9">
        <f t="shared" si="208"/>
        <v>42292.416643518518</v>
      </c>
    </row>
    <row r="2202" spans="1:20" ht="60" x14ac:dyDescent="0.25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8302</v>
      </c>
      <c r="O2202" s="5">
        <f t="shared" si="204"/>
        <v>542.15</v>
      </c>
      <c r="P2202" s="5">
        <f t="shared" si="209"/>
        <v>41.228136882129277</v>
      </c>
      <c r="Q2202" t="str">
        <f t="shared" si="205"/>
        <v>games</v>
      </c>
      <c r="R2202" t="str">
        <f t="shared" si="206"/>
        <v>games</v>
      </c>
      <c r="S2202" s="9">
        <f t="shared" si="207"/>
        <v>42163.625787037032</v>
      </c>
      <c r="T2202" s="9">
        <f t="shared" si="208"/>
        <v>42191.125</v>
      </c>
    </row>
    <row r="2203" spans="1:20" ht="60" x14ac:dyDescent="0.25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8285</v>
      </c>
      <c r="O2203" s="5">
        <f t="shared" si="204"/>
        <v>382.71818181818179</v>
      </c>
      <c r="P2203" s="5">
        <f t="shared" si="209"/>
        <v>15.035357142857142</v>
      </c>
      <c r="Q2203" t="str">
        <f t="shared" si="205"/>
        <v>music</v>
      </c>
      <c r="R2203" t="str">
        <f t="shared" si="206"/>
        <v>music</v>
      </c>
      <c r="S2203" s="9">
        <f t="shared" si="207"/>
        <v>41276.846817129634</v>
      </c>
      <c r="T2203" s="9">
        <f t="shared" si="208"/>
        <v>41290.846817129634</v>
      </c>
    </row>
    <row r="2204" spans="1:20" ht="45" x14ac:dyDescent="0.25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8285</v>
      </c>
      <c r="O2204" s="5">
        <f t="shared" si="204"/>
        <v>704.18124999999998</v>
      </c>
      <c r="P2204" s="5">
        <f t="shared" si="209"/>
        <v>39.066920943134534</v>
      </c>
      <c r="Q2204" t="str">
        <f t="shared" si="205"/>
        <v>music</v>
      </c>
      <c r="R2204" t="str">
        <f t="shared" si="206"/>
        <v>music</v>
      </c>
      <c r="S2204" s="9">
        <f t="shared" si="207"/>
        <v>41184.849166666667</v>
      </c>
      <c r="T2204" s="9">
        <f t="shared" si="208"/>
        <v>41214.849166666667</v>
      </c>
    </row>
    <row r="2205" spans="1:20" ht="60" x14ac:dyDescent="0.25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8285</v>
      </c>
      <c r="O2205" s="5">
        <f t="shared" si="204"/>
        <v>109.55</v>
      </c>
      <c r="P2205" s="5">
        <f t="shared" si="209"/>
        <v>43.82</v>
      </c>
      <c r="Q2205" t="str">
        <f t="shared" si="205"/>
        <v>music</v>
      </c>
      <c r="R2205" t="str">
        <f t="shared" si="206"/>
        <v>music</v>
      </c>
      <c r="S2205" s="9">
        <f t="shared" si="207"/>
        <v>42241.85974537037</v>
      </c>
      <c r="T2205" s="9">
        <f t="shared" si="208"/>
        <v>42271.85974537037</v>
      </c>
    </row>
    <row r="2206" spans="1:20" ht="45" x14ac:dyDescent="0.25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8285</v>
      </c>
      <c r="O2206" s="5">
        <f t="shared" si="204"/>
        <v>132.86666666666667</v>
      </c>
      <c r="P2206" s="5">
        <f t="shared" si="209"/>
        <v>27.301369863013697</v>
      </c>
      <c r="Q2206" t="str">
        <f t="shared" si="205"/>
        <v>music</v>
      </c>
      <c r="R2206" t="str">
        <f t="shared" si="206"/>
        <v>music</v>
      </c>
      <c r="S2206" s="9">
        <f t="shared" si="207"/>
        <v>41312.311562499999</v>
      </c>
      <c r="T2206" s="9">
        <f t="shared" si="208"/>
        <v>41342.311562499999</v>
      </c>
    </row>
    <row r="2207" spans="1:20" ht="45" x14ac:dyDescent="0.25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8285</v>
      </c>
      <c r="O2207" s="5">
        <f t="shared" si="204"/>
        <v>152</v>
      </c>
      <c r="P2207" s="5">
        <f t="shared" si="209"/>
        <v>42.222222222222221</v>
      </c>
      <c r="Q2207" t="str">
        <f t="shared" si="205"/>
        <v>music</v>
      </c>
      <c r="R2207" t="str">
        <f t="shared" si="206"/>
        <v>music</v>
      </c>
      <c r="S2207" s="9">
        <f t="shared" si="207"/>
        <v>41031.82163194444</v>
      </c>
      <c r="T2207" s="9">
        <f t="shared" si="208"/>
        <v>41061.82163194444</v>
      </c>
    </row>
    <row r="2208" spans="1:20" ht="60" x14ac:dyDescent="0.25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8285</v>
      </c>
      <c r="O2208" s="5">
        <f t="shared" si="204"/>
        <v>102.72727272727273</v>
      </c>
      <c r="P2208" s="5">
        <f t="shared" si="209"/>
        <v>33.235294117647058</v>
      </c>
      <c r="Q2208" t="str">
        <f t="shared" si="205"/>
        <v>music</v>
      </c>
      <c r="R2208" t="str">
        <f t="shared" si="206"/>
        <v>music</v>
      </c>
      <c r="S2208" s="9">
        <f t="shared" si="207"/>
        <v>40997.257222222222</v>
      </c>
      <c r="T2208" s="9">
        <f t="shared" si="208"/>
        <v>41015.257222222222</v>
      </c>
    </row>
    <row r="2209" spans="1:20" ht="45" x14ac:dyDescent="0.25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8285</v>
      </c>
      <c r="O2209" s="5">
        <f t="shared" si="204"/>
        <v>100</v>
      </c>
      <c r="P2209" s="5">
        <f t="shared" si="209"/>
        <v>285.71428571428572</v>
      </c>
      <c r="Q2209" t="str">
        <f t="shared" si="205"/>
        <v>music</v>
      </c>
      <c r="R2209" t="str">
        <f t="shared" si="206"/>
        <v>music</v>
      </c>
      <c r="S2209" s="9">
        <f t="shared" si="207"/>
        <v>41564.194131944445</v>
      </c>
      <c r="T2209" s="9">
        <f t="shared" si="208"/>
        <v>41594.235798611109</v>
      </c>
    </row>
    <row r="2210" spans="1:20" ht="60" x14ac:dyDescent="0.25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8285</v>
      </c>
      <c r="O2210" s="5">
        <f t="shared" si="204"/>
        <v>101.6</v>
      </c>
      <c r="P2210" s="5">
        <f t="shared" si="209"/>
        <v>42.333333333333336</v>
      </c>
      <c r="Q2210" t="str">
        <f t="shared" si="205"/>
        <v>music</v>
      </c>
      <c r="R2210" t="str">
        <f t="shared" si="206"/>
        <v>music</v>
      </c>
      <c r="S2210" s="9">
        <f t="shared" si="207"/>
        <v>40946.882245370369</v>
      </c>
      <c r="T2210" s="9">
        <f t="shared" si="208"/>
        <v>41006.166666666664</v>
      </c>
    </row>
    <row r="2211" spans="1:20" ht="45" x14ac:dyDescent="0.25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8285</v>
      </c>
      <c r="O2211" s="5">
        <f t="shared" si="204"/>
        <v>150.80000000000001</v>
      </c>
      <c r="P2211" s="5">
        <f t="shared" si="209"/>
        <v>50.266666666666666</v>
      </c>
      <c r="Q2211" t="str">
        <f t="shared" si="205"/>
        <v>music</v>
      </c>
      <c r="R2211" t="str">
        <f t="shared" si="206"/>
        <v>music</v>
      </c>
      <c r="S2211" s="9">
        <f t="shared" si="207"/>
        <v>41732.479675925926</v>
      </c>
      <c r="T2211" s="9">
        <f t="shared" si="208"/>
        <v>41743.958333333336</v>
      </c>
    </row>
    <row r="2212" spans="1:20" ht="60" x14ac:dyDescent="0.25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8285</v>
      </c>
      <c r="O2212" s="5">
        <f t="shared" si="204"/>
        <v>111.425</v>
      </c>
      <c r="P2212" s="5">
        <f t="shared" si="209"/>
        <v>61.902777777777779</v>
      </c>
      <c r="Q2212" t="str">
        <f t="shared" si="205"/>
        <v>music</v>
      </c>
      <c r="R2212" t="str">
        <f t="shared" si="206"/>
        <v>music</v>
      </c>
      <c r="S2212" s="9">
        <f t="shared" si="207"/>
        <v>40956.066087962965</v>
      </c>
      <c r="T2212" s="9">
        <f t="shared" si="208"/>
        <v>41013.73333333333</v>
      </c>
    </row>
    <row r="2213" spans="1:20" ht="60" x14ac:dyDescent="0.25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8285</v>
      </c>
      <c r="O2213" s="5">
        <f t="shared" si="204"/>
        <v>195.6</v>
      </c>
      <c r="P2213" s="5">
        <f t="shared" si="209"/>
        <v>40.75</v>
      </c>
      <c r="Q2213" t="str">
        <f t="shared" si="205"/>
        <v>music</v>
      </c>
      <c r="R2213" t="str">
        <f t="shared" si="206"/>
        <v>music</v>
      </c>
      <c r="S2213" s="9">
        <f t="shared" si="207"/>
        <v>41716.785011574073</v>
      </c>
      <c r="T2213" s="9">
        <f t="shared" si="208"/>
        <v>41739.290972222225</v>
      </c>
    </row>
    <row r="2214" spans="1:20" ht="60" x14ac:dyDescent="0.25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8285</v>
      </c>
      <c r="O2214" s="5">
        <f t="shared" si="204"/>
        <v>114.38333333333334</v>
      </c>
      <c r="P2214" s="5">
        <f t="shared" si="209"/>
        <v>55.796747967479675</v>
      </c>
      <c r="Q2214" t="str">
        <f t="shared" si="205"/>
        <v>music</v>
      </c>
      <c r="R2214" t="str">
        <f t="shared" si="206"/>
        <v>music</v>
      </c>
      <c r="S2214" s="9">
        <f t="shared" si="207"/>
        <v>41548.747418981482</v>
      </c>
      <c r="T2214" s="9">
        <f t="shared" si="208"/>
        <v>41582.041666666664</v>
      </c>
    </row>
    <row r="2215" spans="1:20" ht="75" x14ac:dyDescent="0.25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8285</v>
      </c>
      <c r="O2215" s="5">
        <f t="shared" si="204"/>
        <v>200</v>
      </c>
      <c r="P2215" s="5">
        <f t="shared" si="209"/>
        <v>10</v>
      </c>
      <c r="Q2215" t="str">
        <f t="shared" si="205"/>
        <v>music</v>
      </c>
      <c r="R2215" t="str">
        <f t="shared" si="206"/>
        <v>music</v>
      </c>
      <c r="S2215" s="9">
        <f t="shared" si="207"/>
        <v>42109.826145833329</v>
      </c>
      <c r="T2215" s="9">
        <f t="shared" si="208"/>
        <v>42139.826145833329</v>
      </c>
    </row>
    <row r="2216" spans="1:20" ht="45" x14ac:dyDescent="0.25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8285</v>
      </c>
      <c r="O2216" s="5">
        <f t="shared" si="204"/>
        <v>292.50166666666667</v>
      </c>
      <c r="P2216" s="5">
        <f t="shared" si="209"/>
        <v>73.125416666666666</v>
      </c>
      <c r="Q2216" t="str">
        <f t="shared" si="205"/>
        <v>music</v>
      </c>
      <c r="R2216" t="str">
        <f t="shared" si="206"/>
        <v>music</v>
      </c>
      <c r="S2216" s="9">
        <f t="shared" si="207"/>
        <v>41646.792222222226</v>
      </c>
      <c r="T2216" s="9">
        <f t="shared" si="208"/>
        <v>41676.792222222226</v>
      </c>
    </row>
    <row r="2217" spans="1:20" ht="30" x14ac:dyDescent="0.25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8285</v>
      </c>
      <c r="O2217" s="5">
        <f t="shared" si="204"/>
        <v>156.36363636363637</v>
      </c>
      <c r="P2217" s="5">
        <f t="shared" si="209"/>
        <v>26.060606060606062</v>
      </c>
      <c r="Q2217" t="str">
        <f t="shared" si="205"/>
        <v>music</v>
      </c>
      <c r="R2217" t="str">
        <f t="shared" si="206"/>
        <v>music</v>
      </c>
      <c r="S2217" s="9">
        <f t="shared" si="207"/>
        <v>40958.717268518521</v>
      </c>
      <c r="T2217" s="9">
        <f t="shared" si="208"/>
        <v>40981.290972222225</v>
      </c>
    </row>
    <row r="2218" spans="1:20" ht="60" x14ac:dyDescent="0.25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8285</v>
      </c>
      <c r="O2218" s="5">
        <f t="shared" si="204"/>
        <v>105.66666666666667</v>
      </c>
      <c r="P2218" s="5">
        <f t="shared" si="209"/>
        <v>22.642857142857142</v>
      </c>
      <c r="Q2218" t="str">
        <f t="shared" si="205"/>
        <v>music</v>
      </c>
      <c r="R2218" t="str">
        <f t="shared" si="206"/>
        <v>music</v>
      </c>
      <c r="S2218" s="9">
        <f t="shared" si="207"/>
        <v>42194.751678240747</v>
      </c>
      <c r="T2218" s="9">
        <f t="shared" si="208"/>
        <v>42208.751678240747</v>
      </c>
    </row>
    <row r="2219" spans="1:20" ht="60" x14ac:dyDescent="0.25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8285</v>
      </c>
      <c r="O2219" s="5">
        <f t="shared" si="204"/>
        <v>101.19047619047619</v>
      </c>
      <c r="P2219" s="5">
        <f t="shared" si="209"/>
        <v>47.222222222222221</v>
      </c>
      <c r="Q2219" t="str">
        <f t="shared" si="205"/>
        <v>music</v>
      </c>
      <c r="R2219" t="str">
        <f t="shared" si="206"/>
        <v>music</v>
      </c>
      <c r="S2219" s="9">
        <f t="shared" si="207"/>
        <v>42299.776770833334</v>
      </c>
      <c r="T2219" s="9">
        <f t="shared" si="208"/>
        <v>42310.333333333328</v>
      </c>
    </row>
    <row r="2220" spans="1:20" ht="45" x14ac:dyDescent="0.25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8285</v>
      </c>
      <c r="O2220" s="5">
        <f t="shared" si="204"/>
        <v>122.833</v>
      </c>
      <c r="P2220" s="5">
        <f t="shared" si="209"/>
        <v>32.324473684210524</v>
      </c>
      <c r="Q2220" t="str">
        <f t="shared" si="205"/>
        <v>music</v>
      </c>
      <c r="R2220" t="str">
        <f t="shared" si="206"/>
        <v>music</v>
      </c>
      <c r="S2220" s="9">
        <f t="shared" si="207"/>
        <v>41127.812303240738</v>
      </c>
      <c r="T2220" s="9">
        <f t="shared" si="208"/>
        <v>41150</v>
      </c>
    </row>
    <row r="2221" spans="1:20" ht="45" x14ac:dyDescent="0.25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8285</v>
      </c>
      <c r="O2221" s="5">
        <f t="shared" si="204"/>
        <v>101.5</v>
      </c>
      <c r="P2221" s="5">
        <f t="shared" si="209"/>
        <v>53.421052631578945</v>
      </c>
      <c r="Q2221" t="str">
        <f t="shared" si="205"/>
        <v>music</v>
      </c>
      <c r="R2221" t="str">
        <f t="shared" si="206"/>
        <v>music</v>
      </c>
      <c r="S2221" s="9">
        <f t="shared" si="207"/>
        <v>42205.718888888892</v>
      </c>
      <c r="T2221" s="9">
        <f t="shared" si="208"/>
        <v>42235.718888888892</v>
      </c>
    </row>
    <row r="2222" spans="1:20" ht="45" x14ac:dyDescent="0.25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8285</v>
      </c>
      <c r="O2222" s="5">
        <f t="shared" si="204"/>
        <v>101.14285714285714</v>
      </c>
      <c r="P2222" s="5">
        <f t="shared" si="209"/>
        <v>51.304347826086953</v>
      </c>
      <c r="Q2222" t="str">
        <f t="shared" si="205"/>
        <v>music</v>
      </c>
      <c r="R2222" t="str">
        <f t="shared" si="206"/>
        <v>music</v>
      </c>
      <c r="S2222" s="9">
        <f t="shared" si="207"/>
        <v>41452.060601851852</v>
      </c>
      <c r="T2222" s="9">
        <f t="shared" si="208"/>
        <v>41482.060601851852</v>
      </c>
    </row>
    <row r="2223" spans="1:20" ht="45" x14ac:dyDescent="0.25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8302</v>
      </c>
      <c r="O2223" s="5">
        <f t="shared" si="204"/>
        <v>108.12</v>
      </c>
      <c r="P2223" s="5">
        <f t="shared" si="209"/>
        <v>37.197247706422019</v>
      </c>
      <c r="Q2223" t="str">
        <f t="shared" si="205"/>
        <v>games</v>
      </c>
      <c r="R2223" t="str">
        <f t="shared" si="206"/>
        <v>games</v>
      </c>
      <c r="S2223" s="9">
        <f t="shared" si="207"/>
        <v>42452.666770833333</v>
      </c>
      <c r="T2223" s="9">
        <f t="shared" si="208"/>
        <v>42483</v>
      </c>
    </row>
    <row r="2224" spans="1:20" ht="60" x14ac:dyDescent="0.25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8302</v>
      </c>
      <c r="O2224" s="5">
        <f t="shared" si="204"/>
        <v>162.6</v>
      </c>
      <c r="P2224" s="5">
        <f t="shared" si="209"/>
        <v>27.1</v>
      </c>
      <c r="Q2224" t="str">
        <f t="shared" si="205"/>
        <v>games</v>
      </c>
      <c r="R2224" t="str">
        <f t="shared" si="206"/>
        <v>games</v>
      </c>
      <c r="S2224" s="9">
        <f t="shared" si="207"/>
        <v>40906.787581018521</v>
      </c>
      <c r="T2224" s="9">
        <f t="shared" si="208"/>
        <v>40936.787581018521</v>
      </c>
    </row>
    <row r="2225" spans="1:20" ht="60" x14ac:dyDescent="0.25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8302</v>
      </c>
      <c r="O2225" s="5">
        <f t="shared" si="204"/>
        <v>105.8</v>
      </c>
      <c r="P2225" s="5">
        <f t="shared" si="209"/>
        <v>206.31</v>
      </c>
      <c r="Q2225" t="str">
        <f t="shared" si="205"/>
        <v>games</v>
      </c>
      <c r="R2225" t="str">
        <f t="shared" si="206"/>
        <v>games</v>
      </c>
      <c r="S2225" s="9">
        <f t="shared" si="207"/>
        <v>42152.640833333338</v>
      </c>
      <c r="T2225" s="9">
        <f t="shared" si="208"/>
        <v>42182.640833333338</v>
      </c>
    </row>
    <row r="2226" spans="1:20" ht="60" x14ac:dyDescent="0.25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8302</v>
      </c>
      <c r="O2226" s="5">
        <f t="shared" si="204"/>
        <v>243.15</v>
      </c>
      <c r="P2226" s="5">
        <f t="shared" si="209"/>
        <v>82.145270270270274</v>
      </c>
      <c r="Q2226" t="str">
        <f t="shared" si="205"/>
        <v>games</v>
      </c>
      <c r="R2226" t="str">
        <f t="shared" si="206"/>
        <v>games</v>
      </c>
      <c r="S2226" s="9">
        <f t="shared" si="207"/>
        <v>42644.667534722219</v>
      </c>
      <c r="T2226" s="9">
        <f t="shared" si="208"/>
        <v>42672.791666666672</v>
      </c>
    </row>
    <row r="2227" spans="1:20" ht="60" x14ac:dyDescent="0.25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8302</v>
      </c>
      <c r="O2227" s="5">
        <f t="shared" si="204"/>
        <v>944.83338095238094</v>
      </c>
      <c r="P2227" s="5">
        <f t="shared" si="209"/>
        <v>164.79651993355483</v>
      </c>
      <c r="Q2227" t="str">
        <f t="shared" si="205"/>
        <v>games</v>
      </c>
      <c r="R2227" t="str">
        <f t="shared" si="206"/>
        <v>games</v>
      </c>
      <c r="S2227" s="9">
        <f t="shared" si="207"/>
        <v>41873.79184027778</v>
      </c>
      <c r="T2227" s="9">
        <f t="shared" si="208"/>
        <v>41903.79184027778</v>
      </c>
    </row>
    <row r="2228" spans="1:20" ht="60" x14ac:dyDescent="0.25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8302</v>
      </c>
      <c r="O2228" s="5">
        <f t="shared" si="204"/>
        <v>108.46283333333335</v>
      </c>
      <c r="P2228" s="5">
        <f t="shared" si="209"/>
        <v>60.820280373831778</v>
      </c>
      <c r="Q2228" t="str">
        <f t="shared" si="205"/>
        <v>games</v>
      </c>
      <c r="R2228" t="str">
        <f t="shared" si="206"/>
        <v>games</v>
      </c>
      <c r="S2228" s="9">
        <f t="shared" si="207"/>
        <v>42381.79886574074</v>
      </c>
      <c r="T2228" s="9">
        <f t="shared" si="208"/>
        <v>42412.207638888889</v>
      </c>
    </row>
    <row r="2229" spans="1:20" ht="60" x14ac:dyDescent="0.25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8302</v>
      </c>
      <c r="O2229" s="5">
        <f t="shared" si="204"/>
        <v>157.37692307692308</v>
      </c>
      <c r="P2229" s="5">
        <f t="shared" si="209"/>
        <v>67.970099667774093</v>
      </c>
      <c r="Q2229" t="str">
        <f t="shared" si="205"/>
        <v>games</v>
      </c>
      <c r="R2229" t="str">
        <f t="shared" si="206"/>
        <v>games</v>
      </c>
      <c r="S2229" s="9">
        <f t="shared" si="207"/>
        <v>41561.807349537034</v>
      </c>
      <c r="T2229" s="9">
        <f t="shared" si="208"/>
        <v>41591.849016203705</v>
      </c>
    </row>
    <row r="2230" spans="1:20" ht="60" x14ac:dyDescent="0.25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8302</v>
      </c>
      <c r="O2230" s="5">
        <f t="shared" si="204"/>
        <v>1174.49</v>
      </c>
      <c r="P2230" s="5">
        <f t="shared" si="209"/>
        <v>81.561805555555551</v>
      </c>
      <c r="Q2230" t="str">
        <f t="shared" si="205"/>
        <v>games</v>
      </c>
      <c r="R2230" t="str">
        <f t="shared" si="206"/>
        <v>games</v>
      </c>
      <c r="S2230" s="9">
        <f t="shared" si="207"/>
        <v>42202.278194444443</v>
      </c>
      <c r="T2230" s="9">
        <f t="shared" si="208"/>
        <v>42232.278194444443</v>
      </c>
    </row>
    <row r="2231" spans="1:20" ht="60" x14ac:dyDescent="0.25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8302</v>
      </c>
      <c r="O2231" s="5">
        <f t="shared" si="204"/>
        <v>171.04755366949576</v>
      </c>
      <c r="P2231" s="5">
        <f t="shared" si="209"/>
        <v>25.42547309833024</v>
      </c>
      <c r="Q2231" t="str">
        <f t="shared" si="205"/>
        <v>games</v>
      </c>
      <c r="R2231" t="str">
        <f t="shared" si="206"/>
        <v>games</v>
      </c>
      <c r="S2231" s="9">
        <f t="shared" si="207"/>
        <v>41484.664247685185</v>
      </c>
      <c r="T2231" s="9">
        <f t="shared" si="208"/>
        <v>41520.166666666664</v>
      </c>
    </row>
    <row r="2232" spans="1:20" ht="60" x14ac:dyDescent="0.25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8302</v>
      </c>
      <c r="O2232" s="5">
        <f t="shared" si="204"/>
        <v>125.95294117647059</v>
      </c>
      <c r="P2232" s="5">
        <f t="shared" si="209"/>
        <v>21.497991967871485</v>
      </c>
      <c r="Q2232" t="str">
        <f t="shared" si="205"/>
        <v>games</v>
      </c>
      <c r="R2232" t="str">
        <f t="shared" si="206"/>
        <v>games</v>
      </c>
      <c r="S2232" s="9">
        <f t="shared" si="207"/>
        <v>41724.881099537037</v>
      </c>
      <c r="T2232" s="9">
        <f t="shared" si="208"/>
        <v>41754.881099537037</v>
      </c>
    </row>
    <row r="2233" spans="1:20" ht="60" x14ac:dyDescent="0.25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8302</v>
      </c>
      <c r="O2233" s="5">
        <f t="shared" si="204"/>
        <v>1212.1296</v>
      </c>
      <c r="P2233" s="5">
        <f t="shared" si="209"/>
        <v>27.226630727762803</v>
      </c>
      <c r="Q2233" t="str">
        <f t="shared" si="205"/>
        <v>games</v>
      </c>
      <c r="R2233" t="str">
        <f t="shared" si="206"/>
        <v>games</v>
      </c>
      <c r="S2233" s="9">
        <f t="shared" si="207"/>
        <v>41423.910891203705</v>
      </c>
      <c r="T2233" s="9">
        <f t="shared" si="208"/>
        <v>41450.208333333336</v>
      </c>
    </row>
    <row r="2234" spans="1:20" ht="45" x14ac:dyDescent="0.25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8302</v>
      </c>
      <c r="O2234" s="5">
        <f t="shared" si="204"/>
        <v>495.8</v>
      </c>
      <c r="P2234" s="5">
        <f t="shared" si="209"/>
        <v>25.091093117408906</v>
      </c>
      <c r="Q2234" t="str">
        <f t="shared" si="205"/>
        <v>games</v>
      </c>
      <c r="R2234" t="str">
        <f t="shared" si="206"/>
        <v>games</v>
      </c>
      <c r="S2234" s="9">
        <f t="shared" si="207"/>
        <v>41806.794074074074</v>
      </c>
      <c r="T2234" s="9">
        <f t="shared" si="208"/>
        <v>41839.125</v>
      </c>
    </row>
    <row r="2235" spans="1:20" ht="45" x14ac:dyDescent="0.25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8302</v>
      </c>
      <c r="O2235" s="5">
        <f t="shared" si="204"/>
        <v>332.04</v>
      </c>
      <c r="P2235" s="5">
        <f t="shared" si="209"/>
        <v>21.230179028132991</v>
      </c>
      <c r="Q2235" t="str">
        <f t="shared" si="205"/>
        <v>games</v>
      </c>
      <c r="R2235" t="str">
        <f t="shared" si="206"/>
        <v>games</v>
      </c>
      <c r="S2235" s="9">
        <f t="shared" si="207"/>
        <v>42331.378923611104</v>
      </c>
      <c r="T2235" s="9">
        <f t="shared" si="208"/>
        <v>42352</v>
      </c>
    </row>
    <row r="2236" spans="1:20" ht="45" x14ac:dyDescent="0.25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8302</v>
      </c>
      <c r="O2236" s="5">
        <f t="shared" si="204"/>
        <v>1165</v>
      </c>
      <c r="P2236" s="5">
        <f t="shared" si="209"/>
        <v>41.607142857142854</v>
      </c>
      <c r="Q2236" t="str">
        <f t="shared" si="205"/>
        <v>games</v>
      </c>
      <c r="R2236" t="str">
        <f t="shared" si="206"/>
        <v>games</v>
      </c>
      <c r="S2236" s="9">
        <f t="shared" si="207"/>
        <v>42710.824618055558</v>
      </c>
      <c r="T2236" s="9">
        <f t="shared" si="208"/>
        <v>42740.824618055558</v>
      </c>
    </row>
    <row r="2237" spans="1:20" ht="45" x14ac:dyDescent="0.25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8302</v>
      </c>
      <c r="O2237" s="5">
        <f t="shared" si="204"/>
        <v>153.3153846153846</v>
      </c>
      <c r="P2237" s="5">
        <f t="shared" si="209"/>
        <v>135.58503401360545</v>
      </c>
      <c r="Q2237" t="str">
        <f t="shared" si="205"/>
        <v>games</v>
      </c>
      <c r="R2237" t="str">
        <f t="shared" si="206"/>
        <v>games</v>
      </c>
      <c r="S2237" s="9">
        <f t="shared" si="207"/>
        <v>42062.022118055553</v>
      </c>
      <c r="T2237" s="9">
        <f t="shared" si="208"/>
        <v>42091.980451388896</v>
      </c>
    </row>
    <row r="2238" spans="1:20" ht="45" x14ac:dyDescent="0.25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8302</v>
      </c>
      <c r="O2238" s="5">
        <f t="shared" si="204"/>
        <v>537.10714285714289</v>
      </c>
      <c r="P2238" s="5">
        <f t="shared" si="209"/>
        <v>22.116176470588236</v>
      </c>
      <c r="Q2238" t="str">
        <f t="shared" si="205"/>
        <v>games</v>
      </c>
      <c r="R2238" t="str">
        <f t="shared" si="206"/>
        <v>games</v>
      </c>
      <c r="S2238" s="9">
        <f t="shared" si="207"/>
        <v>42371.617164351846</v>
      </c>
      <c r="T2238" s="9">
        <f t="shared" si="208"/>
        <v>42401.617164351846</v>
      </c>
    </row>
    <row r="2239" spans="1:20" ht="60" x14ac:dyDescent="0.25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8302</v>
      </c>
      <c r="O2239" s="5">
        <f t="shared" si="204"/>
        <v>352.92777777777781</v>
      </c>
      <c r="P2239" s="5">
        <f t="shared" si="209"/>
        <v>64.625635808748726</v>
      </c>
      <c r="Q2239" t="str">
        <f t="shared" si="205"/>
        <v>games</v>
      </c>
      <c r="R2239" t="str">
        <f t="shared" si="206"/>
        <v>games</v>
      </c>
      <c r="S2239" s="9">
        <f t="shared" si="207"/>
        <v>41915.003275462965</v>
      </c>
      <c r="T2239" s="9">
        <f t="shared" si="208"/>
        <v>41955.332638888889</v>
      </c>
    </row>
    <row r="2240" spans="1:20" ht="30" x14ac:dyDescent="0.25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8302</v>
      </c>
      <c r="O2240" s="5">
        <f t="shared" si="204"/>
        <v>137.4</v>
      </c>
      <c r="P2240" s="5">
        <f t="shared" si="209"/>
        <v>69.569620253164558</v>
      </c>
      <c r="Q2240" t="str">
        <f t="shared" si="205"/>
        <v>games</v>
      </c>
      <c r="R2240" t="str">
        <f t="shared" si="206"/>
        <v>games</v>
      </c>
      <c r="S2240" s="9">
        <f t="shared" si="207"/>
        <v>42774.621712962966</v>
      </c>
      <c r="T2240" s="9">
        <f t="shared" si="208"/>
        <v>42804.621712962966</v>
      </c>
    </row>
    <row r="2241" spans="1:20" ht="30" x14ac:dyDescent="0.25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8302</v>
      </c>
      <c r="O2241" s="5">
        <f t="shared" si="204"/>
        <v>128.02668</v>
      </c>
      <c r="P2241" s="5">
        <f t="shared" si="209"/>
        <v>75.133028169014082</v>
      </c>
      <c r="Q2241" t="str">
        <f t="shared" si="205"/>
        <v>games</v>
      </c>
      <c r="R2241" t="str">
        <f t="shared" si="206"/>
        <v>games</v>
      </c>
      <c r="S2241" s="9">
        <f t="shared" si="207"/>
        <v>41572.958495370374</v>
      </c>
      <c r="T2241" s="9">
        <f t="shared" si="208"/>
        <v>41609.168055555558</v>
      </c>
    </row>
    <row r="2242" spans="1:20" ht="45" x14ac:dyDescent="0.25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8302</v>
      </c>
      <c r="O2242" s="5">
        <f t="shared" si="204"/>
        <v>270.68</v>
      </c>
      <c r="P2242" s="5">
        <f t="shared" si="209"/>
        <v>140.97916666666666</v>
      </c>
      <c r="Q2242" t="str">
        <f t="shared" si="205"/>
        <v>games</v>
      </c>
      <c r="R2242" t="str">
        <f t="shared" si="206"/>
        <v>games</v>
      </c>
      <c r="S2242" s="9">
        <f t="shared" si="207"/>
        <v>42452.825740740736</v>
      </c>
      <c r="T2242" s="9">
        <f t="shared" si="208"/>
        <v>42482.825740740736</v>
      </c>
    </row>
    <row r="2243" spans="1:20" ht="60" x14ac:dyDescent="0.25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8302</v>
      </c>
      <c r="O2243" s="5">
        <f t="shared" ref="O2243:O2306" si="210">E2243*100/D2243</f>
        <v>806.4</v>
      </c>
      <c r="P2243" s="5">
        <f t="shared" si="209"/>
        <v>49.472392638036808</v>
      </c>
      <c r="Q2243" t="str">
        <f t="shared" ref="Q2243:Q2306" si="211">IF(ISERR(FIND(" ",N2243)),"",LEFT(N2243,FIND(" ",N2243)-1))</f>
        <v>games</v>
      </c>
      <c r="R2243" t="str">
        <f t="shared" ref="R2243:R2306" si="212">IF(ISERR(FIND(" ",N2243)),"",RIGHT(N2243,LEN(N2243)-FIND("*",SUBSTITUTE(N2243," ","*",LEN(N2243)-LEN(SUBSTITUTE(N2243," ",""))))))</f>
        <v>games</v>
      </c>
      <c r="S2243" s="9">
        <f t="shared" ref="S2243:S2306" si="213">(((J2243/60)/60)/24)+DATE(1970,1,1)</f>
        <v>42766.827546296292</v>
      </c>
      <c r="T2243" s="9">
        <f t="shared" ref="T2243:T2306" si="214">(((I2243/60)/60)/24)+DATE(1970,1,1)</f>
        <v>42796.827546296292</v>
      </c>
    </row>
    <row r="2244" spans="1:20" ht="30" x14ac:dyDescent="0.25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8302</v>
      </c>
      <c r="O2244" s="5">
        <f t="shared" si="210"/>
        <v>1360.0976000000001</v>
      </c>
      <c r="P2244" s="5">
        <f t="shared" ref="P2244:P2307" si="215">IF(L2244=0,0,E2244/L2244)</f>
        <v>53.865251485148519</v>
      </c>
      <c r="Q2244" t="str">
        <f t="shared" si="211"/>
        <v>games</v>
      </c>
      <c r="R2244" t="str">
        <f t="shared" si="212"/>
        <v>games</v>
      </c>
      <c r="S2244" s="9">
        <f t="shared" si="213"/>
        <v>41569.575613425928</v>
      </c>
      <c r="T2244" s="9">
        <f t="shared" si="214"/>
        <v>41605.126388888886</v>
      </c>
    </row>
    <row r="2245" spans="1:20" ht="60" x14ac:dyDescent="0.25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8302</v>
      </c>
      <c r="O2245" s="5">
        <f t="shared" si="210"/>
        <v>930250</v>
      </c>
      <c r="P2245" s="5">
        <f t="shared" si="215"/>
        <v>4.5712530712530715</v>
      </c>
      <c r="Q2245" t="str">
        <f t="shared" si="211"/>
        <v>games</v>
      </c>
      <c r="R2245" t="str">
        <f t="shared" si="212"/>
        <v>games</v>
      </c>
      <c r="S2245" s="9">
        <f t="shared" si="213"/>
        <v>42800.751041666663</v>
      </c>
      <c r="T2245" s="9">
        <f t="shared" si="214"/>
        <v>42807.125</v>
      </c>
    </row>
    <row r="2246" spans="1:20" ht="45" x14ac:dyDescent="0.25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8302</v>
      </c>
      <c r="O2246" s="5">
        <f t="shared" si="210"/>
        <v>377.02</v>
      </c>
      <c r="P2246" s="5">
        <f t="shared" si="215"/>
        <v>65.00344827586207</v>
      </c>
      <c r="Q2246" t="str">
        <f t="shared" si="211"/>
        <v>games</v>
      </c>
      <c r="R2246" t="str">
        <f t="shared" si="212"/>
        <v>games</v>
      </c>
      <c r="S2246" s="9">
        <f t="shared" si="213"/>
        <v>42647.818819444445</v>
      </c>
      <c r="T2246" s="9">
        <f t="shared" si="214"/>
        <v>42659.854166666672</v>
      </c>
    </row>
    <row r="2247" spans="1:20" ht="45" x14ac:dyDescent="0.25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8302</v>
      </c>
      <c r="O2247" s="5">
        <f t="shared" si="210"/>
        <v>2647.0250000000001</v>
      </c>
      <c r="P2247" s="5">
        <f t="shared" si="215"/>
        <v>53.475252525252522</v>
      </c>
      <c r="Q2247" t="str">
        <f t="shared" si="211"/>
        <v>games</v>
      </c>
      <c r="R2247" t="str">
        <f t="shared" si="212"/>
        <v>games</v>
      </c>
      <c r="S2247" s="9">
        <f t="shared" si="213"/>
        <v>41660.708530092597</v>
      </c>
      <c r="T2247" s="9">
        <f t="shared" si="214"/>
        <v>41691.75</v>
      </c>
    </row>
    <row r="2248" spans="1:20" ht="60" x14ac:dyDescent="0.25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8302</v>
      </c>
      <c r="O2248" s="5">
        <f t="shared" si="210"/>
        <v>100.12</v>
      </c>
      <c r="P2248" s="5">
        <f t="shared" si="215"/>
        <v>43.912280701754383</v>
      </c>
      <c r="Q2248" t="str">
        <f t="shared" si="211"/>
        <v>games</v>
      </c>
      <c r="R2248" t="str">
        <f t="shared" si="212"/>
        <v>games</v>
      </c>
      <c r="S2248" s="9">
        <f t="shared" si="213"/>
        <v>42221.79178240741</v>
      </c>
      <c r="T2248" s="9">
        <f t="shared" si="214"/>
        <v>42251.79178240741</v>
      </c>
    </row>
    <row r="2249" spans="1:20" ht="45" x14ac:dyDescent="0.25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8302</v>
      </c>
      <c r="O2249" s="5">
        <f t="shared" si="210"/>
        <v>104.45405405405405</v>
      </c>
      <c r="P2249" s="5">
        <f t="shared" si="215"/>
        <v>50.852631578947367</v>
      </c>
      <c r="Q2249" t="str">
        <f t="shared" si="211"/>
        <v>games</v>
      </c>
      <c r="R2249" t="str">
        <f t="shared" si="212"/>
        <v>games</v>
      </c>
      <c r="S2249" s="9">
        <f t="shared" si="213"/>
        <v>42200.666261574079</v>
      </c>
      <c r="T2249" s="9">
        <f t="shared" si="214"/>
        <v>42214.666261574079</v>
      </c>
    </row>
    <row r="2250" spans="1:20" ht="60" x14ac:dyDescent="0.25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8302</v>
      </c>
      <c r="O2250" s="5">
        <f t="shared" si="210"/>
        <v>107.21428571428571</v>
      </c>
      <c r="P2250" s="5">
        <f t="shared" si="215"/>
        <v>58.6328125</v>
      </c>
      <c r="Q2250" t="str">
        <f t="shared" si="211"/>
        <v>games</v>
      </c>
      <c r="R2250" t="str">
        <f t="shared" si="212"/>
        <v>games</v>
      </c>
      <c r="S2250" s="9">
        <f t="shared" si="213"/>
        <v>42688.875902777778</v>
      </c>
      <c r="T2250" s="9">
        <f t="shared" si="214"/>
        <v>42718.875902777778</v>
      </c>
    </row>
    <row r="2251" spans="1:20" ht="45" x14ac:dyDescent="0.25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8302</v>
      </c>
      <c r="O2251" s="5">
        <f t="shared" si="210"/>
        <v>168.77142857142857</v>
      </c>
      <c r="P2251" s="5">
        <f t="shared" si="215"/>
        <v>32.81666666666667</v>
      </c>
      <c r="Q2251" t="str">
        <f t="shared" si="211"/>
        <v>games</v>
      </c>
      <c r="R2251" t="str">
        <f t="shared" si="212"/>
        <v>games</v>
      </c>
      <c r="S2251" s="9">
        <f t="shared" si="213"/>
        <v>41336.703298611108</v>
      </c>
      <c r="T2251" s="9">
        <f t="shared" si="214"/>
        <v>41366.661631944444</v>
      </c>
    </row>
    <row r="2252" spans="1:20" ht="45" x14ac:dyDescent="0.25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8302</v>
      </c>
      <c r="O2252" s="5">
        <f t="shared" si="210"/>
        <v>975.11199999999997</v>
      </c>
      <c r="P2252" s="5">
        <f t="shared" si="215"/>
        <v>426.93169877408059</v>
      </c>
      <c r="Q2252" t="str">
        <f t="shared" si="211"/>
        <v>games</v>
      </c>
      <c r="R2252" t="str">
        <f t="shared" si="212"/>
        <v>games</v>
      </c>
      <c r="S2252" s="9">
        <f t="shared" si="213"/>
        <v>42677.005474537036</v>
      </c>
      <c r="T2252" s="9">
        <f t="shared" si="214"/>
        <v>42707.0471412037</v>
      </c>
    </row>
    <row r="2253" spans="1:20" ht="45" x14ac:dyDescent="0.25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8302</v>
      </c>
      <c r="O2253" s="5">
        <f t="shared" si="210"/>
        <v>134.44929411764707</v>
      </c>
      <c r="P2253" s="5">
        <f t="shared" si="215"/>
        <v>23.808729166666669</v>
      </c>
      <c r="Q2253" t="str">
        <f t="shared" si="211"/>
        <v>games</v>
      </c>
      <c r="R2253" t="str">
        <f t="shared" si="212"/>
        <v>games</v>
      </c>
      <c r="S2253" s="9">
        <f t="shared" si="213"/>
        <v>41846.34579861111</v>
      </c>
      <c r="T2253" s="9">
        <f t="shared" si="214"/>
        <v>41867.34579861111</v>
      </c>
    </row>
    <row r="2254" spans="1:20" ht="60" x14ac:dyDescent="0.25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8302</v>
      </c>
      <c r="O2254" s="5">
        <f t="shared" si="210"/>
        <v>272.27777777777777</v>
      </c>
      <c r="P2254" s="5">
        <f t="shared" si="215"/>
        <v>98.413654618473899</v>
      </c>
      <c r="Q2254" t="str">
        <f t="shared" si="211"/>
        <v>games</v>
      </c>
      <c r="R2254" t="str">
        <f t="shared" si="212"/>
        <v>games</v>
      </c>
      <c r="S2254" s="9">
        <f t="shared" si="213"/>
        <v>42573.327986111108</v>
      </c>
      <c r="T2254" s="9">
        <f t="shared" si="214"/>
        <v>42588.327986111108</v>
      </c>
    </row>
    <row r="2255" spans="1:20" ht="60" x14ac:dyDescent="0.25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8302</v>
      </c>
      <c r="O2255" s="5">
        <f t="shared" si="210"/>
        <v>112.6875</v>
      </c>
      <c r="P2255" s="5">
        <f t="shared" si="215"/>
        <v>107.32142857142857</v>
      </c>
      <c r="Q2255" t="str">
        <f t="shared" si="211"/>
        <v>games</v>
      </c>
      <c r="R2255" t="str">
        <f t="shared" si="212"/>
        <v>games</v>
      </c>
      <c r="S2255" s="9">
        <f t="shared" si="213"/>
        <v>42296.631331018521</v>
      </c>
      <c r="T2255" s="9">
        <f t="shared" si="214"/>
        <v>42326.672997685186</v>
      </c>
    </row>
    <row r="2256" spans="1:20" ht="45" x14ac:dyDescent="0.25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8302</v>
      </c>
      <c r="O2256" s="5">
        <f t="shared" si="210"/>
        <v>459.8</v>
      </c>
      <c r="P2256" s="5">
        <f t="shared" si="215"/>
        <v>11.67005076142132</v>
      </c>
      <c r="Q2256" t="str">
        <f t="shared" si="211"/>
        <v>games</v>
      </c>
      <c r="R2256" t="str">
        <f t="shared" si="212"/>
        <v>games</v>
      </c>
      <c r="S2256" s="9">
        <f t="shared" si="213"/>
        <v>42752.647777777776</v>
      </c>
      <c r="T2256" s="9">
        <f t="shared" si="214"/>
        <v>42759.647777777776</v>
      </c>
    </row>
    <row r="2257" spans="1:20" ht="30" x14ac:dyDescent="0.25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8302</v>
      </c>
      <c r="O2257" s="5">
        <f t="shared" si="210"/>
        <v>286.65822784810126</v>
      </c>
      <c r="P2257" s="5">
        <f t="shared" si="215"/>
        <v>41.782287822878232</v>
      </c>
      <c r="Q2257" t="str">
        <f t="shared" si="211"/>
        <v>games</v>
      </c>
      <c r="R2257" t="str">
        <f t="shared" si="212"/>
        <v>games</v>
      </c>
      <c r="S2257" s="9">
        <f t="shared" si="213"/>
        <v>42467.951979166668</v>
      </c>
      <c r="T2257" s="9">
        <f t="shared" si="214"/>
        <v>42497.951979166668</v>
      </c>
    </row>
    <row r="2258" spans="1:20" ht="45" x14ac:dyDescent="0.25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8302</v>
      </c>
      <c r="O2258" s="5">
        <f t="shared" si="210"/>
        <v>222.70833333333334</v>
      </c>
      <c r="P2258" s="5">
        <f t="shared" si="215"/>
        <v>21.38</v>
      </c>
      <c r="Q2258" t="str">
        <f t="shared" si="211"/>
        <v>games</v>
      </c>
      <c r="R2258" t="str">
        <f t="shared" si="212"/>
        <v>games</v>
      </c>
      <c r="S2258" s="9">
        <f t="shared" si="213"/>
        <v>42682.451921296291</v>
      </c>
      <c r="T2258" s="9">
        <f t="shared" si="214"/>
        <v>42696.451921296291</v>
      </c>
    </row>
    <row r="2259" spans="1:20" ht="60" x14ac:dyDescent="0.25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8302</v>
      </c>
      <c r="O2259" s="5">
        <f t="shared" si="210"/>
        <v>636.14</v>
      </c>
      <c r="P2259" s="5">
        <f t="shared" si="215"/>
        <v>94.103550295857985</v>
      </c>
      <c r="Q2259" t="str">
        <f t="shared" si="211"/>
        <v>games</v>
      </c>
      <c r="R2259" t="str">
        <f t="shared" si="212"/>
        <v>games</v>
      </c>
      <c r="S2259" s="9">
        <f t="shared" si="213"/>
        <v>42505.936678240745</v>
      </c>
      <c r="T2259" s="9">
        <f t="shared" si="214"/>
        <v>42540.958333333328</v>
      </c>
    </row>
    <row r="2260" spans="1:20" ht="30" x14ac:dyDescent="0.25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8302</v>
      </c>
      <c r="O2260" s="5">
        <f t="shared" si="210"/>
        <v>146.5</v>
      </c>
      <c r="P2260" s="5">
        <f t="shared" si="215"/>
        <v>15.721951219512196</v>
      </c>
      <c r="Q2260" t="str">
        <f t="shared" si="211"/>
        <v>games</v>
      </c>
      <c r="R2260" t="str">
        <f t="shared" si="212"/>
        <v>games</v>
      </c>
      <c r="S2260" s="9">
        <f t="shared" si="213"/>
        <v>42136.75100694444</v>
      </c>
      <c r="T2260" s="9">
        <f t="shared" si="214"/>
        <v>42166.75100694444</v>
      </c>
    </row>
    <row r="2261" spans="1:20" ht="60" x14ac:dyDescent="0.25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8302</v>
      </c>
      <c r="O2261" s="5">
        <f t="shared" si="210"/>
        <v>1867.1</v>
      </c>
      <c r="P2261" s="5">
        <f t="shared" si="215"/>
        <v>90.635922330097088</v>
      </c>
      <c r="Q2261" t="str">
        <f t="shared" si="211"/>
        <v>games</v>
      </c>
      <c r="R2261" t="str">
        <f t="shared" si="212"/>
        <v>games</v>
      </c>
      <c r="S2261" s="9">
        <f t="shared" si="213"/>
        <v>42702.804814814815</v>
      </c>
      <c r="T2261" s="9">
        <f t="shared" si="214"/>
        <v>42712.804814814815</v>
      </c>
    </row>
    <row r="2262" spans="1:20" ht="60" x14ac:dyDescent="0.25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8302</v>
      </c>
      <c r="O2262" s="5">
        <f t="shared" si="210"/>
        <v>326.92</v>
      </c>
      <c r="P2262" s="5">
        <f t="shared" si="215"/>
        <v>97.297619047619051</v>
      </c>
      <c r="Q2262" t="str">
        <f t="shared" si="211"/>
        <v>games</v>
      </c>
      <c r="R2262" t="str">
        <f t="shared" si="212"/>
        <v>games</v>
      </c>
      <c r="S2262" s="9">
        <f t="shared" si="213"/>
        <v>41695.016782407409</v>
      </c>
      <c r="T2262" s="9">
        <f t="shared" si="214"/>
        <v>41724.975115740745</v>
      </c>
    </row>
    <row r="2263" spans="1:20" ht="60" x14ac:dyDescent="0.25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8302</v>
      </c>
      <c r="O2263" s="5">
        <f t="shared" si="210"/>
        <v>779.5</v>
      </c>
      <c r="P2263" s="5">
        <f t="shared" si="215"/>
        <v>37.11904761904762</v>
      </c>
      <c r="Q2263" t="str">
        <f t="shared" si="211"/>
        <v>games</v>
      </c>
      <c r="R2263" t="str">
        <f t="shared" si="212"/>
        <v>games</v>
      </c>
      <c r="S2263" s="9">
        <f t="shared" si="213"/>
        <v>42759.724768518514</v>
      </c>
      <c r="T2263" s="9">
        <f t="shared" si="214"/>
        <v>42780.724768518514</v>
      </c>
    </row>
    <row r="2264" spans="1:20" ht="45" x14ac:dyDescent="0.25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8302</v>
      </c>
      <c r="O2264" s="5">
        <f t="shared" si="210"/>
        <v>154.15151515151516</v>
      </c>
      <c r="P2264" s="5">
        <f t="shared" si="215"/>
        <v>28.104972375690608</v>
      </c>
      <c r="Q2264" t="str">
        <f t="shared" si="211"/>
        <v>games</v>
      </c>
      <c r="R2264" t="str">
        <f t="shared" si="212"/>
        <v>games</v>
      </c>
      <c r="S2264" s="9">
        <f t="shared" si="213"/>
        <v>41926.585162037038</v>
      </c>
      <c r="T2264" s="9">
        <f t="shared" si="214"/>
        <v>41961</v>
      </c>
    </row>
    <row r="2265" spans="1:20" ht="45" x14ac:dyDescent="0.25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8302</v>
      </c>
      <c r="O2265" s="5">
        <f t="shared" si="210"/>
        <v>115.54666666666667</v>
      </c>
      <c r="P2265" s="5">
        <f t="shared" si="215"/>
        <v>144.43333333333334</v>
      </c>
      <c r="Q2265" t="str">
        <f t="shared" si="211"/>
        <v>games</v>
      </c>
      <c r="R2265" t="str">
        <f t="shared" si="212"/>
        <v>games</v>
      </c>
      <c r="S2265" s="9">
        <f t="shared" si="213"/>
        <v>42014.832326388889</v>
      </c>
      <c r="T2265" s="9">
        <f t="shared" si="214"/>
        <v>42035.832326388889</v>
      </c>
    </row>
    <row r="2266" spans="1:20" ht="60" x14ac:dyDescent="0.25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8302</v>
      </c>
      <c r="O2266" s="5">
        <f t="shared" si="210"/>
        <v>180.03333333333333</v>
      </c>
      <c r="P2266" s="5">
        <f t="shared" si="215"/>
        <v>24.274157303370785</v>
      </c>
      <c r="Q2266" t="str">
        <f t="shared" si="211"/>
        <v>games</v>
      </c>
      <c r="R2266" t="str">
        <f t="shared" si="212"/>
        <v>games</v>
      </c>
      <c r="S2266" s="9">
        <f t="shared" si="213"/>
        <v>42496.582337962958</v>
      </c>
      <c r="T2266" s="9">
        <f t="shared" si="214"/>
        <v>42513.125</v>
      </c>
    </row>
    <row r="2267" spans="1:20" ht="60" x14ac:dyDescent="0.25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8302</v>
      </c>
      <c r="O2267" s="5">
        <f t="shared" si="210"/>
        <v>298.5</v>
      </c>
      <c r="P2267" s="5">
        <f t="shared" si="215"/>
        <v>35.117647058823529</v>
      </c>
      <c r="Q2267" t="str">
        <f t="shared" si="211"/>
        <v>games</v>
      </c>
      <c r="R2267" t="str">
        <f t="shared" si="212"/>
        <v>games</v>
      </c>
      <c r="S2267" s="9">
        <f t="shared" si="213"/>
        <v>42689.853090277778</v>
      </c>
      <c r="T2267" s="9">
        <f t="shared" si="214"/>
        <v>42696.853090277778</v>
      </c>
    </row>
    <row r="2268" spans="1:20" ht="45" x14ac:dyDescent="0.25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8302</v>
      </c>
      <c r="O2268" s="5">
        <f t="shared" si="210"/>
        <v>320.26666666666665</v>
      </c>
      <c r="P2268" s="5">
        <f t="shared" si="215"/>
        <v>24.762886597938145</v>
      </c>
      <c r="Q2268" t="str">
        <f t="shared" si="211"/>
        <v>games</v>
      </c>
      <c r="R2268" t="str">
        <f t="shared" si="212"/>
        <v>games</v>
      </c>
      <c r="S2268" s="9">
        <f t="shared" si="213"/>
        <v>42469.874907407408</v>
      </c>
      <c r="T2268" s="9">
        <f t="shared" si="214"/>
        <v>42487.083333333328</v>
      </c>
    </row>
    <row r="2269" spans="1:20" ht="60" x14ac:dyDescent="0.25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8302</v>
      </c>
      <c r="O2269" s="5">
        <f t="shared" si="210"/>
        <v>380.52499999999998</v>
      </c>
      <c r="P2269" s="5">
        <f t="shared" si="215"/>
        <v>188.37871287128712</v>
      </c>
      <c r="Q2269" t="str">
        <f t="shared" si="211"/>
        <v>games</v>
      </c>
      <c r="R2269" t="str">
        <f t="shared" si="212"/>
        <v>games</v>
      </c>
      <c r="S2269" s="9">
        <f t="shared" si="213"/>
        <v>41968.829826388886</v>
      </c>
      <c r="T2269" s="9">
        <f t="shared" si="214"/>
        <v>41994.041666666672</v>
      </c>
    </row>
    <row r="2270" spans="1:20" ht="60" x14ac:dyDescent="0.25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8302</v>
      </c>
      <c r="O2270" s="5">
        <f t="shared" si="210"/>
        <v>102.6</v>
      </c>
      <c r="P2270" s="5">
        <f t="shared" si="215"/>
        <v>148.08247422680412</v>
      </c>
      <c r="Q2270" t="str">
        <f t="shared" si="211"/>
        <v>games</v>
      </c>
      <c r="R2270" t="str">
        <f t="shared" si="212"/>
        <v>games</v>
      </c>
      <c r="S2270" s="9">
        <f t="shared" si="213"/>
        <v>42776.082349537035</v>
      </c>
      <c r="T2270" s="9">
        <f t="shared" si="214"/>
        <v>42806.082349537035</v>
      </c>
    </row>
    <row r="2271" spans="1:20" ht="45" x14ac:dyDescent="0.25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8302</v>
      </c>
      <c r="O2271" s="5">
        <f t="shared" si="210"/>
        <v>1801.64</v>
      </c>
      <c r="P2271" s="5">
        <f t="shared" si="215"/>
        <v>49.934589800443462</v>
      </c>
      <c r="Q2271" t="str">
        <f t="shared" si="211"/>
        <v>games</v>
      </c>
      <c r="R2271" t="str">
        <f t="shared" si="212"/>
        <v>games</v>
      </c>
      <c r="S2271" s="9">
        <f t="shared" si="213"/>
        <v>42776.704432870371</v>
      </c>
      <c r="T2271" s="9">
        <f t="shared" si="214"/>
        <v>42801.208333333328</v>
      </c>
    </row>
    <row r="2272" spans="1:20" ht="45" x14ac:dyDescent="0.25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8302</v>
      </c>
      <c r="O2272" s="5">
        <f t="shared" si="210"/>
        <v>720.24800000000005</v>
      </c>
      <c r="P2272" s="5">
        <f t="shared" si="215"/>
        <v>107.82155688622754</v>
      </c>
      <c r="Q2272" t="str">
        <f t="shared" si="211"/>
        <v>games</v>
      </c>
      <c r="R2272" t="str">
        <f t="shared" si="212"/>
        <v>games</v>
      </c>
      <c r="S2272" s="9">
        <f t="shared" si="213"/>
        <v>42725.869363425925</v>
      </c>
      <c r="T2272" s="9">
        <f t="shared" si="214"/>
        <v>42745.915972222225</v>
      </c>
    </row>
    <row r="2273" spans="1:20" ht="60" x14ac:dyDescent="0.25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8302</v>
      </c>
      <c r="O2273" s="5">
        <f t="shared" si="210"/>
        <v>283.08999999999997</v>
      </c>
      <c r="P2273" s="5">
        <f t="shared" si="215"/>
        <v>42.63403614457831</v>
      </c>
      <c r="Q2273" t="str">
        <f t="shared" si="211"/>
        <v>games</v>
      </c>
      <c r="R2273" t="str">
        <f t="shared" si="212"/>
        <v>games</v>
      </c>
      <c r="S2273" s="9">
        <f t="shared" si="213"/>
        <v>42684.000046296293</v>
      </c>
      <c r="T2273" s="9">
        <f t="shared" si="214"/>
        <v>42714.000046296293</v>
      </c>
    </row>
    <row r="2274" spans="1:20" ht="45" x14ac:dyDescent="0.25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8302</v>
      </c>
      <c r="O2274" s="5">
        <f t="shared" si="210"/>
        <v>1356.6</v>
      </c>
      <c r="P2274" s="5">
        <f t="shared" si="215"/>
        <v>14.370762711864407</v>
      </c>
      <c r="Q2274" t="str">
        <f t="shared" si="211"/>
        <v>games</v>
      </c>
      <c r="R2274" t="str">
        <f t="shared" si="212"/>
        <v>games</v>
      </c>
      <c r="S2274" s="9">
        <f t="shared" si="213"/>
        <v>42315.699490740735</v>
      </c>
      <c r="T2274" s="9">
        <f t="shared" si="214"/>
        <v>42345.699490740735</v>
      </c>
    </row>
    <row r="2275" spans="1:20" ht="60" x14ac:dyDescent="0.25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8302</v>
      </c>
      <c r="O2275" s="5">
        <f t="shared" si="210"/>
        <v>220.36</v>
      </c>
      <c r="P2275" s="5">
        <f t="shared" si="215"/>
        <v>37.476190476190474</v>
      </c>
      <c r="Q2275" t="str">
        <f t="shared" si="211"/>
        <v>games</v>
      </c>
      <c r="R2275" t="str">
        <f t="shared" si="212"/>
        <v>games</v>
      </c>
      <c r="S2275" s="9">
        <f t="shared" si="213"/>
        <v>42781.549097222218</v>
      </c>
      <c r="T2275" s="9">
        <f t="shared" si="214"/>
        <v>42806.507430555561</v>
      </c>
    </row>
    <row r="2276" spans="1:20" ht="60" x14ac:dyDescent="0.25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8302</v>
      </c>
      <c r="O2276" s="5">
        <f t="shared" si="210"/>
        <v>119.6</v>
      </c>
      <c r="P2276" s="5">
        <f t="shared" si="215"/>
        <v>30.202020202020201</v>
      </c>
      <c r="Q2276" t="str">
        <f t="shared" si="211"/>
        <v>games</v>
      </c>
      <c r="R2276" t="str">
        <f t="shared" si="212"/>
        <v>games</v>
      </c>
      <c r="S2276" s="9">
        <f t="shared" si="213"/>
        <v>41663.500659722224</v>
      </c>
      <c r="T2276" s="9">
        <f t="shared" si="214"/>
        <v>41693.500659722224</v>
      </c>
    </row>
    <row r="2277" spans="1:20" ht="45" x14ac:dyDescent="0.25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8302</v>
      </c>
      <c r="O2277" s="5">
        <f t="shared" si="210"/>
        <v>407.76923076923077</v>
      </c>
      <c r="P2277" s="5">
        <f t="shared" si="215"/>
        <v>33.550632911392405</v>
      </c>
      <c r="Q2277" t="str">
        <f t="shared" si="211"/>
        <v>games</v>
      </c>
      <c r="R2277" t="str">
        <f t="shared" si="212"/>
        <v>games</v>
      </c>
      <c r="S2277" s="9">
        <f t="shared" si="213"/>
        <v>41965.616655092599</v>
      </c>
      <c r="T2277" s="9">
        <f t="shared" si="214"/>
        <v>41995.616655092599</v>
      </c>
    </row>
    <row r="2278" spans="1:20" ht="60" x14ac:dyDescent="0.25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8302</v>
      </c>
      <c r="O2278" s="5">
        <f t="shared" si="210"/>
        <v>105.81826105905427</v>
      </c>
      <c r="P2278" s="5">
        <f t="shared" si="215"/>
        <v>64.74666666666667</v>
      </c>
      <c r="Q2278" t="str">
        <f t="shared" si="211"/>
        <v>games</v>
      </c>
      <c r="R2278" t="str">
        <f t="shared" si="212"/>
        <v>games</v>
      </c>
      <c r="S2278" s="9">
        <f t="shared" si="213"/>
        <v>41614.651493055557</v>
      </c>
      <c r="T2278" s="9">
        <f t="shared" si="214"/>
        <v>41644.651493055557</v>
      </c>
    </row>
    <row r="2279" spans="1:20" ht="60" x14ac:dyDescent="0.25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8302</v>
      </c>
      <c r="O2279" s="5">
        <f t="shared" si="210"/>
        <v>141.08235294117648</v>
      </c>
      <c r="P2279" s="5">
        <f t="shared" si="215"/>
        <v>57.932367149758456</v>
      </c>
      <c r="Q2279" t="str">
        <f t="shared" si="211"/>
        <v>games</v>
      </c>
      <c r="R2279" t="str">
        <f t="shared" si="212"/>
        <v>games</v>
      </c>
      <c r="S2279" s="9">
        <f t="shared" si="213"/>
        <v>40936.678506944445</v>
      </c>
      <c r="T2279" s="9">
        <f t="shared" si="214"/>
        <v>40966.678506944445</v>
      </c>
    </row>
    <row r="2280" spans="1:20" ht="45" x14ac:dyDescent="0.25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8302</v>
      </c>
      <c r="O2280" s="5">
        <f t="shared" si="210"/>
        <v>270.7</v>
      </c>
      <c r="P2280" s="5">
        <f t="shared" si="215"/>
        <v>53.078431372549019</v>
      </c>
      <c r="Q2280" t="str">
        <f t="shared" si="211"/>
        <v>games</v>
      </c>
      <c r="R2280" t="str">
        <f t="shared" si="212"/>
        <v>games</v>
      </c>
      <c r="S2280" s="9">
        <f t="shared" si="213"/>
        <v>42338.709108796291</v>
      </c>
      <c r="T2280" s="9">
        <f t="shared" si="214"/>
        <v>42372.957638888889</v>
      </c>
    </row>
    <row r="2281" spans="1:20" ht="60" x14ac:dyDescent="0.25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8302</v>
      </c>
      <c r="O2281" s="5">
        <f t="shared" si="210"/>
        <v>153.80000000000001</v>
      </c>
      <c r="P2281" s="5">
        <f t="shared" si="215"/>
        <v>48.0625</v>
      </c>
      <c r="Q2281" t="str">
        <f t="shared" si="211"/>
        <v>games</v>
      </c>
      <c r="R2281" t="str">
        <f t="shared" si="212"/>
        <v>games</v>
      </c>
      <c r="S2281" s="9">
        <f t="shared" si="213"/>
        <v>42020.806701388887</v>
      </c>
      <c r="T2281" s="9">
        <f t="shared" si="214"/>
        <v>42039.166666666672</v>
      </c>
    </row>
    <row r="2282" spans="1:20" ht="60" x14ac:dyDescent="0.25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8302</v>
      </c>
      <c r="O2282" s="5">
        <f t="shared" si="210"/>
        <v>403.57653061224488</v>
      </c>
      <c r="P2282" s="5">
        <f t="shared" si="215"/>
        <v>82.396874999999994</v>
      </c>
      <c r="Q2282" t="str">
        <f t="shared" si="211"/>
        <v>games</v>
      </c>
      <c r="R2282" t="str">
        <f t="shared" si="212"/>
        <v>games</v>
      </c>
      <c r="S2282" s="9">
        <f t="shared" si="213"/>
        <v>42234.624895833331</v>
      </c>
      <c r="T2282" s="9">
        <f t="shared" si="214"/>
        <v>42264.624895833331</v>
      </c>
    </row>
    <row r="2283" spans="1:20" ht="60" x14ac:dyDescent="0.25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8281</v>
      </c>
      <c r="O2283" s="5">
        <f t="shared" si="210"/>
        <v>185</v>
      </c>
      <c r="P2283" s="5">
        <f t="shared" si="215"/>
        <v>50.454545454545453</v>
      </c>
      <c r="Q2283" t="str">
        <f t="shared" si="211"/>
        <v>music</v>
      </c>
      <c r="R2283" t="str">
        <f t="shared" si="212"/>
        <v>rock</v>
      </c>
      <c r="S2283" s="9">
        <f t="shared" si="213"/>
        <v>40687.285844907405</v>
      </c>
      <c r="T2283" s="9">
        <f t="shared" si="214"/>
        <v>40749.284722222219</v>
      </c>
    </row>
    <row r="2284" spans="1:20" ht="45" x14ac:dyDescent="0.25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8281</v>
      </c>
      <c r="O2284" s="5">
        <f t="shared" si="210"/>
        <v>185.33333333333334</v>
      </c>
      <c r="P2284" s="5">
        <f t="shared" si="215"/>
        <v>115.83333333333333</v>
      </c>
      <c r="Q2284" t="str">
        <f t="shared" si="211"/>
        <v>music</v>
      </c>
      <c r="R2284" t="str">
        <f t="shared" si="212"/>
        <v>rock</v>
      </c>
      <c r="S2284" s="9">
        <f t="shared" si="213"/>
        <v>42323.17460648148</v>
      </c>
      <c r="T2284" s="9">
        <f t="shared" si="214"/>
        <v>42383.17460648148</v>
      </c>
    </row>
    <row r="2285" spans="1:20" ht="60" x14ac:dyDescent="0.25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8281</v>
      </c>
      <c r="O2285" s="5">
        <f t="shared" si="210"/>
        <v>100.85533333333333</v>
      </c>
      <c r="P2285" s="5">
        <f t="shared" si="215"/>
        <v>63.03458333333333</v>
      </c>
      <c r="Q2285" t="str">
        <f t="shared" si="211"/>
        <v>music</v>
      </c>
      <c r="R2285" t="str">
        <f t="shared" si="212"/>
        <v>rock</v>
      </c>
      <c r="S2285" s="9">
        <f t="shared" si="213"/>
        <v>40978.125046296293</v>
      </c>
      <c r="T2285" s="9">
        <f t="shared" si="214"/>
        <v>41038.083379629628</v>
      </c>
    </row>
    <row r="2286" spans="1:20" ht="30" x14ac:dyDescent="0.25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8281</v>
      </c>
      <c r="O2286" s="5">
        <f t="shared" si="210"/>
        <v>106.22116666666666</v>
      </c>
      <c r="P2286" s="5">
        <f t="shared" si="215"/>
        <v>108.02152542372882</v>
      </c>
      <c r="Q2286" t="str">
        <f t="shared" si="211"/>
        <v>music</v>
      </c>
      <c r="R2286" t="str">
        <f t="shared" si="212"/>
        <v>rock</v>
      </c>
      <c r="S2286" s="9">
        <f t="shared" si="213"/>
        <v>40585.796817129631</v>
      </c>
      <c r="T2286" s="9">
        <f t="shared" si="214"/>
        <v>40614.166666666664</v>
      </c>
    </row>
    <row r="2287" spans="1:20" ht="60" x14ac:dyDescent="0.25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8281</v>
      </c>
      <c r="O2287" s="5">
        <f t="shared" si="210"/>
        <v>121.36666666666666</v>
      </c>
      <c r="P2287" s="5">
        <f t="shared" si="215"/>
        <v>46.088607594936711</v>
      </c>
      <c r="Q2287" t="str">
        <f t="shared" si="211"/>
        <v>music</v>
      </c>
      <c r="R2287" t="str">
        <f t="shared" si="212"/>
        <v>rock</v>
      </c>
      <c r="S2287" s="9">
        <f t="shared" si="213"/>
        <v>41059.185682870368</v>
      </c>
      <c r="T2287" s="9">
        <f t="shared" si="214"/>
        <v>41089.185682870368</v>
      </c>
    </row>
    <row r="2288" spans="1:20" ht="45" x14ac:dyDescent="0.25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8281</v>
      </c>
      <c r="O2288" s="5">
        <f t="shared" si="210"/>
        <v>100.06666666666666</v>
      </c>
      <c r="P2288" s="5">
        <f t="shared" si="215"/>
        <v>107.21428571428571</v>
      </c>
      <c r="Q2288" t="str">
        <f t="shared" si="211"/>
        <v>music</v>
      </c>
      <c r="R2288" t="str">
        <f t="shared" si="212"/>
        <v>rock</v>
      </c>
      <c r="S2288" s="9">
        <f t="shared" si="213"/>
        <v>41494.963587962964</v>
      </c>
      <c r="T2288" s="9">
        <f t="shared" si="214"/>
        <v>41523.165972222225</v>
      </c>
    </row>
    <row r="2289" spans="1:20" ht="45" x14ac:dyDescent="0.25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8281</v>
      </c>
      <c r="O2289" s="5">
        <f t="shared" si="210"/>
        <v>119.97755555555555</v>
      </c>
      <c r="P2289" s="5">
        <f t="shared" si="215"/>
        <v>50.9338679245283</v>
      </c>
      <c r="Q2289" t="str">
        <f t="shared" si="211"/>
        <v>music</v>
      </c>
      <c r="R2289" t="str">
        <f t="shared" si="212"/>
        <v>rock</v>
      </c>
      <c r="S2289" s="9">
        <f t="shared" si="213"/>
        <v>41792.667361111111</v>
      </c>
      <c r="T2289" s="9">
        <f t="shared" si="214"/>
        <v>41813.667361111111</v>
      </c>
    </row>
    <row r="2290" spans="1:20" ht="60" x14ac:dyDescent="0.25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8281</v>
      </c>
      <c r="O2290" s="5">
        <f t="shared" si="210"/>
        <v>100.1</v>
      </c>
      <c r="P2290" s="5">
        <f t="shared" si="215"/>
        <v>40.04</v>
      </c>
      <c r="Q2290" t="str">
        <f t="shared" si="211"/>
        <v>music</v>
      </c>
      <c r="R2290" t="str">
        <f t="shared" si="212"/>
        <v>rock</v>
      </c>
      <c r="S2290" s="9">
        <f t="shared" si="213"/>
        <v>41067.827418981484</v>
      </c>
      <c r="T2290" s="9">
        <f t="shared" si="214"/>
        <v>41086.75</v>
      </c>
    </row>
    <row r="2291" spans="1:20" ht="60" x14ac:dyDescent="0.25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8281</v>
      </c>
      <c r="O2291" s="5">
        <f t="shared" si="210"/>
        <v>107.4</v>
      </c>
      <c r="P2291" s="5">
        <f t="shared" si="215"/>
        <v>64.44</v>
      </c>
      <c r="Q2291" t="str">
        <f t="shared" si="211"/>
        <v>music</v>
      </c>
      <c r="R2291" t="str">
        <f t="shared" si="212"/>
        <v>rock</v>
      </c>
      <c r="S2291" s="9">
        <f t="shared" si="213"/>
        <v>41571.998379629629</v>
      </c>
      <c r="T2291" s="9">
        <f t="shared" si="214"/>
        <v>41614.973611111112</v>
      </c>
    </row>
    <row r="2292" spans="1:20" ht="45" x14ac:dyDescent="0.25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8281</v>
      </c>
      <c r="O2292" s="5">
        <f t="shared" si="210"/>
        <v>104.06666666666666</v>
      </c>
      <c r="P2292" s="5">
        <f t="shared" si="215"/>
        <v>53.827586206896555</v>
      </c>
      <c r="Q2292" t="str">
        <f t="shared" si="211"/>
        <v>music</v>
      </c>
      <c r="R2292" t="str">
        <f t="shared" si="212"/>
        <v>rock</v>
      </c>
      <c r="S2292" s="9">
        <f t="shared" si="213"/>
        <v>40070.253819444442</v>
      </c>
      <c r="T2292" s="9">
        <f t="shared" si="214"/>
        <v>40148.708333333336</v>
      </c>
    </row>
    <row r="2293" spans="1:20" ht="60" x14ac:dyDescent="0.25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8281</v>
      </c>
      <c r="O2293" s="5">
        <f t="shared" si="210"/>
        <v>172.8</v>
      </c>
      <c r="P2293" s="5">
        <f t="shared" si="215"/>
        <v>100.46511627906976</v>
      </c>
      <c r="Q2293" t="str">
        <f t="shared" si="211"/>
        <v>music</v>
      </c>
      <c r="R2293" t="str">
        <f t="shared" si="212"/>
        <v>rock</v>
      </c>
      <c r="S2293" s="9">
        <f t="shared" si="213"/>
        <v>40987.977060185185</v>
      </c>
      <c r="T2293" s="9">
        <f t="shared" si="214"/>
        <v>41022.166666666664</v>
      </c>
    </row>
    <row r="2294" spans="1:20" ht="60" x14ac:dyDescent="0.25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8281</v>
      </c>
      <c r="O2294" s="5">
        <f t="shared" si="210"/>
        <v>107.25050000000002</v>
      </c>
      <c r="P2294" s="5">
        <f t="shared" si="215"/>
        <v>46.630652173913049</v>
      </c>
      <c r="Q2294" t="str">
        <f t="shared" si="211"/>
        <v>music</v>
      </c>
      <c r="R2294" t="str">
        <f t="shared" si="212"/>
        <v>rock</v>
      </c>
      <c r="S2294" s="9">
        <f t="shared" si="213"/>
        <v>40987.697638888887</v>
      </c>
      <c r="T2294" s="9">
        <f t="shared" si="214"/>
        <v>41017.697638888887</v>
      </c>
    </row>
    <row r="2295" spans="1:20" ht="30" x14ac:dyDescent="0.25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8281</v>
      </c>
      <c r="O2295" s="5">
        <f t="shared" si="210"/>
        <v>108.23529411764706</v>
      </c>
      <c r="P2295" s="5">
        <f t="shared" si="215"/>
        <v>34.074074074074076</v>
      </c>
      <c r="Q2295" t="str">
        <f t="shared" si="211"/>
        <v>music</v>
      </c>
      <c r="R2295" t="str">
        <f t="shared" si="212"/>
        <v>rock</v>
      </c>
      <c r="S2295" s="9">
        <f t="shared" si="213"/>
        <v>41151.708321759259</v>
      </c>
      <c r="T2295" s="9">
        <f t="shared" si="214"/>
        <v>41177.165972222225</v>
      </c>
    </row>
    <row r="2296" spans="1:20" ht="60" x14ac:dyDescent="0.25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8281</v>
      </c>
      <c r="O2296" s="5">
        <f t="shared" si="210"/>
        <v>146.08080000000001</v>
      </c>
      <c r="P2296" s="5">
        <f t="shared" si="215"/>
        <v>65.214642857142863</v>
      </c>
      <c r="Q2296" t="str">
        <f t="shared" si="211"/>
        <v>music</v>
      </c>
      <c r="R2296" t="str">
        <f t="shared" si="212"/>
        <v>rock</v>
      </c>
      <c r="S2296" s="9">
        <f t="shared" si="213"/>
        <v>41264.72314814815</v>
      </c>
      <c r="T2296" s="9">
        <f t="shared" si="214"/>
        <v>41294.72314814815</v>
      </c>
    </row>
    <row r="2297" spans="1:20" ht="60" x14ac:dyDescent="0.25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8281</v>
      </c>
      <c r="O2297" s="5">
        <f t="shared" si="210"/>
        <v>125.25</v>
      </c>
      <c r="P2297" s="5">
        <f t="shared" si="215"/>
        <v>44.205882352941174</v>
      </c>
      <c r="Q2297" t="str">
        <f t="shared" si="211"/>
        <v>music</v>
      </c>
      <c r="R2297" t="str">
        <f t="shared" si="212"/>
        <v>rock</v>
      </c>
      <c r="S2297" s="9">
        <f t="shared" si="213"/>
        <v>41270.954351851848</v>
      </c>
      <c r="T2297" s="9">
        <f t="shared" si="214"/>
        <v>41300.954351851848</v>
      </c>
    </row>
    <row r="2298" spans="1:20" ht="45" x14ac:dyDescent="0.25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8281</v>
      </c>
      <c r="O2298" s="5">
        <f t="shared" si="210"/>
        <v>149.07142857142858</v>
      </c>
      <c r="P2298" s="5">
        <f t="shared" si="215"/>
        <v>71.965517241379317</v>
      </c>
      <c r="Q2298" t="str">
        <f t="shared" si="211"/>
        <v>music</v>
      </c>
      <c r="R2298" t="str">
        <f t="shared" si="212"/>
        <v>rock</v>
      </c>
      <c r="S2298" s="9">
        <f t="shared" si="213"/>
        <v>40927.731782407405</v>
      </c>
      <c r="T2298" s="9">
        <f t="shared" si="214"/>
        <v>40962.731782407405</v>
      </c>
    </row>
    <row r="2299" spans="1:20" ht="30" x14ac:dyDescent="0.25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8281</v>
      </c>
      <c r="O2299" s="5">
        <f t="shared" si="210"/>
        <v>100.6</v>
      </c>
      <c r="P2299" s="5">
        <f t="shared" si="215"/>
        <v>52.94736842105263</v>
      </c>
      <c r="Q2299" t="str">
        <f t="shared" si="211"/>
        <v>music</v>
      </c>
      <c r="R2299" t="str">
        <f t="shared" si="212"/>
        <v>rock</v>
      </c>
      <c r="S2299" s="9">
        <f t="shared" si="213"/>
        <v>40948.042233796295</v>
      </c>
      <c r="T2299" s="9">
        <f t="shared" si="214"/>
        <v>40982.165972222225</v>
      </c>
    </row>
    <row r="2300" spans="1:20" ht="45" x14ac:dyDescent="0.25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8281</v>
      </c>
      <c r="O2300" s="5">
        <f t="shared" si="210"/>
        <v>105.07333333333334</v>
      </c>
      <c r="P2300" s="5">
        <f t="shared" si="215"/>
        <v>109.45138888888889</v>
      </c>
      <c r="Q2300" t="str">
        <f t="shared" si="211"/>
        <v>music</v>
      </c>
      <c r="R2300" t="str">
        <f t="shared" si="212"/>
        <v>rock</v>
      </c>
      <c r="S2300" s="9">
        <f t="shared" si="213"/>
        <v>41694.84065972222</v>
      </c>
      <c r="T2300" s="9">
        <f t="shared" si="214"/>
        <v>41724.798993055556</v>
      </c>
    </row>
    <row r="2301" spans="1:20" ht="45" x14ac:dyDescent="0.25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8281</v>
      </c>
      <c r="O2301" s="5">
        <f t="shared" si="210"/>
        <v>350.16666666666669</v>
      </c>
      <c r="P2301" s="5">
        <f t="shared" si="215"/>
        <v>75.035714285714292</v>
      </c>
      <c r="Q2301" t="str">
        <f t="shared" si="211"/>
        <v>music</v>
      </c>
      <c r="R2301" t="str">
        <f t="shared" si="212"/>
        <v>rock</v>
      </c>
      <c r="S2301" s="9">
        <f t="shared" si="213"/>
        <v>40565.032511574071</v>
      </c>
      <c r="T2301" s="9">
        <f t="shared" si="214"/>
        <v>40580.032511574071</v>
      </c>
    </row>
    <row r="2302" spans="1:20" ht="45" x14ac:dyDescent="0.25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8281</v>
      </c>
      <c r="O2302" s="5">
        <f t="shared" si="210"/>
        <v>101.25</v>
      </c>
      <c r="P2302" s="5">
        <f t="shared" si="215"/>
        <v>115.71428571428571</v>
      </c>
      <c r="Q2302" t="str">
        <f t="shared" si="211"/>
        <v>music</v>
      </c>
      <c r="R2302" t="str">
        <f t="shared" si="212"/>
        <v>rock</v>
      </c>
      <c r="S2302" s="9">
        <f t="shared" si="213"/>
        <v>41074.727037037039</v>
      </c>
      <c r="T2302" s="9">
        <f t="shared" si="214"/>
        <v>41088.727037037039</v>
      </c>
    </row>
    <row r="2303" spans="1:20" ht="30" x14ac:dyDescent="0.25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8284</v>
      </c>
      <c r="O2303" s="5">
        <f t="shared" si="210"/>
        <v>133.6044</v>
      </c>
      <c r="P2303" s="5">
        <f t="shared" si="215"/>
        <v>31.659810426540286</v>
      </c>
      <c r="Q2303" t="str">
        <f t="shared" si="211"/>
        <v>music</v>
      </c>
      <c r="R2303" t="str">
        <f t="shared" si="212"/>
        <v>rock</v>
      </c>
      <c r="S2303" s="9">
        <f t="shared" si="213"/>
        <v>41416.146944444445</v>
      </c>
      <c r="T2303" s="9">
        <f t="shared" si="214"/>
        <v>41446.146944444445</v>
      </c>
    </row>
    <row r="2304" spans="1:20" ht="45" x14ac:dyDescent="0.25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8284</v>
      </c>
      <c r="O2304" s="5">
        <f t="shared" si="210"/>
        <v>170.65217391304347</v>
      </c>
      <c r="P2304" s="5">
        <f t="shared" si="215"/>
        <v>46.176470588235297</v>
      </c>
      <c r="Q2304" t="str">
        <f t="shared" si="211"/>
        <v>music</v>
      </c>
      <c r="R2304" t="str">
        <f t="shared" si="212"/>
        <v>rock</v>
      </c>
      <c r="S2304" s="9">
        <f t="shared" si="213"/>
        <v>41605.868449074071</v>
      </c>
      <c r="T2304" s="9">
        <f t="shared" si="214"/>
        <v>41639.291666666664</v>
      </c>
    </row>
    <row r="2305" spans="1:20" ht="60" x14ac:dyDescent="0.25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8284</v>
      </c>
      <c r="O2305" s="5">
        <f t="shared" si="210"/>
        <v>109.35829457364341</v>
      </c>
      <c r="P2305" s="5">
        <f t="shared" si="215"/>
        <v>68.481650485436887</v>
      </c>
      <c r="Q2305" t="str">
        <f t="shared" si="211"/>
        <v>music</v>
      </c>
      <c r="R2305" t="str">
        <f t="shared" si="212"/>
        <v>rock</v>
      </c>
      <c r="S2305" s="9">
        <f t="shared" si="213"/>
        <v>40850.111064814817</v>
      </c>
      <c r="T2305" s="9">
        <f t="shared" si="214"/>
        <v>40890.152731481481</v>
      </c>
    </row>
    <row r="2306" spans="1:20" ht="45" x14ac:dyDescent="0.25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8284</v>
      </c>
      <c r="O2306" s="5">
        <f t="shared" si="210"/>
        <v>100.70033333333333</v>
      </c>
      <c r="P2306" s="5">
        <f t="shared" si="215"/>
        <v>53.469203539823013</v>
      </c>
      <c r="Q2306" t="str">
        <f t="shared" si="211"/>
        <v>music</v>
      </c>
      <c r="R2306" t="str">
        <f t="shared" si="212"/>
        <v>rock</v>
      </c>
      <c r="S2306" s="9">
        <f t="shared" si="213"/>
        <v>40502.815868055557</v>
      </c>
      <c r="T2306" s="9">
        <f t="shared" si="214"/>
        <v>40544.207638888889</v>
      </c>
    </row>
    <row r="2307" spans="1:20" ht="60" x14ac:dyDescent="0.25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8284</v>
      </c>
      <c r="O2307" s="5">
        <f t="shared" ref="O2307:O2370" si="216">E2307*100/D2307</f>
        <v>101.22777777777777</v>
      </c>
      <c r="P2307" s="5">
        <f t="shared" si="215"/>
        <v>109.10778443113773</v>
      </c>
      <c r="Q2307" t="str">
        <f t="shared" ref="Q2307:Q2370" si="217">IF(ISERR(FIND(" ",N2307)),"",LEFT(N2307,FIND(" ",N2307)-1))</f>
        <v>music</v>
      </c>
      <c r="R2307" t="str">
        <f t="shared" ref="R2307:R2370" si="218">IF(ISERR(FIND(" ",N2307)),"",RIGHT(N2307,LEN(N2307)-FIND("*",SUBSTITUTE(N2307," ","*",LEN(N2307)-LEN(SUBSTITUTE(N2307," ",""))))))</f>
        <v>rock</v>
      </c>
      <c r="S2307" s="9">
        <f t="shared" ref="S2307:S2370" si="219">(((J2307/60)/60)/24)+DATE(1970,1,1)</f>
        <v>41834.695277777777</v>
      </c>
      <c r="T2307" s="9">
        <f t="shared" ref="T2307:T2370" si="220">(((I2307/60)/60)/24)+DATE(1970,1,1)</f>
        <v>41859.75</v>
      </c>
    </row>
    <row r="2308" spans="1:20" ht="45" x14ac:dyDescent="0.25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8284</v>
      </c>
      <c r="O2308" s="5">
        <f t="shared" si="216"/>
        <v>106.75857142857143</v>
      </c>
      <c r="P2308" s="5">
        <f t="shared" ref="P2308:P2371" si="221">IF(L2308=0,0,E2308/L2308)</f>
        <v>51.185616438356163</v>
      </c>
      <c r="Q2308" t="str">
        <f t="shared" si="217"/>
        <v>music</v>
      </c>
      <c r="R2308" t="str">
        <f t="shared" si="218"/>
        <v>rock</v>
      </c>
      <c r="S2308" s="9">
        <f t="shared" si="219"/>
        <v>40948.16815972222</v>
      </c>
      <c r="T2308" s="9">
        <f t="shared" si="220"/>
        <v>40978.16815972222</v>
      </c>
    </row>
    <row r="2309" spans="1:20" ht="45" x14ac:dyDescent="0.25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8284</v>
      </c>
      <c r="O2309" s="5">
        <f t="shared" si="216"/>
        <v>106.65777537961894</v>
      </c>
      <c r="P2309" s="5">
        <f t="shared" si="221"/>
        <v>27.936800000000002</v>
      </c>
      <c r="Q2309" t="str">
        <f t="shared" si="217"/>
        <v>music</v>
      </c>
      <c r="R2309" t="str">
        <f t="shared" si="218"/>
        <v>rock</v>
      </c>
      <c r="S2309" s="9">
        <f t="shared" si="219"/>
        <v>41004.802465277775</v>
      </c>
      <c r="T2309" s="9">
        <f t="shared" si="220"/>
        <v>41034.802407407406</v>
      </c>
    </row>
    <row r="2310" spans="1:20" ht="60" x14ac:dyDescent="0.25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8284</v>
      </c>
      <c r="O2310" s="5">
        <f t="shared" si="216"/>
        <v>101.30622</v>
      </c>
      <c r="P2310" s="5">
        <f t="shared" si="221"/>
        <v>82.496921824104234</v>
      </c>
      <c r="Q2310" t="str">
        <f t="shared" si="217"/>
        <v>music</v>
      </c>
      <c r="R2310" t="str">
        <f t="shared" si="218"/>
        <v>rock</v>
      </c>
      <c r="S2310" s="9">
        <f t="shared" si="219"/>
        <v>41851.962916666671</v>
      </c>
      <c r="T2310" s="9">
        <f t="shared" si="220"/>
        <v>41880.041666666664</v>
      </c>
    </row>
    <row r="2311" spans="1:20" ht="45" x14ac:dyDescent="0.25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8284</v>
      </c>
      <c r="O2311" s="5">
        <f t="shared" si="216"/>
        <v>106.67449999999999</v>
      </c>
      <c r="P2311" s="5">
        <f t="shared" si="221"/>
        <v>59.817476635514019</v>
      </c>
      <c r="Q2311" t="str">
        <f t="shared" si="217"/>
        <v>music</v>
      </c>
      <c r="R2311" t="str">
        <f t="shared" si="218"/>
        <v>rock</v>
      </c>
      <c r="S2311" s="9">
        <f t="shared" si="219"/>
        <v>41307.987696759257</v>
      </c>
      <c r="T2311" s="9">
        <f t="shared" si="220"/>
        <v>41342.987696759257</v>
      </c>
    </row>
    <row r="2312" spans="1:20" ht="60" x14ac:dyDescent="0.25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8284</v>
      </c>
      <c r="O2312" s="5">
        <f t="shared" si="216"/>
        <v>428.83978378378379</v>
      </c>
      <c r="P2312" s="5">
        <f t="shared" si="221"/>
        <v>64.816470588235291</v>
      </c>
      <c r="Q2312" t="str">
        <f t="shared" si="217"/>
        <v>music</v>
      </c>
      <c r="R2312" t="str">
        <f t="shared" si="218"/>
        <v>rock</v>
      </c>
      <c r="S2312" s="9">
        <f t="shared" si="219"/>
        <v>41324.79415509259</v>
      </c>
      <c r="T2312" s="9">
        <f t="shared" si="220"/>
        <v>41354.752488425926</v>
      </c>
    </row>
    <row r="2313" spans="1:20" ht="45" x14ac:dyDescent="0.25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8284</v>
      </c>
      <c r="O2313" s="5">
        <f t="shared" si="216"/>
        <v>104.11111111111111</v>
      </c>
      <c r="P2313" s="5">
        <f t="shared" si="221"/>
        <v>90.09615384615384</v>
      </c>
      <c r="Q2313" t="str">
        <f t="shared" si="217"/>
        <v>music</v>
      </c>
      <c r="R2313" t="str">
        <f t="shared" si="218"/>
        <v>rock</v>
      </c>
      <c r="S2313" s="9">
        <f t="shared" si="219"/>
        <v>41736.004502314812</v>
      </c>
      <c r="T2313" s="9">
        <f t="shared" si="220"/>
        <v>41766.004502314812</v>
      </c>
    </row>
    <row r="2314" spans="1:20" ht="45" x14ac:dyDescent="0.25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8284</v>
      </c>
      <c r="O2314" s="5">
        <f t="shared" si="216"/>
        <v>107.86666666666666</v>
      </c>
      <c r="P2314" s="5">
        <f t="shared" si="221"/>
        <v>40.962025316455694</v>
      </c>
      <c r="Q2314" t="str">
        <f t="shared" si="217"/>
        <v>music</v>
      </c>
      <c r="R2314" t="str">
        <f t="shared" si="218"/>
        <v>rock</v>
      </c>
      <c r="S2314" s="9">
        <f t="shared" si="219"/>
        <v>41716.632847222223</v>
      </c>
      <c r="T2314" s="9">
        <f t="shared" si="220"/>
        <v>41747.958333333336</v>
      </c>
    </row>
    <row r="2315" spans="1:20" ht="30" x14ac:dyDescent="0.25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8284</v>
      </c>
      <c r="O2315" s="5">
        <f t="shared" si="216"/>
        <v>175.84039999999999</v>
      </c>
      <c r="P2315" s="5">
        <f t="shared" si="221"/>
        <v>56.000127388535034</v>
      </c>
      <c r="Q2315" t="str">
        <f t="shared" si="217"/>
        <v>music</v>
      </c>
      <c r="R2315" t="str">
        <f t="shared" si="218"/>
        <v>rock</v>
      </c>
      <c r="S2315" s="9">
        <f t="shared" si="219"/>
        <v>41002.958634259259</v>
      </c>
      <c r="T2315" s="9">
        <f t="shared" si="220"/>
        <v>41032.958634259259</v>
      </c>
    </row>
    <row r="2316" spans="1:20" ht="60" x14ac:dyDescent="0.25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8284</v>
      </c>
      <c r="O2316" s="5">
        <f t="shared" si="216"/>
        <v>156.97</v>
      </c>
      <c r="P2316" s="5">
        <f t="shared" si="221"/>
        <v>37.672800000000002</v>
      </c>
      <c r="Q2316" t="str">
        <f t="shared" si="217"/>
        <v>music</v>
      </c>
      <c r="R2316" t="str">
        <f t="shared" si="218"/>
        <v>rock</v>
      </c>
      <c r="S2316" s="9">
        <f t="shared" si="219"/>
        <v>41037.551585648151</v>
      </c>
      <c r="T2316" s="9">
        <f t="shared" si="220"/>
        <v>41067.551585648151</v>
      </c>
    </row>
    <row r="2317" spans="1:20" ht="45" x14ac:dyDescent="0.25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8284</v>
      </c>
      <c r="O2317" s="5">
        <f t="shared" si="216"/>
        <v>102.6</v>
      </c>
      <c r="P2317" s="5">
        <f t="shared" si="221"/>
        <v>40.078125</v>
      </c>
      <c r="Q2317" t="str">
        <f t="shared" si="217"/>
        <v>music</v>
      </c>
      <c r="R2317" t="str">
        <f t="shared" si="218"/>
        <v>rock</v>
      </c>
      <c r="S2317" s="9">
        <f t="shared" si="219"/>
        <v>41004.72619212963</v>
      </c>
      <c r="T2317" s="9">
        <f t="shared" si="220"/>
        <v>41034.72619212963</v>
      </c>
    </row>
    <row r="2318" spans="1:20" ht="60" x14ac:dyDescent="0.25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8284</v>
      </c>
      <c r="O2318" s="5">
        <f t="shared" si="216"/>
        <v>104.04266666666666</v>
      </c>
      <c r="P2318" s="5">
        <f t="shared" si="221"/>
        <v>78.031999999999996</v>
      </c>
      <c r="Q2318" t="str">
        <f t="shared" si="217"/>
        <v>music</v>
      </c>
      <c r="R2318" t="str">
        <f t="shared" si="218"/>
        <v>rock</v>
      </c>
      <c r="S2318" s="9">
        <f t="shared" si="219"/>
        <v>40079.725115740745</v>
      </c>
      <c r="T2318" s="9">
        <f t="shared" si="220"/>
        <v>40156.76666666667</v>
      </c>
    </row>
    <row r="2319" spans="1:20" ht="45" x14ac:dyDescent="0.25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8284</v>
      </c>
      <c r="O2319" s="5">
        <f t="shared" si="216"/>
        <v>104</v>
      </c>
      <c r="P2319" s="5">
        <f t="shared" si="221"/>
        <v>18.90909090909091</v>
      </c>
      <c r="Q2319" t="str">
        <f t="shared" si="217"/>
        <v>music</v>
      </c>
      <c r="R2319" t="str">
        <f t="shared" si="218"/>
        <v>rock</v>
      </c>
      <c r="S2319" s="9">
        <f t="shared" si="219"/>
        <v>40192.542233796295</v>
      </c>
      <c r="T2319" s="9">
        <f t="shared" si="220"/>
        <v>40224.208333333336</v>
      </c>
    </row>
    <row r="2320" spans="1:20" ht="60" x14ac:dyDescent="0.25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8284</v>
      </c>
      <c r="O2320" s="5">
        <f t="shared" si="216"/>
        <v>121.06</v>
      </c>
      <c r="P2320" s="5">
        <f t="shared" si="221"/>
        <v>37.134969325153371</v>
      </c>
      <c r="Q2320" t="str">
        <f t="shared" si="217"/>
        <v>music</v>
      </c>
      <c r="R2320" t="str">
        <f t="shared" si="218"/>
        <v>rock</v>
      </c>
      <c r="S2320" s="9">
        <f t="shared" si="219"/>
        <v>40050.643680555557</v>
      </c>
      <c r="T2320" s="9">
        <f t="shared" si="220"/>
        <v>40082.165972222225</v>
      </c>
    </row>
    <row r="2321" spans="1:20" ht="45" x14ac:dyDescent="0.25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8284</v>
      </c>
      <c r="O2321" s="5">
        <f t="shared" si="216"/>
        <v>107.7</v>
      </c>
      <c r="P2321" s="5">
        <f t="shared" si="221"/>
        <v>41.961038961038959</v>
      </c>
      <c r="Q2321" t="str">
        <f t="shared" si="217"/>
        <v>music</v>
      </c>
      <c r="R2321" t="str">
        <f t="shared" si="218"/>
        <v>rock</v>
      </c>
      <c r="S2321" s="9">
        <f t="shared" si="219"/>
        <v>41593.082002314812</v>
      </c>
      <c r="T2321" s="9">
        <f t="shared" si="220"/>
        <v>41623.082002314812</v>
      </c>
    </row>
    <row r="2322" spans="1:20" ht="60" x14ac:dyDescent="0.25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8284</v>
      </c>
      <c r="O2322" s="5">
        <f t="shared" si="216"/>
        <v>108.66</v>
      </c>
      <c r="P2322" s="5">
        <f t="shared" si="221"/>
        <v>61.044943820224717</v>
      </c>
      <c r="Q2322" t="str">
        <f t="shared" si="217"/>
        <v>music</v>
      </c>
      <c r="R2322" t="str">
        <f t="shared" si="218"/>
        <v>rock</v>
      </c>
      <c r="S2322" s="9">
        <f t="shared" si="219"/>
        <v>41696.817129629628</v>
      </c>
      <c r="T2322" s="9">
        <f t="shared" si="220"/>
        <v>41731.775462962964</v>
      </c>
    </row>
    <row r="2323" spans="1:20" ht="45" x14ac:dyDescent="0.25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8303</v>
      </c>
      <c r="O2323" s="5">
        <f t="shared" si="216"/>
        <v>39.120962394619681</v>
      </c>
      <c r="P2323" s="5">
        <f t="shared" si="221"/>
        <v>64.53125</v>
      </c>
      <c r="Q2323" t="str">
        <f t="shared" si="217"/>
        <v>food</v>
      </c>
      <c r="R2323" t="str">
        <f t="shared" si="218"/>
        <v>batch</v>
      </c>
      <c r="S2323" s="9">
        <f t="shared" si="219"/>
        <v>42799.260428240741</v>
      </c>
      <c r="T2323" s="9">
        <f t="shared" si="220"/>
        <v>42829.21876157407</v>
      </c>
    </row>
    <row r="2324" spans="1:20" ht="45" x14ac:dyDescent="0.25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8303</v>
      </c>
      <c r="O2324" s="5">
        <f t="shared" si="216"/>
        <v>3.1481481481481484</v>
      </c>
      <c r="P2324" s="5">
        <f t="shared" si="221"/>
        <v>21.25</v>
      </c>
      <c r="Q2324" t="str">
        <f t="shared" si="217"/>
        <v>food</v>
      </c>
      <c r="R2324" t="str">
        <f t="shared" si="218"/>
        <v>batch</v>
      </c>
      <c r="S2324" s="9">
        <f t="shared" si="219"/>
        <v>42804.895474537043</v>
      </c>
      <c r="T2324" s="9">
        <f t="shared" si="220"/>
        <v>42834.853807870371</v>
      </c>
    </row>
    <row r="2325" spans="1:20" ht="45" x14ac:dyDescent="0.25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8303</v>
      </c>
      <c r="O2325" s="5">
        <f t="shared" si="216"/>
        <v>48</v>
      </c>
      <c r="P2325" s="5">
        <f t="shared" si="221"/>
        <v>30</v>
      </c>
      <c r="Q2325" t="str">
        <f t="shared" si="217"/>
        <v>food</v>
      </c>
      <c r="R2325" t="str">
        <f t="shared" si="218"/>
        <v>batch</v>
      </c>
      <c r="S2325" s="9">
        <f t="shared" si="219"/>
        <v>42807.755173611105</v>
      </c>
      <c r="T2325" s="9">
        <f t="shared" si="220"/>
        <v>42814.755173611105</v>
      </c>
    </row>
    <row r="2326" spans="1:20" ht="45" x14ac:dyDescent="0.25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8303</v>
      </c>
      <c r="O2326" s="5">
        <f t="shared" si="216"/>
        <v>20.733333333333334</v>
      </c>
      <c r="P2326" s="5">
        <f t="shared" si="221"/>
        <v>25.491803278688526</v>
      </c>
      <c r="Q2326" t="str">
        <f t="shared" si="217"/>
        <v>food</v>
      </c>
      <c r="R2326" t="str">
        <f t="shared" si="218"/>
        <v>batch</v>
      </c>
      <c r="S2326" s="9">
        <f t="shared" si="219"/>
        <v>42790.885243055556</v>
      </c>
      <c r="T2326" s="9">
        <f t="shared" si="220"/>
        <v>42820.843576388885</v>
      </c>
    </row>
    <row r="2327" spans="1:20" ht="60" x14ac:dyDescent="0.25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8303</v>
      </c>
      <c r="O2327" s="5">
        <f t="shared" si="216"/>
        <v>8</v>
      </c>
      <c r="P2327" s="5">
        <f t="shared" si="221"/>
        <v>11.428571428571429</v>
      </c>
      <c r="Q2327" t="str">
        <f t="shared" si="217"/>
        <v>food</v>
      </c>
      <c r="R2327" t="str">
        <f t="shared" si="218"/>
        <v>batch</v>
      </c>
      <c r="S2327" s="9">
        <f t="shared" si="219"/>
        <v>42794.022349537037</v>
      </c>
      <c r="T2327" s="9">
        <f t="shared" si="220"/>
        <v>42823.980682870373</v>
      </c>
    </row>
    <row r="2328" spans="1:20" ht="60" x14ac:dyDescent="0.25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8303</v>
      </c>
      <c r="O2328" s="5">
        <f t="shared" si="216"/>
        <v>0.72</v>
      </c>
      <c r="P2328" s="5">
        <f t="shared" si="221"/>
        <v>108</v>
      </c>
      <c r="Q2328" t="str">
        <f t="shared" si="217"/>
        <v>food</v>
      </c>
      <c r="R2328" t="str">
        <f t="shared" si="218"/>
        <v>batch</v>
      </c>
      <c r="S2328" s="9">
        <f t="shared" si="219"/>
        <v>42804.034120370372</v>
      </c>
      <c r="T2328" s="9">
        <f t="shared" si="220"/>
        <v>42855.708333333328</v>
      </c>
    </row>
    <row r="2329" spans="1:20" ht="45" x14ac:dyDescent="0.25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8303</v>
      </c>
      <c r="O2329" s="5">
        <f t="shared" si="216"/>
        <v>526.09431428571429</v>
      </c>
      <c r="P2329" s="5">
        <f t="shared" si="221"/>
        <v>54.883162444113267</v>
      </c>
      <c r="Q2329" t="str">
        <f t="shared" si="217"/>
        <v>food</v>
      </c>
      <c r="R2329" t="str">
        <f t="shared" si="218"/>
        <v>batch</v>
      </c>
      <c r="S2329" s="9">
        <f t="shared" si="219"/>
        <v>41842.917129629634</v>
      </c>
      <c r="T2329" s="9">
        <f t="shared" si="220"/>
        <v>41877.917129629634</v>
      </c>
    </row>
    <row r="2330" spans="1:20" ht="60" x14ac:dyDescent="0.25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8303</v>
      </c>
      <c r="O2330" s="5">
        <f t="shared" si="216"/>
        <v>254.45</v>
      </c>
      <c r="P2330" s="5">
        <f t="shared" si="221"/>
        <v>47.383612662942269</v>
      </c>
      <c r="Q2330" t="str">
        <f t="shared" si="217"/>
        <v>food</v>
      </c>
      <c r="R2330" t="str">
        <f t="shared" si="218"/>
        <v>batch</v>
      </c>
      <c r="S2330" s="9">
        <f t="shared" si="219"/>
        <v>42139.781678240746</v>
      </c>
      <c r="T2330" s="9">
        <f t="shared" si="220"/>
        <v>42169.781678240746</v>
      </c>
    </row>
    <row r="2331" spans="1:20" ht="45" x14ac:dyDescent="0.25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8303</v>
      </c>
      <c r="O2331" s="5">
        <f t="shared" si="216"/>
        <v>105.92</v>
      </c>
      <c r="P2331" s="5">
        <f t="shared" si="221"/>
        <v>211.84</v>
      </c>
      <c r="Q2331" t="str">
        <f t="shared" si="217"/>
        <v>food</v>
      </c>
      <c r="R2331" t="str">
        <f t="shared" si="218"/>
        <v>batch</v>
      </c>
      <c r="S2331" s="9">
        <f t="shared" si="219"/>
        <v>41807.624374999999</v>
      </c>
      <c r="T2331" s="9">
        <f t="shared" si="220"/>
        <v>41837.624374999999</v>
      </c>
    </row>
    <row r="2332" spans="1:20" ht="60" x14ac:dyDescent="0.25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8303</v>
      </c>
      <c r="O2332" s="5">
        <f t="shared" si="216"/>
        <v>102.42285714285714</v>
      </c>
      <c r="P2332" s="5">
        <f t="shared" si="221"/>
        <v>219.92638036809817</v>
      </c>
      <c r="Q2332" t="str">
        <f t="shared" si="217"/>
        <v>food</v>
      </c>
      <c r="R2332" t="str">
        <f t="shared" si="218"/>
        <v>batch</v>
      </c>
      <c r="S2332" s="9">
        <f t="shared" si="219"/>
        <v>42332.89980324074</v>
      </c>
      <c r="T2332" s="9">
        <f t="shared" si="220"/>
        <v>42363</v>
      </c>
    </row>
    <row r="2333" spans="1:20" ht="45" x14ac:dyDescent="0.25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8303</v>
      </c>
      <c r="O2333" s="5">
        <f t="shared" si="216"/>
        <v>144.31375</v>
      </c>
      <c r="P2333" s="5">
        <f t="shared" si="221"/>
        <v>40.795406360424032</v>
      </c>
      <c r="Q2333" t="str">
        <f t="shared" si="217"/>
        <v>food</v>
      </c>
      <c r="R2333" t="str">
        <f t="shared" si="218"/>
        <v>batch</v>
      </c>
      <c r="S2333" s="9">
        <f t="shared" si="219"/>
        <v>41839.005671296298</v>
      </c>
      <c r="T2333" s="9">
        <f t="shared" si="220"/>
        <v>41869.005671296298</v>
      </c>
    </row>
    <row r="2334" spans="1:20" ht="60" x14ac:dyDescent="0.25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8303</v>
      </c>
      <c r="O2334" s="5">
        <f t="shared" si="216"/>
        <v>106.30800000000001</v>
      </c>
      <c r="P2334" s="5">
        <f t="shared" si="221"/>
        <v>75.502840909090907</v>
      </c>
      <c r="Q2334" t="str">
        <f t="shared" si="217"/>
        <v>food</v>
      </c>
      <c r="R2334" t="str">
        <f t="shared" si="218"/>
        <v>batch</v>
      </c>
      <c r="S2334" s="9">
        <f t="shared" si="219"/>
        <v>42011.628136574072</v>
      </c>
      <c r="T2334" s="9">
        <f t="shared" si="220"/>
        <v>42041.628136574072</v>
      </c>
    </row>
    <row r="2335" spans="1:20" ht="60" x14ac:dyDescent="0.25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8303</v>
      </c>
      <c r="O2335" s="5">
        <f t="shared" si="216"/>
        <v>212.16666666666666</v>
      </c>
      <c r="P2335" s="5">
        <f t="shared" si="221"/>
        <v>13.542553191489361</v>
      </c>
      <c r="Q2335" t="str">
        <f t="shared" si="217"/>
        <v>food</v>
      </c>
      <c r="R2335" t="str">
        <f t="shared" si="218"/>
        <v>batch</v>
      </c>
      <c r="S2335" s="9">
        <f t="shared" si="219"/>
        <v>41767.650347222225</v>
      </c>
      <c r="T2335" s="9">
        <f t="shared" si="220"/>
        <v>41788.743055555555</v>
      </c>
    </row>
    <row r="2336" spans="1:20" ht="45" x14ac:dyDescent="0.25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8303</v>
      </c>
      <c r="O2336" s="5">
        <f t="shared" si="216"/>
        <v>101.95</v>
      </c>
      <c r="P2336" s="5">
        <f t="shared" si="221"/>
        <v>60.865671641791046</v>
      </c>
      <c r="Q2336" t="str">
        <f t="shared" si="217"/>
        <v>food</v>
      </c>
      <c r="R2336" t="str">
        <f t="shared" si="218"/>
        <v>batch</v>
      </c>
      <c r="S2336" s="9">
        <f t="shared" si="219"/>
        <v>41918.670115740737</v>
      </c>
      <c r="T2336" s="9">
        <f t="shared" si="220"/>
        <v>41948.731944444444</v>
      </c>
    </row>
    <row r="2337" spans="1:20" ht="60" x14ac:dyDescent="0.25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8303</v>
      </c>
      <c r="O2337" s="5">
        <f t="shared" si="216"/>
        <v>102.27200000000001</v>
      </c>
      <c r="P2337" s="5">
        <f t="shared" si="221"/>
        <v>115.69230769230769</v>
      </c>
      <c r="Q2337" t="str">
        <f t="shared" si="217"/>
        <v>food</v>
      </c>
      <c r="R2337" t="str">
        <f t="shared" si="218"/>
        <v>batch</v>
      </c>
      <c r="S2337" s="9">
        <f t="shared" si="219"/>
        <v>41771.572256944448</v>
      </c>
      <c r="T2337" s="9">
        <f t="shared" si="220"/>
        <v>41801.572256944448</v>
      </c>
    </row>
    <row r="2338" spans="1:20" ht="45" x14ac:dyDescent="0.25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8303</v>
      </c>
      <c r="O2338" s="5">
        <f t="shared" si="216"/>
        <v>520.73254999999995</v>
      </c>
      <c r="P2338" s="5">
        <f t="shared" si="221"/>
        <v>48.104623556581984</v>
      </c>
      <c r="Q2338" t="str">
        <f t="shared" si="217"/>
        <v>food</v>
      </c>
      <c r="R2338" t="str">
        <f t="shared" si="218"/>
        <v>batch</v>
      </c>
      <c r="S2338" s="9">
        <f t="shared" si="219"/>
        <v>41666.924710648149</v>
      </c>
      <c r="T2338" s="9">
        <f t="shared" si="220"/>
        <v>41706.924710648149</v>
      </c>
    </row>
    <row r="2339" spans="1:20" ht="45" x14ac:dyDescent="0.25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8303</v>
      </c>
      <c r="O2339" s="5">
        <f t="shared" si="216"/>
        <v>110.65833333333333</v>
      </c>
      <c r="P2339" s="5">
        <f t="shared" si="221"/>
        <v>74.184357541899445</v>
      </c>
      <c r="Q2339" t="str">
        <f t="shared" si="217"/>
        <v>food</v>
      </c>
      <c r="R2339" t="str">
        <f t="shared" si="218"/>
        <v>batch</v>
      </c>
      <c r="S2339" s="9">
        <f t="shared" si="219"/>
        <v>41786.640543981484</v>
      </c>
      <c r="T2339" s="9">
        <f t="shared" si="220"/>
        <v>41816.640543981484</v>
      </c>
    </row>
    <row r="2340" spans="1:20" ht="45" x14ac:dyDescent="0.25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8303</v>
      </c>
      <c r="O2340" s="5">
        <f t="shared" si="216"/>
        <v>101.14333333333333</v>
      </c>
      <c r="P2340" s="5">
        <f t="shared" si="221"/>
        <v>123.34552845528455</v>
      </c>
      <c r="Q2340" t="str">
        <f t="shared" si="217"/>
        <v>food</v>
      </c>
      <c r="R2340" t="str">
        <f t="shared" si="218"/>
        <v>batch</v>
      </c>
      <c r="S2340" s="9">
        <f t="shared" si="219"/>
        <v>41789.896805555552</v>
      </c>
      <c r="T2340" s="9">
        <f t="shared" si="220"/>
        <v>41819.896805555552</v>
      </c>
    </row>
    <row r="2341" spans="1:20" ht="60" x14ac:dyDescent="0.25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8303</v>
      </c>
      <c r="O2341" s="5">
        <f t="shared" si="216"/>
        <v>294.20800000000003</v>
      </c>
      <c r="P2341" s="5">
        <f t="shared" si="221"/>
        <v>66.623188405797094</v>
      </c>
      <c r="Q2341" t="str">
        <f t="shared" si="217"/>
        <v>food</v>
      </c>
      <c r="R2341" t="str">
        <f t="shared" si="218"/>
        <v>batch</v>
      </c>
      <c r="S2341" s="9">
        <f t="shared" si="219"/>
        <v>42692.79987268518</v>
      </c>
      <c r="T2341" s="9">
        <f t="shared" si="220"/>
        <v>42723.332638888889</v>
      </c>
    </row>
    <row r="2342" spans="1:20" ht="45" x14ac:dyDescent="0.25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8303</v>
      </c>
      <c r="O2342" s="5">
        <f t="shared" si="216"/>
        <v>105.7775</v>
      </c>
      <c r="P2342" s="5">
        <f t="shared" si="221"/>
        <v>104.99007444168734</v>
      </c>
      <c r="Q2342" t="str">
        <f t="shared" si="217"/>
        <v>food</v>
      </c>
      <c r="R2342" t="str">
        <f t="shared" si="218"/>
        <v>batch</v>
      </c>
      <c r="S2342" s="9">
        <f t="shared" si="219"/>
        <v>42643.642800925925</v>
      </c>
      <c r="T2342" s="9">
        <f t="shared" si="220"/>
        <v>42673.642800925925</v>
      </c>
    </row>
    <row r="2343" spans="1:20" ht="45" x14ac:dyDescent="0.25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8277</v>
      </c>
      <c r="O2343" s="5">
        <f t="shared" si="216"/>
        <v>0</v>
      </c>
      <c r="P2343" s="5">
        <f t="shared" si="221"/>
        <v>0</v>
      </c>
      <c r="Q2343" t="str">
        <f t="shared" si="217"/>
        <v>technology</v>
      </c>
      <c r="R2343" t="str">
        <f t="shared" si="218"/>
        <v>web</v>
      </c>
      <c r="S2343" s="9">
        <f t="shared" si="219"/>
        <v>42167.813703703709</v>
      </c>
      <c r="T2343" s="9">
        <f t="shared" si="220"/>
        <v>42197.813703703709</v>
      </c>
    </row>
    <row r="2344" spans="1:20" ht="60" x14ac:dyDescent="0.25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8277</v>
      </c>
      <c r="O2344" s="5">
        <f t="shared" si="216"/>
        <v>0</v>
      </c>
      <c r="P2344" s="5">
        <f t="shared" si="221"/>
        <v>0</v>
      </c>
      <c r="Q2344" t="str">
        <f t="shared" si="217"/>
        <v>technology</v>
      </c>
      <c r="R2344" t="str">
        <f t="shared" si="218"/>
        <v>web</v>
      </c>
      <c r="S2344" s="9">
        <f t="shared" si="219"/>
        <v>41897.702199074076</v>
      </c>
      <c r="T2344" s="9">
        <f t="shared" si="220"/>
        <v>41918.208333333336</v>
      </c>
    </row>
    <row r="2345" spans="1:20" ht="60" x14ac:dyDescent="0.25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8277</v>
      </c>
      <c r="O2345" s="5">
        <f t="shared" si="216"/>
        <v>3</v>
      </c>
      <c r="P2345" s="5">
        <f t="shared" si="221"/>
        <v>300</v>
      </c>
      <c r="Q2345" t="str">
        <f t="shared" si="217"/>
        <v>technology</v>
      </c>
      <c r="R2345" t="str">
        <f t="shared" si="218"/>
        <v>web</v>
      </c>
      <c r="S2345" s="9">
        <f t="shared" si="219"/>
        <v>42327.825289351851</v>
      </c>
      <c r="T2345" s="9">
        <f t="shared" si="220"/>
        <v>42377.82430555555</v>
      </c>
    </row>
    <row r="2346" spans="1:20" ht="60" x14ac:dyDescent="0.25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8277</v>
      </c>
      <c r="O2346" s="5">
        <f t="shared" si="216"/>
        <v>0.1</v>
      </c>
      <c r="P2346" s="5">
        <f t="shared" si="221"/>
        <v>1</v>
      </c>
      <c r="Q2346" t="str">
        <f t="shared" si="217"/>
        <v>technology</v>
      </c>
      <c r="R2346" t="str">
        <f t="shared" si="218"/>
        <v>web</v>
      </c>
      <c r="S2346" s="9">
        <f t="shared" si="219"/>
        <v>42515.727650462963</v>
      </c>
      <c r="T2346" s="9">
        <f t="shared" si="220"/>
        <v>42545.727650462963</v>
      </c>
    </row>
    <row r="2347" spans="1:20" ht="60" x14ac:dyDescent="0.25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8277</v>
      </c>
      <c r="O2347" s="5">
        <f t="shared" si="216"/>
        <v>0</v>
      </c>
      <c r="P2347" s="5">
        <f t="shared" si="221"/>
        <v>0</v>
      </c>
      <c r="Q2347" t="str">
        <f t="shared" si="217"/>
        <v>technology</v>
      </c>
      <c r="R2347" t="str">
        <f t="shared" si="218"/>
        <v>web</v>
      </c>
      <c r="S2347" s="9">
        <f t="shared" si="219"/>
        <v>42060.001805555556</v>
      </c>
      <c r="T2347" s="9">
        <f t="shared" si="220"/>
        <v>42094.985416666663</v>
      </c>
    </row>
    <row r="2348" spans="1:20" ht="45" x14ac:dyDescent="0.25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8277</v>
      </c>
      <c r="O2348" s="5">
        <f t="shared" si="216"/>
        <v>6.5000000000000002E-2</v>
      </c>
      <c r="P2348" s="5">
        <f t="shared" si="221"/>
        <v>13</v>
      </c>
      <c r="Q2348" t="str">
        <f t="shared" si="217"/>
        <v>technology</v>
      </c>
      <c r="R2348" t="str">
        <f t="shared" si="218"/>
        <v>web</v>
      </c>
      <c r="S2348" s="9">
        <f t="shared" si="219"/>
        <v>42615.79896990741</v>
      </c>
      <c r="T2348" s="9">
        <f t="shared" si="220"/>
        <v>42660.79896990741</v>
      </c>
    </row>
    <row r="2349" spans="1:20" ht="45" x14ac:dyDescent="0.25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8277</v>
      </c>
      <c r="O2349" s="5">
        <f t="shared" si="216"/>
        <v>1.5</v>
      </c>
      <c r="P2349" s="5">
        <f t="shared" si="221"/>
        <v>15</v>
      </c>
      <c r="Q2349" t="str">
        <f t="shared" si="217"/>
        <v>technology</v>
      </c>
      <c r="R2349" t="str">
        <f t="shared" si="218"/>
        <v>web</v>
      </c>
      <c r="S2349" s="9">
        <f t="shared" si="219"/>
        <v>42577.607361111113</v>
      </c>
      <c r="T2349" s="9">
        <f t="shared" si="220"/>
        <v>42607.607361111113</v>
      </c>
    </row>
    <row r="2350" spans="1:20" ht="60" x14ac:dyDescent="0.25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8277</v>
      </c>
      <c r="O2350" s="5">
        <f t="shared" si="216"/>
        <v>0.38571428571428573</v>
      </c>
      <c r="P2350" s="5">
        <f t="shared" si="221"/>
        <v>54</v>
      </c>
      <c r="Q2350" t="str">
        <f t="shared" si="217"/>
        <v>technology</v>
      </c>
      <c r="R2350" t="str">
        <f t="shared" si="218"/>
        <v>web</v>
      </c>
      <c r="S2350" s="9">
        <f t="shared" si="219"/>
        <v>42360.932152777779</v>
      </c>
      <c r="T2350" s="9">
        <f t="shared" si="220"/>
        <v>42420.932152777779</v>
      </c>
    </row>
    <row r="2351" spans="1:20" ht="45" x14ac:dyDescent="0.25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8277</v>
      </c>
      <c r="O2351" s="5">
        <f t="shared" si="216"/>
        <v>0</v>
      </c>
      <c r="P2351" s="5">
        <f t="shared" si="221"/>
        <v>0</v>
      </c>
      <c r="Q2351" t="str">
        <f t="shared" si="217"/>
        <v>technology</v>
      </c>
      <c r="R2351" t="str">
        <f t="shared" si="218"/>
        <v>web</v>
      </c>
      <c r="S2351" s="9">
        <f t="shared" si="219"/>
        <v>42198.775787037041</v>
      </c>
      <c r="T2351" s="9">
        <f t="shared" si="220"/>
        <v>42227.775787037041</v>
      </c>
    </row>
    <row r="2352" spans="1:20" ht="45" x14ac:dyDescent="0.25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8277</v>
      </c>
      <c r="O2352" s="5">
        <f t="shared" si="216"/>
        <v>0</v>
      </c>
      <c r="P2352" s="5">
        <f t="shared" si="221"/>
        <v>0</v>
      </c>
      <c r="Q2352" t="str">
        <f t="shared" si="217"/>
        <v>technology</v>
      </c>
      <c r="R2352" t="str">
        <f t="shared" si="218"/>
        <v>web</v>
      </c>
      <c r="S2352" s="9">
        <f t="shared" si="219"/>
        <v>42708.842245370368</v>
      </c>
      <c r="T2352" s="9">
        <f t="shared" si="220"/>
        <v>42738.842245370368</v>
      </c>
    </row>
    <row r="2353" spans="1:20" ht="30" x14ac:dyDescent="0.25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8277</v>
      </c>
      <c r="O2353" s="5">
        <f t="shared" si="216"/>
        <v>0.5714285714285714</v>
      </c>
      <c r="P2353" s="5">
        <f t="shared" si="221"/>
        <v>15.428571428571429</v>
      </c>
      <c r="Q2353" t="str">
        <f t="shared" si="217"/>
        <v>technology</v>
      </c>
      <c r="R2353" t="str">
        <f t="shared" si="218"/>
        <v>web</v>
      </c>
      <c r="S2353" s="9">
        <f t="shared" si="219"/>
        <v>42094.101145833338</v>
      </c>
      <c r="T2353" s="9">
        <f t="shared" si="220"/>
        <v>42124.101145833338</v>
      </c>
    </row>
    <row r="2354" spans="1:20" ht="45" x14ac:dyDescent="0.25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8277</v>
      </c>
      <c r="O2354" s="5">
        <f t="shared" si="216"/>
        <v>0</v>
      </c>
      <c r="P2354" s="5">
        <f t="shared" si="221"/>
        <v>0</v>
      </c>
      <c r="Q2354" t="str">
        <f t="shared" si="217"/>
        <v>technology</v>
      </c>
      <c r="R2354" t="str">
        <f t="shared" si="218"/>
        <v>web</v>
      </c>
      <c r="S2354" s="9">
        <f t="shared" si="219"/>
        <v>42101.633703703701</v>
      </c>
      <c r="T2354" s="9">
        <f t="shared" si="220"/>
        <v>42161.633703703701</v>
      </c>
    </row>
    <row r="2355" spans="1:20" ht="60" x14ac:dyDescent="0.25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8277</v>
      </c>
      <c r="O2355" s="5">
        <f t="shared" si="216"/>
        <v>0</v>
      </c>
      <c r="P2355" s="5">
        <f t="shared" si="221"/>
        <v>0</v>
      </c>
      <c r="Q2355" t="str">
        <f t="shared" si="217"/>
        <v>technology</v>
      </c>
      <c r="R2355" t="str">
        <f t="shared" si="218"/>
        <v>web</v>
      </c>
      <c r="S2355" s="9">
        <f t="shared" si="219"/>
        <v>42103.676180555558</v>
      </c>
      <c r="T2355" s="9">
        <f t="shared" si="220"/>
        <v>42115.676180555558</v>
      </c>
    </row>
    <row r="2356" spans="1:20" ht="45" x14ac:dyDescent="0.25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8277</v>
      </c>
      <c r="O2356" s="5">
        <f t="shared" si="216"/>
        <v>7.1428571428571425E-2</v>
      </c>
      <c r="P2356" s="5">
        <f t="shared" si="221"/>
        <v>25</v>
      </c>
      <c r="Q2356" t="str">
        <f t="shared" si="217"/>
        <v>technology</v>
      </c>
      <c r="R2356" t="str">
        <f t="shared" si="218"/>
        <v>web</v>
      </c>
      <c r="S2356" s="9">
        <f t="shared" si="219"/>
        <v>41954.722916666666</v>
      </c>
      <c r="T2356" s="9">
        <f t="shared" si="220"/>
        <v>42014.722916666666</v>
      </c>
    </row>
    <row r="2357" spans="1:20" ht="45" x14ac:dyDescent="0.25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8277</v>
      </c>
      <c r="O2357" s="5">
        <f t="shared" si="216"/>
        <v>0.6875</v>
      </c>
      <c r="P2357" s="5">
        <f t="shared" si="221"/>
        <v>27.5</v>
      </c>
      <c r="Q2357" t="str">
        <f t="shared" si="217"/>
        <v>technology</v>
      </c>
      <c r="R2357" t="str">
        <f t="shared" si="218"/>
        <v>web</v>
      </c>
      <c r="S2357" s="9">
        <f t="shared" si="219"/>
        <v>42096.918240740735</v>
      </c>
      <c r="T2357" s="9">
        <f t="shared" si="220"/>
        <v>42126.918240740735</v>
      </c>
    </row>
    <row r="2358" spans="1:20" ht="30" x14ac:dyDescent="0.25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8277</v>
      </c>
      <c r="O2358" s="5">
        <f t="shared" si="216"/>
        <v>0</v>
      </c>
      <c r="P2358" s="5">
        <f t="shared" si="221"/>
        <v>0</v>
      </c>
      <c r="Q2358" t="str">
        <f t="shared" si="217"/>
        <v>technology</v>
      </c>
      <c r="R2358" t="str">
        <f t="shared" si="218"/>
        <v>web</v>
      </c>
      <c r="S2358" s="9">
        <f t="shared" si="219"/>
        <v>42130.78361111111</v>
      </c>
      <c r="T2358" s="9">
        <f t="shared" si="220"/>
        <v>42160.78361111111</v>
      </c>
    </row>
    <row r="2359" spans="1:20" ht="45" x14ac:dyDescent="0.25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8277</v>
      </c>
      <c r="O2359" s="5">
        <f t="shared" si="216"/>
        <v>0</v>
      </c>
      <c r="P2359" s="5">
        <f t="shared" si="221"/>
        <v>0</v>
      </c>
      <c r="Q2359" t="str">
        <f t="shared" si="217"/>
        <v>technology</v>
      </c>
      <c r="R2359" t="str">
        <f t="shared" si="218"/>
        <v>web</v>
      </c>
      <c r="S2359" s="9">
        <f t="shared" si="219"/>
        <v>42264.620115740734</v>
      </c>
      <c r="T2359" s="9">
        <f t="shared" si="220"/>
        <v>42294.620115740734</v>
      </c>
    </row>
    <row r="2360" spans="1:20" ht="45" x14ac:dyDescent="0.25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8277</v>
      </c>
      <c r="O2360" s="5">
        <f t="shared" si="216"/>
        <v>0</v>
      </c>
      <c r="P2360" s="5">
        <f t="shared" si="221"/>
        <v>0</v>
      </c>
      <c r="Q2360" t="str">
        <f t="shared" si="217"/>
        <v>technology</v>
      </c>
      <c r="R2360" t="str">
        <f t="shared" si="218"/>
        <v>web</v>
      </c>
      <c r="S2360" s="9">
        <f t="shared" si="219"/>
        <v>41978.930972222224</v>
      </c>
      <c r="T2360" s="9">
        <f t="shared" si="220"/>
        <v>42035.027083333334</v>
      </c>
    </row>
    <row r="2361" spans="1:20" ht="45" x14ac:dyDescent="0.25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8277</v>
      </c>
      <c r="O2361" s="5">
        <f t="shared" si="216"/>
        <v>14.68</v>
      </c>
      <c r="P2361" s="5">
        <f t="shared" si="221"/>
        <v>367</v>
      </c>
      <c r="Q2361" t="str">
        <f t="shared" si="217"/>
        <v>technology</v>
      </c>
      <c r="R2361" t="str">
        <f t="shared" si="218"/>
        <v>web</v>
      </c>
      <c r="S2361" s="9">
        <f t="shared" si="219"/>
        <v>42159.649583333332</v>
      </c>
      <c r="T2361" s="9">
        <f t="shared" si="220"/>
        <v>42219.649583333332</v>
      </c>
    </row>
    <row r="2362" spans="1:20" ht="45" x14ac:dyDescent="0.25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8277</v>
      </c>
      <c r="O2362" s="5">
        <f t="shared" si="216"/>
        <v>0.04</v>
      </c>
      <c r="P2362" s="5">
        <f t="shared" si="221"/>
        <v>2</v>
      </c>
      <c r="Q2362" t="str">
        <f t="shared" si="217"/>
        <v>technology</v>
      </c>
      <c r="R2362" t="str">
        <f t="shared" si="218"/>
        <v>web</v>
      </c>
      <c r="S2362" s="9">
        <f t="shared" si="219"/>
        <v>42377.70694444445</v>
      </c>
      <c r="T2362" s="9">
        <f t="shared" si="220"/>
        <v>42407.70694444445</v>
      </c>
    </row>
    <row r="2363" spans="1:20" ht="60" x14ac:dyDescent="0.25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8277</v>
      </c>
      <c r="O2363" s="5">
        <f t="shared" si="216"/>
        <v>0</v>
      </c>
      <c r="P2363" s="5">
        <f t="shared" si="221"/>
        <v>0</v>
      </c>
      <c r="Q2363" t="str">
        <f t="shared" si="217"/>
        <v>technology</v>
      </c>
      <c r="R2363" t="str">
        <f t="shared" si="218"/>
        <v>web</v>
      </c>
      <c r="S2363" s="9">
        <f t="shared" si="219"/>
        <v>42466.858888888892</v>
      </c>
      <c r="T2363" s="9">
        <f t="shared" si="220"/>
        <v>42490.916666666672</v>
      </c>
    </row>
    <row r="2364" spans="1:20" ht="45" x14ac:dyDescent="0.25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8277</v>
      </c>
      <c r="O2364" s="5">
        <f t="shared" si="216"/>
        <v>28.571428571428573</v>
      </c>
      <c r="P2364" s="5">
        <f t="shared" si="221"/>
        <v>60</v>
      </c>
      <c r="Q2364" t="str">
        <f t="shared" si="217"/>
        <v>technology</v>
      </c>
      <c r="R2364" t="str">
        <f t="shared" si="218"/>
        <v>web</v>
      </c>
      <c r="S2364" s="9">
        <f t="shared" si="219"/>
        <v>41954.688310185185</v>
      </c>
      <c r="T2364" s="9">
        <f t="shared" si="220"/>
        <v>41984.688310185185</v>
      </c>
    </row>
    <row r="2365" spans="1:20" ht="60" x14ac:dyDescent="0.25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8277</v>
      </c>
      <c r="O2365" s="5">
        <f t="shared" si="216"/>
        <v>0</v>
      </c>
      <c r="P2365" s="5">
        <f t="shared" si="221"/>
        <v>0</v>
      </c>
      <c r="Q2365" t="str">
        <f t="shared" si="217"/>
        <v>technology</v>
      </c>
      <c r="R2365" t="str">
        <f t="shared" si="218"/>
        <v>web</v>
      </c>
      <c r="S2365" s="9">
        <f t="shared" si="219"/>
        <v>42322.011574074073</v>
      </c>
      <c r="T2365" s="9">
        <f t="shared" si="220"/>
        <v>42367.011574074073</v>
      </c>
    </row>
    <row r="2366" spans="1:20" ht="45" x14ac:dyDescent="0.25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8277</v>
      </c>
      <c r="O2366" s="5">
        <f t="shared" si="216"/>
        <v>0</v>
      </c>
      <c r="P2366" s="5">
        <f t="shared" si="221"/>
        <v>0</v>
      </c>
      <c r="Q2366" t="str">
        <f t="shared" si="217"/>
        <v>technology</v>
      </c>
      <c r="R2366" t="str">
        <f t="shared" si="218"/>
        <v>web</v>
      </c>
      <c r="S2366" s="9">
        <f t="shared" si="219"/>
        <v>42248.934675925921</v>
      </c>
      <c r="T2366" s="9">
        <f t="shared" si="220"/>
        <v>42303.934675925921</v>
      </c>
    </row>
    <row r="2367" spans="1:20" ht="60" x14ac:dyDescent="0.25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8277</v>
      </c>
      <c r="O2367" s="5">
        <f t="shared" si="216"/>
        <v>0</v>
      </c>
      <c r="P2367" s="5">
        <f t="shared" si="221"/>
        <v>0</v>
      </c>
      <c r="Q2367" t="str">
        <f t="shared" si="217"/>
        <v>technology</v>
      </c>
      <c r="R2367" t="str">
        <f t="shared" si="218"/>
        <v>web</v>
      </c>
      <c r="S2367" s="9">
        <f t="shared" si="219"/>
        <v>42346.736400462964</v>
      </c>
      <c r="T2367" s="9">
        <f t="shared" si="220"/>
        <v>42386.958333333328</v>
      </c>
    </row>
    <row r="2368" spans="1:20" ht="45" x14ac:dyDescent="0.25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8277</v>
      </c>
      <c r="O2368" s="5">
        <f t="shared" si="216"/>
        <v>10.52</v>
      </c>
      <c r="P2368" s="5">
        <f t="shared" si="221"/>
        <v>97.407407407407405</v>
      </c>
      <c r="Q2368" t="str">
        <f t="shared" si="217"/>
        <v>technology</v>
      </c>
      <c r="R2368" t="str">
        <f t="shared" si="218"/>
        <v>web</v>
      </c>
      <c r="S2368" s="9">
        <f t="shared" si="219"/>
        <v>42268.531631944439</v>
      </c>
      <c r="T2368" s="9">
        <f t="shared" si="220"/>
        <v>42298.531631944439</v>
      </c>
    </row>
    <row r="2369" spans="1:20" ht="60" x14ac:dyDescent="0.25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8277</v>
      </c>
      <c r="O2369" s="5">
        <f t="shared" si="216"/>
        <v>1.34</v>
      </c>
      <c r="P2369" s="5">
        <f t="shared" si="221"/>
        <v>47.857142857142854</v>
      </c>
      <c r="Q2369" t="str">
        <f t="shared" si="217"/>
        <v>technology</v>
      </c>
      <c r="R2369" t="str">
        <f t="shared" si="218"/>
        <v>web</v>
      </c>
      <c r="S2369" s="9">
        <f t="shared" si="219"/>
        <v>42425.970092592594</v>
      </c>
      <c r="T2369" s="9">
        <f t="shared" si="220"/>
        <v>42485.928425925929</v>
      </c>
    </row>
    <row r="2370" spans="1:20" ht="60" x14ac:dyDescent="0.25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8277</v>
      </c>
      <c r="O2370" s="5">
        <f t="shared" si="216"/>
        <v>0.25</v>
      </c>
      <c r="P2370" s="5">
        <f t="shared" si="221"/>
        <v>50</v>
      </c>
      <c r="Q2370" t="str">
        <f t="shared" si="217"/>
        <v>technology</v>
      </c>
      <c r="R2370" t="str">
        <f t="shared" si="218"/>
        <v>web</v>
      </c>
      <c r="S2370" s="9">
        <f t="shared" si="219"/>
        <v>42063.721817129626</v>
      </c>
      <c r="T2370" s="9">
        <f t="shared" si="220"/>
        <v>42108.680150462969</v>
      </c>
    </row>
    <row r="2371" spans="1:20" ht="60" x14ac:dyDescent="0.25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8277</v>
      </c>
      <c r="O2371" s="5">
        <f t="shared" ref="O2371:O2434" si="222">E2371*100/D2371</f>
        <v>0</v>
      </c>
      <c r="P2371" s="5">
        <f t="shared" si="221"/>
        <v>0</v>
      </c>
      <c r="Q2371" t="str">
        <f t="shared" ref="Q2371:Q2434" si="223">IF(ISERR(FIND(" ",N2371)),"",LEFT(N2371,FIND(" ",N2371)-1))</f>
        <v>technology</v>
      </c>
      <c r="R2371" t="str">
        <f t="shared" ref="R2371:R2434" si="224">IF(ISERR(FIND(" ",N2371)),"",RIGHT(N2371,LEN(N2371)-FIND("*",SUBSTITUTE(N2371," ","*",LEN(N2371)-LEN(SUBSTITUTE(N2371," ",""))))))</f>
        <v>web</v>
      </c>
      <c r="S2371" s="9">
        <f t="shared" ref="S2371:S2434" si="225">(((J2371/60)/60)/24)+DATE(1970,1,1)</f>
        <v>42380.812627314815</v>
      </c>
      <c r="T2371" s="9">
        <f t="shared" ref="T2371:T2434" si="226">(((I2371/60)/60)/24)+DATE(1970,1,1)</f>
        <v>42410.812627314815</v>
      </c>
    </row>
    <row r="2372" spans="1:20" ht="60" x14ac:dyDescent="0.25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8277</v>
      </c>
      <c r="O2372" s="5">
        <f t="shared" si="222"/>
        <v>0.32800000000000001</v>
      </c>
      <c r="P2372" s="5">
        <f t="shared" ref="P2372:P2435" si="227">IF(L2372=0,0,E2372/L2372)</f>
        <v>20.5</v>
      </c>
      <c r="Q2372" t="str">
        <f t="shared" si="223"/>
        <v>technology</v>
      </c>
      <c r="R2372" t="str">
        <f t="shared" si="224"/>
        <v>web</v>
      </c>
      <c r="S2372" s="9">
        <f t="shared" si="225"/>
        <v>41961.18913194444</v>
      </c>
      <c r="T2372" s="9">
        <f t="shared" si="226"/>
        <v>41991.18913194444</v>
      </c>
    </row>
    <row r="2373" spans="1:20" ht="60" x14ac:dyDescent="0.25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8277</v>
      </c>
      <c r="O2373" s="5">
        <f t="shared" si="222"/>
        <v>0</v>
      </c>
      <c r="P2373" s="5">
        <f t="shared" si="227"/>
        <v>0</v>
      </c>
      <c r="Q2373" t="str">
        <f t="shared" si="223"/>
        <v>technology</v>
      </c>
      <c r="R2373" t="str">
        <f t="shared" si="224"/>
        <v>web</v>
      </c>
      <c r="S2373" s="9">
        <f t="shared" si="225"/>
        <v>42150.777731481481</v>
      </c>
      <c r="T2373" s="9">
        <f t="shared" si="226"/>
        <v>42180.777731481481</v>
      </c>
    </row>
    <row r="2374" spans="1:20" ht="60" x14ac:dyDescent="0.25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8277</v>
      </c>
      <c r="O2374" s="5">
        <f t="shared" si="222"/>
        <v>3.2727272727272729</v>
      </c>
      <c r="P2374" s="5">
        <f t="shared" si="227"/>
        <v>30</v>
      </c>
      <c r="Q2374" t="str">
        <f t="shared" si="223"/>
        <v>technology</v>
      </c>
      <c r="R2374" t="str">
        <f t="shared" si="224"/>
        <v>web</v>
      </c>
      <c r="S2374" s="9">
        <f t="shared" si="225"/>
        <v>42088.069108796291</v>
      </c>
      <c r="T2374" s="9">
        <f t="shared" si="226"/>
        <v>42118.069108796291</v>
      </c>
    </row>
    <row r="2375" spans="1:20" ht="30" x14ac:dyDescent="0.25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8277</v>
      </c>
      <c r="O2375" s="5">
        <f t="shared" si="222"/>
        <v>5.8823529411764705E-3</v>
      </c>
      <c r="P2375" s="5">
        <f t="shared" si="227"/>
        <v>50</v>
      </c>
      <c r="Q2375" t="str">
        <f t="shared" si="223"/>
        <v>technology</v>
      </c>
      <c r="R2375" t="str">
        <f t="shared" si="224"/>
        <v>web</v>
      </c>
      <c r="S2375" s="9">
        <f t="shared" si="225"/>
        <v>42215.662314814821</v>
      </c>
      <c r="T2375" s="9">
        <f t="shared" si="226"/>
        <v>42245.662314814821</v>
      </c>
    </row>
    <row r="2376" spans="1:20" ht="60" x14ac:dyDescent="0.25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8277</v>
      </c>
      <c r="O2376" s="5">
        <f t="shared" si="222"/>
        <v>4.5454545454545456E-2</v>
      </c>
      <c r="P2376" s="5">
        <f t="shared" si="227"/>
        <v>10</v>
      </c>
      <c r="Q2376" t="str">
        <f t="shared" si="223"/>
        <v>technology</v>
      </c>
      <c r="R2376" t="str">
        <f t="shared" si="224"/>
        <v>web</v>
      </c>
      <c r="S2376" s="9">
        <f t="shared" si="225"/>
        <v>42017.843287037031</v>
      </c>
      <c r="T2376" s="9">
        <f t="shared" si="226"/>
        <v>42047.843287037031</v>
      </c>
    </row>
    <row r="2377" spans="1:20" ht="60" x14ac:dyDescent="0.25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8277</v>
      </c>
      <c r="O2377" s="5">
        <f t="shared" si="222"/>
        <v>0</v>
      </c>
      <c r="P2377" s="5">
        <f t="shared" si="227"/>
        <v>0</v>
      </c>
      <c r="Q2377" t="str">
        <f t="shared" si="223"/>
        <v>technology</v>
      </c>
      <c r="R2377" t="str">
        <f t="shared" si="224"/>
        <v>web</v>
      </c>
      <c r="S2377" s="9">
        <f t="shared" si="225"/>
        <v>42592.836076388892</v>
      </c>
      <c r="T2377" s="9">
        <f t="shared" si="226"/>
        <v>42622.836076388892</v>
      </c>
    </row>
    <row r="2378" spans="1:20" ht="45" x14ac:dyDescent="0.25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8277</v>
      </c>
      <c r="O2378" s="5">
        <f t="shared" si="222"/>
        <v>10.877666666666666</v>
      </c>
      <c r="P2378" s="5">
        <f t="shared" si="227"/>
        <v>81.582499999999996</v>
      </c>
      <c r="Q2378" t="str">
        <f t="shared" si="223"/>
        <v>technology</v>
      </c>
      <c r="R2378" t="str">
        <f t="shared" si="224"/>
        <v>web</v>
      </c>
      <c r="S2378" s="9">
        <f t="shared" si="225"/>
        <v>42318.925532407404</v>
      </c>
      <c r="T2378" s="9">
        <f t="shared" si="226"/>
        <v>42348.925532407404</v>
      </c>
    </row>
    <row r="2379" spans="1:20" ht="45" x14ac:dyDescent="0.25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8277</v>
      </c>
      <c r="O2379" s="5">
        <f t="shared" si="222"/>
        <v>0</v>
      </c>
      <c r="P2379" s="5">
        <f t="shared" si="227"/>
        <v>0</v>
      </c>
      <c r="Q2379" t="str">
        <f t="shared" si="223"/>
        <v>technology</v>
      </c>
      <c r="R2379" t="str">
        <f t="shared" si="224"/>
        <v>web</v>
      </c>
      <c r="S2379" s="9">
        <f t="shared" si="225"/>
        <v>42669.870173611111</v>
      </c>
      <c r="T2379" s="9">
        <f t="shared" si="226"/>
        <v>42699.911840277782</v>
      </c>
    </row>
    <row r="2380" spans="1:20" ht="45" x14ac:dyDescent="0.25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8277</v>
      </c>
      <c r="O2380" s="5">
        <f t="shared" si="222"/>
        <v>0</v>
      </c>
      <c r="P2380" s="5">
        <f t="shared" si="227"/>
        <v>0</v>
      </c>
      <c r="Q2380" t="str">
        <f t="shared" si="223"/>
        <v>technology</v>
      </c>
      <c r="R2380" t="str">
        <f t="shared" si="224"/>
        <v>web</v>
      </c>
      <c r="S2380" s="9">
        <f t="shared" si="225"/>
        <v>42213.013078703705</v>
      </c>
      <c r="T2380" s="9">
        <f t="shared" si="226"/>
        <v>42242.013078703705</v>
      </c>
    </row>
    <row r="2381" spans="1:20" ht="45" x14ac:dyDescent="0.25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8277</v>
      </c>
      <c r="O2381" s="5">
        <f t="shared" si="222"/>
        <v>0</v>
      </c>
      <c r="P2381" s="5">
        <f t="shared" si="227"/>
        <v>0</v>
      </c>
      <c r="Q2381" t="str">
        <f t="shared" si="223"/>
        <v>technology</v>
      </c>
      <c r="R2381" t="str">
        <f t="shared" si="224"/>
        <v>web</v>
      </c>
      <c r="S2381" s="9">
        <f t="shared" si="225"/>
        <v>42237.016388888893</v>
      </c>
      <c r="T2381" s="9">
        <f t="shared" si="226"/>
        <v>42282.016388888893</v>
      </c>
    </row>
    <row r="2382" spans="1:20" ht="45" x14ac:dyDescent="0.25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8277</v>
      </c>
      <c r="O2382" s="5">
        <f t="shared" si="222"/>
        <v>0.36666666666666664</v>
      </c>
      <c r="P2382" s="5">
        <f t="shared" si="227"/>
        <v>18.333333333333332</v>
      </c>
      <c r="Q2382" t="str">
        <f t="shared" si="223"/>
        <v>technology</v>
      </c>
      <c r="R2382" t="str">
        <f t="shared" si="224"/>
        <v>web</v>
      </c>
      <c r="S2382" s="9">
        <f t="shared" si="225"/>
        <v>42248.793310185181</v>
      </c>
      <c r="T2382" s="9">
        <f t="shared" si="226"/>
        <v>42278.793310185181</v>
      </c>
    </row>
    <row r="2383" spans="1:20" ht="45" x14ac:dyDescent="0.25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8277</v>
      </c>
      <c r="O2383" s="5">
        <f t="shared" si="222"/>
        <v>1.8193398957730167</v>
      </c>
      <c r="P2383" s="5">
        <f t="shared" si="227"/>
        <v>224.42857142857142</v>
      </c>
      <c r="Q2383" t="str">
        <f t="shared" si="223"/>
        <v>technology</v>
      </c>
      <c r="R2383" t="str">
        <f t="shared" si="224"/>
        <v>web</v>
      </c>
      <c r="S2383" s="9">
        <f t="shared" si="225"/>
        <v>42074.935740740737</v>
      </c>
      <c r="T2383" s="9">
        <f t="shared" si="226"/>
        <v>42104.935740740737</v>
      </c>
    </row>
    <row r="2384" spans="1:20" ht="60" x14ac:dyDescent="0.25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8277</v>
      </c>
      <c r="O2384" s="5">
        <f t="shared" si="222"/>
        <v>2.5</v>
      </c>
      <c r="P2384" s="5">
        <f t="shared" si="227"/>
        <v>37.5</v>
      </c>
      <c r="Q2384" t="str">
        <f t="shared" si="223"/>
        <v>technology</v>
      </c>
      <c r="R2384" t="str">
        <f t="shared" si="224"/>
        <v>web</v>
      </c>
      <c r="S2384" s="9">
        <f t="shared" si="225"/>
        <v>42195.187534722223</v>
      </c>
      <c r="T2384" s="9">
        <f t="shared" si="226"/>
        <v>42220.187534722223</v>
      </c>
    </row>
    <row r="2385" spans="1:20" ht="60" x14ac:dyDescent="0.25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8277</v>
      </c>
      <c r="O2385" s="5">
        <f t="shared" si="222"/>
        <v>4.3499999999999996</v>
      </c>
      <c r="P2385" s="5">
        <f t="shared" si="227"/>
        <v>145</v>
      </c>
      <c r="Q2385" t="str">
        <f t="shared" si="223"/>
        <v>technology</v>
      </c>
      <c r="R2385" t="str">
        <f t="shared" si="224"/>
        <v>web</v>
      </c>
      <c r="S2385" s="9">
        <f t="shared" si="225"/>
        <v>42027.056793981479</v>
      </c>
      <c r="T2385" s="9">
        <f t="shared" si="226"/>
        <v>42057.056793981479</v>
      </c>
    </row>
    <row r="2386" spans="1:20" ht="60" x14ac:dyDescent="0.25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8277</v>
      </c>
      <c r="O2386" s="5">
        <f t="shared" si="222"/>
        <v>0.8</v>
      </c>
      <c r="P2386" s="5">
        <f t="shared" si="227"/>
        <v>1</v>
      </c>
      <c r="Q2386" t="str">
        <f t="shared" si="223"/>
        <v>technology</v>
      </c>
      <c r="R2386" t="str">
        <f t="shared" si="224"/>
        <v>web</v>
      </c>
      <c r="S2386" s="9">
        <f t="shared" si="225"/>
        <v>41927.067627314813</v>
      </c>
      <c r="T2386" s="9">
        <f t="shared" si="226"/>
        <v>41957.109293981484</v>
      </c>
    </row>
    <row r="2387" spans="1:20" ht="60" x14ac:dyDescent="0.25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8277</v>
      </c>
      <c r="O2387" s="5">
        <f t="shared" si="222"/>
        <v>1.2123076923076923</v>
      </c>
      <c r="P2387" s="5">
        <f t="shared" si="227"/>
        <v>112.57142857142857</v>
      </c>
      <c r="Q2387" t="str">
        <f t="shared" si="223"/>
        <v>technology</v>
      </c>
      <c r="R2387" t="str">
        <f t="shared" si="224"/>
        <v>web</v>
      </c>
      <c r="S2387" s="9">
        <f t="shared" si="225"/>
        <v>42191.70175925926</v>
      </c>
      <c r="T2387" s="9">
        <f t="shared" si="226"/>
        <v>42221.70175925926</v>
      </c>
    </row>
    <row r="2388" spans="1:20" ht="45" x14ac:dyDescent="0.25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8277</v>
      </c>
      <c r="O2388" s="5">
        <f t="shared" si="222"/>
        <v>0</v>
      </c>
      <c r="P2388" s="5">
        <f t="shared" si="227"/>
        <v>0</v>
      </c>
      <c r="Q2388" t="str">
        <f t="shared" si="223"/>
        <v>technology</v>
      </c>
      <c r="R2388" t="str">
        <f t="shared" si="224"/>
        <v>web</v>
      </c>
      <c r="S2388" s="9">
        <f t="shared" si="225"/>
        <v>41954.838240740741</v>
      </c>
      <c r="T2388" s="9">
        <f t="shared" si="226"/>
        <v>42014.838240740741</v>
      </c>
    </row>
    <row r="2389" spans="1:20" ht="60" x14ac:dyDescent="0.25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8277</v>
      </c>
      <c r="O2389" s="5">
        <f t="shared" si="222"/>
        <v>0.68400000000000005</v>
      </c>
      <c r="P2389" s="5">
        <f t="shared" si="227"/>
        <v>342</v>
      </c>
      <c r="Q2389" t="str">
        <f t="shared" si="223"/>
        <v>technology</v>
      </c>
      <c r="R2389" t="str">
        <f t="shared" si="224"/>
        <v>web</v>
      </c>
      <c r="S2389" s="9">
        <f t="shared" si="225"/>
        <v>42528.626620370371</v>
      </c>
      <c r="T2389" s="9">
        <f t="shared" si="226"/>
        <v>42573.626620370371</v>
      </c>
    </row>
    <row r="2390" spans="1:20" ht="60" x14ac:dyDescent="0.25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8277</v>
      </c>
      <c r="O2390" s="5">
        <f t="shared" si="222"/>
        <v>1.2513513513513514</v>
      </c>
      <c r="P2390" s="5">
        <f t="shared" si="227"/>
        <v>57.875</v>
      </c>
      <c r="Q2390" t="str">
        <f t="shared" si="223"/>
        <v>technology</v>
      </c>
      <c r="R2390" t="str">
        <f t="shared" si="224"/>
        <v>web</v>
      </c>
      <c r="S2390" s="9">
        <f t="shared" si="225"/>
        <v>41989.853692129633</v>
      </c>
      <c r="T2390" s="9">
        <f t="shared" si="226"/>
        <v>42019.811805555553</v>
      </c>
    </row>
    <row r="2391" spans="1:20" ht="60" x14ac:dyDescent="0.25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8277</v>
      </c>
      <c r="O2391" s="5">
        <f t="shared" si="222"/>
        <v>0.1875</v>
      </c>
      <c r="P2391" s="5">
        <f t="shared" si="227"/>
        <v>30</v>
      </c>
      <c r="Q2391" t="str">
        <f t="shared" si="223"/>
        <v>technology</v>
      </c>
      <c r="R2391" t="str">
        <f t="shared" si="224"/>
        <v>web</v>
      </c>
      <c r="S2391" s="9">
        <f t="shared" si="225"/>
        <v>42179.653379629628</v>
      </c>
      <c r="T2391" s="9">
        <f t="shared" si="226"/>
        <v>42210.915972222225</v>
      </c>
    </row>
    <row r="2392" spans="1:20" ht="60" x14ac:dyDescent="0.25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8277</v>
      </c>
      <c r="O2392" s="5">
        <f t="shared" si="222"/>
        <v>0</v>
      </c>
      <c r="P2392" s="5">
        <f t="shared" si="227"/>
        <v>0</v>
      </c>
      <c r="Q2392" t="str">
        <f t="shared" si="223"/>
        <v>technology</v>
      </c>
      <c r="R2392" t="str">
        <f t="shared" si="224"/>
        <v>web</v>
      </c>
      <c r="S2392" s="9">
        <f t="shared" si="225"/>
        <v>41968.262314814812</v>
      </c>
      <c r="T2392" s="9">
        <f t="shared" si="226"/>
        <v>42008.262314814812</v>
      </c>
    </row>
    <row r="2393" spans="1:20" ht="30" x14ac:dyDescent="0.25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8277</v>
      </c>
      <c r="O2393" s="5">
        <f t="shared" si="222"/>
        <v>0.125</v>
      </c>
      <c r="P2393" s="5">
        <f t="shared" si="227"/>
        <v>25</v>
      </c>
      <c r="Q2393" t="str">
        <f t="shared" si="223"/>
        <v>technology</v>
      </c>
      <c r="R2393" t="str">
        <f t="shared" si="224"/>
        <v>web</v>
      </c>
      <c r="S2393" s="9">
        <f t="shared" si="225"/>
        <v>42064.794490740736</v>
      </c>
      <c r="T2393" s="9">
        <f t="shared" si="226"/>
        <v>42094.752824074079</v>
      </c>
    </row>
    <row r="2394" spans="1:20" ht="60" x14ac:dyDescent="0.25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8277</v>
      </c>
      <c r="O2394" s="5">
        <f t="shared" si="222"/>
        <v>0</v>
      </c>
      <c r="P2394" s="5">
        <f t="shared" si="227"/>
        <v>0</v>
      </c>
      <c r="Q2394" t="str">
        <f t="shared" si="223"/>
        <v>technology</v>
      </c>
      <c r="R2394" t="str">
        <f t="shared" si="224"/>
        <v>web</v>
      </c>
      <c r="S2394" s="9">
        <f t="shared" si="225"/>
        <v>42276.120636574073</v>
      </c>
      <c r="T2394" s="9">
        <f t="shared" si="226"/>
        <v>42306.120636574073</v>
      </c>
    </row>
    <row r="2395" spans="1:20" ht="60" x14ac:dyDescent="0.25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8277</v>
      </c>
      <c r="O2395" s="5">
        <f t="shared" si="222"/>
        <v>0.05</v>
      </c>
      <c r="P2395" s="5">
        <f t="shared" si="227"/>
        <v>50</v>
      </c>
      <c r="Q2395" t="str">
        <f t="shared" si="223"/>
        <v>technology</v>
      </c>
      <c r="R2395" t="str">
        <f t="shared" si="224"/>
        <v>web</v>
      </c>
      <c r="S2395" s="9">
        <f t="shared" si="225"/>
        <v>42194.648344907408</v>
      </c>
      <c r="T2395" s="9">
        <f t="shared" si="226"/>
        <v>42224.648344907408</v>
      </c>
    </row>
    <row r="2396" spans="1:20" ht="60" x14ac:dyDescent="0.25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8277</v>
      </c>
      <c r="O2396" s="5">
        <f t="shared" si="222"/>
        <v>0.06</v>
      </c>
      <c r="P2396" s="5">
        <f t="shared" si="227"/>
        <v>1.5</v>
      </c>
      <c r="Q2396" t="str">
        <f t="shared" si="223"/>
        <v>technology</v>
      </c>
      <c r="R2396" t="str">
        <f t="shared" si="224"/>
        <v>web</v>
      </c>
      <c r="S2396" s="9">
        <f t="shared" si="225"/>
        <v>42031.362187499995</v>
      </c>
      <c r="T2396" s="9">
        <f t="shared" si="226"/>
        <v>42061.362187499995</v>
      </c>
    </row>
    <row r="2397" spans="1:20" ht="45" x14ac:dyDescent="0.25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8277</v>
      </c>
      <c r="O2397" s="5">
        <f t="shared" si="222"/>
        <v>0</v>
      </c>
      <c r="P2397" s="5">
        <f t="shared" si="227"/>
        <v>0</v>
      </c>
      <c r="Q2397" t="str">
        <f t="shared" si="223"/>
        <v>technology</v>
      </c>
      <c r="R2397" t="str">
        <f t="shared" si="224"/>
        <v>web</v>
      </c>
      <c r="S2397" s="9">
        <f t="shared" si="225"/>
        <v>42717.121377314819</v>
      </c>
      <c r="T2397" s="9">
        <f t="shared" si="226"/>
        <v>42745.372916666667</v>
      </c>
    </row>
    <row r="2398" spans="1:20" ht="45" x14ac:dyDescent="0.25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8277</v>
      </c>
      <c r="O2398" s="5">
        <f t="shared" si="222"/>
        <v>0.2</v>
      </c>
      <c r="P2398" s="5">
        <f t="shared" si="227"/>
        <v>10</v>
      </c>
      <c r="Q2398" t="str">
        <f t="shared" si="223"/>
        <v>technology</v>
      </c>
      <c r="R2398" t="str">
        <f t="shared" si="224"/>
        <v>web</v>
      </c>
      <c r="S2398" s="9">
        <f t="shared" si="225"/>
        <v>42262.849050925928</v>
      </c>
      <c r="T2398" s="9">
        <f t="shared" si="226"/>
        <v>42292.849050925928</v>
      </c>
    </row>
    <row r="2399" spans="1:20" ht="60" x14ac:dyDescent="0.25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8277</v>
      </c>
      <c r="O2399" s="5">
        <f t="shared" si="222"/>
        <v>0</v>
      </c>
      <c r="P2399" s="5">
        <f t="shared" si="227"/>
        <v>0</v>
      </c>
      <c r="Q2399" t="str">
        <f t="shared" si="223"/>
        <v>technology</v>
      </c>
      <c r="R2399" t="str">
        <f t="shared" si="224"/>
        <v>web</v>
      </c>
      <c r="S2399" s="9">
        <f t="shared" si="225"/>
        <v>41976.88490740741</v>
      </c>
      <c r="T2399" s="9">
        <f t="shared" si="226"/>
        <v>42006.88490740741</v>
      </c>
    </row>
    <row r="2400" spans="1:20" ht="60" x14ac:dyDescent="0.25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8277</v>
      </c>
      <c r="O2400" s="5">
        <f t="shared" si="222"/>
        <v>0</v>
      </c>
      <c r="P2400" s="5">
        <f t="shared" si="227"/>
        <v>0</v>
      </c>
      <c r="Q2400" t="str">
        <f t="shared" si="223"/>
        <v>technology</v>
      </c>
      <c r="R2400" t="str">
        <f t="shared" si="224"/>
        <v>web</v>
      </c>
      <c r="S2400" s="9">
        <f t="shared" si="225"/>
        <v>42157.916481481487</v>
      </c>
      <c r="T2400" s="9">
        <f t="shared" si="226"/>
        <v>42187.916481481487</v>
      </c>
    </row>
    <row r="2401" spans="1:20" ht="45" x14ac:dyDescent="0.25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8277</v>
      </c>
      <c r="O2401" s="5">
        <f t="shared" si="222"/>
        <v>0</v>
      </c>
      <c r="P2401" s="5">
        <f t="shared" si="227"/>
        <v>0</v>
      </c>
      <c r="Q2401" t="str">
        <f t="shared" si="223"/>
        <v>technology</v>
      </c>
      <c r="R2401" t="str">
        <f t="shared" si="224"/>
        <v>web</v>
      </c>
      <c r="S2401" s="9">
        <f t="shared" si="225"/>
        <v>41956.853078703702</v>
      </c>
      <c r="T2401" s="9">
        <f t="shared" si="226"/>
        <v>41991.853078703702</v>
      </c>
    </row>
    <row r="2402" spans="1:20" ht="60" x14ac:dyDescent="0.25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8277</v>
      </c>
      <c r="O2402" s="5">
        <f t="shared" si="222"/>
        <v>0</v>
      </c>
      <c r="P2402" s="5">
        <f t="shared" si="227"/>
        <v>0</v>
      </c>
      <c r="Q2402" t="str">
        <f t="shared" si="223"/>
        <v>technology</v>
      </c>
      <c r="R2402" t="str">
        <f t="shared" si="224"/>
        <v>web</v>
      </c>
      <c r="S2402" s="9">
        <f t="shared" si="225"/>
        <v>42444.268101851849</v>
      </c>
      <c r="T2402" s="9">
        <f t="shared" si="226"/>
        <v>42474.268101851849</v>
      </c>
    </row>
    <row r="2403" spans="1:20" ht="60" x14ac:dyDescent="0.25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8289</v>
      </c>
      <c r="O2403" s="5">
        <f t="shared" si="222"/>
        <v>0.71785714285714286</v>
      </c>
      <c r="P2403" s="5">
        <f t="shared" si="227"/>
        <v>22.333333333333332</v>
      </c>
      <c r="Q2403" t="str">
        <f t="shared" si="223"/>
        <v>food</v>
      </c>
      <c r="R2403" t="str">
        <f t="shared" si="224"/>
        <v>trucks</v>
      </c>
      <c r="S2403" s="9">
        <f t="shared" si="225"/>
        <v>42374.822870370372</v>
      </c>
      <c r="T2403" s="9">
        <f t="shared" si="226"/>
        <v>42434.822870370372</v>
      </c>
    </row>
    <row r="2404" spans="1:20" ht="30" x14ac:dyDescent="0.25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8289</v>
      </c>
      <c r="O2404" s="5">
        <f t="shared" si="222"/>
        <v>0.43333333333333335</v>
      </c>
      <c r="P2404" s="5">
        <f t="shared" si="227"/>
        <v>52</v>
      </c>
      <c r="Q2404" t="str">
        <f t="shared" si="223"/>
        <v>food</v>
      </c>
      <c r="R2404" t="str">
        <f t="shared" si="224"/>
        <v>trucks</v>
      </c>
      <c r="S2404" s="9">
        <f t="shared" si="225"/>
        <v>42107.679756944446</v>
      </c>
      <c r="T2404" s="9">
        <f t="shared" si="226"/>
        <v>42137.679756944446</v>
      </c>
    </row>
    <row r="2405" spans="1:20" ht="45" x14ac:dyDescent="0.25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8289</v>
      </c>
      <c r="O2405" s="5">
        <f t="shared" si="222"/>
        <v>16.833333333333332</v>
      </c>
      <c r="P2405" s="5">
        <f t="shared" si="227"/>
        <v>16.833333333333332</v>
      </c>
      <c r="Q2405" t="str">
        <f t="shared" si="223"/>
        <v>food</v>
      </c>
      <c r="R2405" t="str">
        <f t="shared" si="224"/>
        <v>trucks</v>
      </c>
      <c r="S2405" s="9">
        <f t="shared" si="225"/>
        <v>42399.882615740738</v>
      </c>
      <c r="T2405" s="9">
        <f t="shared" si="226"/>
        <v>42459.840949074074</v>
      </c>
    </row>
    <row r="2406" spans="1:20" ht="60" x14ac:dyDescent="0.25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8289</v>
      </c>
      <c r="O2406" s="5">
        <f t="shared" si="222"/>
        <v>0</v>
      </c>
      <c r="P2406" s="5">
        <f t="shared" si="227"/>
        <v>0</v>
      </c>
      <c r="Q2406" t="str">
        <f t="shared" si="223"/>
        <v>food</v>
      </c>
      <c r="R2406" t="str">
        <f t="shared" si="224"/>
        <v>trucks</v>
      </c>
      <c r="S2406" s="9">
        <f t="shared" si="225"/>
        <v>42342.03943287037</v>
      </c>
      <c r="T2406" s="9">
        <f t="shared" si="226"/>
        <v>42372.03943287037</v>
      </c>
    </row>
    <row r="2407" spans="1:20" ht="45" x14ac:dyDescent="0.25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8289</v>
      </c>
      <c r="O2407" s="5">
        <f t="shared" si="222"/>
        <v>22.52</v>
      </c>
      <c r="P2407" s="5">
        <f t="shared" si="227"/>
        <v>56.3</v>
      </c>
      <c r="Q2407" t="str">
        <f t="shared" si="223"/>
        <v>food</v>
      </c>
      <c r="R2407" t="str">
        <f t="shared" si="224"/>
        <v>trucks</v>
      </c>
      <c r="S2407" s="9">
        <f t="shared" si="225"/>
        <v>42595.585358796292</v>
      </c>
      <c r="T2407" s="9">
        <f t="shared" si="226"/>
        <v>42616.585358796292</v>
      </c>
    </row>
    <row r="2408" spans="1:20" ht="45" x14ac:dyDescent="0.25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8289</v>
      </c>
      <c r="O2408" s="5">
        <f t="shared" si="222"/>
        <v>41.384615384615387</v>
      </c>
      <c r="P2408" s="5">
        <f t="shared" si="227"/>
        <v>84.0625</v>
      </c>
      <c r="Q2408" t="str">
        <f t="shared" si="223"/>
        <v>food</v>
      </c>
      <c r="R2408" t="str">
        <f t="shared" si="224"/>
        <v>trucks</v>
      </c>
      <c r="S2408" s="9">
        <f t="shared" si="225"/>
        <v>41983.110995370371</v>
      </c>
      <c r="T2408" s="9">
        <f t="shared" si="226"/>
        <v>42023.110995370371</v>
      </c>
    </row>
    <row r="2409" spans="1:20" ht="60" x14ac:dyDescent="0.25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8289</v>
      </c>
      <c r="O2409" s="5">
        <f t="shared" si="222"/>
        <v>25.259090909090908</v>
      </c>
      <c r="P2409" s="5">
        <f t="shared" si="227"/>
        <v>168.39393939393941</v>
      </c>
      <c r="Q2409" t="str">
        <f t="shared" si="223"/>
        <v>food</v>
      </c>
      <c r="R2409" t="str">
        <f t="shared" si="224"/>
        <v>trucks</v>
      </c>
      <c r="S2409" s="9">
        <f t="shared" si="225"/>
        <v>42082.575555555552</v>
      </c>
      <c r="T2409" s="9">
        <f t="shared" si="226"/>
        <v>42105.25</v>
      </c>
    </row>
    <row r="2410" spans="1:20" ht="45" x14ac:dyDescent="0.25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8289</v>
      </c>
      <c r="O2410" s="5">
        <f t="shared" si="222"/>
        <v>0.2</v>
      </c>
      <c r="P2410" s="5">
        <f t="shared" si="227"/>
        <v>15</v>
      </c>
      <c r="Q2410" t="str">
        <f t="shared" si="223"/>
        <v>food</v>
      </c>
      <c r="R2410" t="str">
        <f t="shared" si="224"/>
        <v>trucks</v>
      </c>
      <c r="S2410" s="9">
        <f t="shared" si="225"/>
        <v>41919.140706018516</v>
      </c>
      <c r="T2410" s="9">
        <f t="shared" si="226"/>
        <v>41949.182372685187</v>
      </c>
    </row>
    <row r="2411" spans="1:20" ht="45" x14ac:dyDescent="0.25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8289</v>
      </c>
      <c r="O2411" s="5">
        <f t="shared" si="222"/>
        <v>1.84</v>
      </c>
      <c r="P2411" s="5">
        <f t="shared" si="227"/>
        <v>76.666666666666671</v>
      </c>
      <c r="Q2411" t="str">
        <f t="shared" si="223"/>
        <v>food</v>
      </c>
      <c r="R2411" t="str">
        <f t="shared" si="224"/>
        <v>trucks</v>
      </c>
      <c r="S2411" s="9">
        <f t="shared" si="225"/>
        <v>42204.875868055555</v>
      </c>
      <c r="T2411" s="9">
        <f t="shared" si="226"/>
        <v>42234.875868055555</v>
      </c>
    </row>
    <row r="2412" spans="1:20" ht="60" x14ac:dyDescent="0.25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8289</v>
      </c>
      <c r="O2412" s="5">
        <f t="shared" si="222"/>
        <v>0</v>
      </c>
      <c r="P2412" s="5">
        <f t="shared" si="227"/>
        <v>0</v>
      </c>
      <c r="Q2412" t="str">
        <f t="shared" si="223"/>
        <v>food</v>
      </c>
      <c r="R2412" t="str">
        <f t="shared" si="224"/>
        <v>trucks</v>
      </c>
      <c r="S2412" s="9">
        <f t="shared" si="225"/>
        <v>42224.408275462964</v>
      </c>
      <c r="T2412" s="9">
        <f t="shared" si="226"/>
        <v>42254.408275462964</v>
      </c>
    </row>
    <row r="2413" spans="1:20" ht="60" x14ac:dyDescent="0.25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8289</v>
      </c>
      <c r="O2413" s="5">
        <f t="shared" si="222"/>
        <v>0.60399999999999998</v>
      </c>
      <c r="P2413" s="5">
        <f t="shared" si="227"/>
        <v>50.333333333333336</v>
      </c>
      <c r="Q2413" t="str">
        <f t="shared" si="223"/>
        <v>food</v>
      </c>
      <c r="R2413" t="str">
        <f t="shared" si="224"/>
        <v>trucks</v>
      </c>
      <c r="S2413" s="9">
        <f t="shared" si="225"/>
        <v>42211.732430555552</v>
      </c>
      <c r="T2413" s="9">
        <f t="shared" si="226"/>
        <v>42241.732430555552</v>
      </c>
    </row>
    <row r="2414" spans="1:20" ht="60" x14ac:dyDescent="0.25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8289</v>
      </c>
      <c r="O2414" s="5">
        <f t="shared" si="222"/>
        <v>0</v>
      </c>
      <c r="P2414" s="5">
        <f t="shared" si="227"/>
        <v>0</v>
      </c>
      <c r="Q2414" t="str">
        <f t="shared" si="223"/>
        <v>food</v>
      </c>
      <c r="R2414" t="str">
        <f t="shared" si="224"/>
        <v>trucks</v>
      </c>
      <c r="S2414" s="9">
        <f t="shared" si="225"/>
        <v>42655.736956018518</v>
      </c>
      <c r="T2414" s="9">
        <f t="shared" si="226"/>
        <v>42700.778622685189</v>
      </c>
    </row>
    <row r="2415" spans="1:20" ht="45" x14ac:dyDescent="0.25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8289</v>
      </c>
      <c r="O2415" s="5">
        <f t="shared" si="222"/>
        <v>0.83333333333333337</v>
      </c>
      <c r="P2415" s="5">
        <f t="shared" si="227"/>
        <v>8.3333333333333339</v>
      </c>
      <c r="Q2415" t="str">
        <f t="shared" si="223"/>
        <v>food</v>
      </c>
      <c r="R2415" t="str">
        <f t="shared" si="224"/>
        <v>trucks</v>
      </c>
      <c r="S2415" s="9">
        <f t="shared" si="225"/>
        <v>41760.10974537037</v>
      </c>
      <c r="T2415" s="9">
        <f t="shared" si="226"/>
        <v>41790.979166666664</v>
      </c>
    </row>
    <row r="2416" spans="1:20" ht="60" x14ac:dyDescent="0.25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8289</v>
      </c>
      <c r="O2416" s="5">
        <f t="shared" si="222"/>
        <v>3.0666666666666669</v>
      </c>
      <c r="P2416" s="5">
        <f t="shared" si="227"/>
        <v>35.384615384615387</v>
      </c>
      <c r="Q2416" t="str">
        <f t="shared" si="223"/>
        <v>food</v>
      </c>
      <c r="R2416" t="str">
        <f t="shared" si="224"/>
        <v>trucks</v>
      </c>
      <c r="S2416" s="9">
        <f t="shared" si="225"/>
        <v>42198.695138888885</v>
      </c>
      <c r="T2416" s="9">
        <f t="shared" si="226"/>
        <v>42238.165972222225</v>
      </c>
    </row>
    <row r="2417" spans="1:20" ht="45" x14ac:dyDescent="0.25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8289</v>
      </c>
      <c r="O2417" s="5">
        <f t="shared" si="222"/>
        <v>0.55833333333333335</v>
      </c>
      <c r="P2417" s="5">
        <f t="shared" si="227"/>
        <v>55.833333333333336</v>
      </c>
      <c r="Q2417" t="str">
        <f t="shared" si="223"/>
        <v>food</v>
      </c>
      <c r="R2417" t="str">
        <f t="shared" si="224"/>
        <v>trucks</v>
      </c>
      <c r="S2417" s="9">
        <f t="shared" si="225"/>
        <v>42536.862800925926</v>
      </c>
      <c r="T2417" s="9">
        <f t="shared" si="226"/>
        <v>42566.862800925926</v>
      </c>
    </row>
    <row r="2418" spans="1:20" ht="60" x14ac:dyDescent="0.25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8289</v>
      </c>
      <c r="O2418" s="5">
        <f t="shared" si="222"/>
        <v>2.5000000000000001E-2</v>
      </c>
      <c r="P2418" s="5">
        <f t="shared" si="227"/>
        <v>5</v>
      </c>
      <c r="Q2418" t="str">
        <f t="shared" si="223"/>
        <v>food</v>
      </c>
      <c r="R2418" t="str">
        <f t="shared" si="224"/>
        <v>trucks</v>
      </c>
      <c r="S2418" s="9">
        <f t="shared" si="225"/>
        <v>42019.737766203703</v>
      </c>
      <c r="T2418" s="9">
        <f t="shared" si="226"/>
        <v>42077.625</v>
      </c>
    </row>
    <row r="2419" spans="1:20" ht="60" x14ac:dyDescent="0.25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8289</v>
      </c>
      <c r="O2419" s="5">
        <f t="shared" si="222"/>
        <v>0</v>
      </c>
      <c r="P2419" s="5">
        <f t="shared" si="227"/>
        <v>0</v>
      </c>
      <c r="Q2419" t="str">
        <f t="shared" si="223"/>
        <v>food</v>
      </c>
      <c r="R2419" t="str">
        <f t="shared" si="224"/>
        <v>trucks</v>
      </c>
      <c r="S2419" s="9">
        <f t="shared" si="225"/>
        <v>41831.884108796294</v>
      </c>
      <c r="T2419" s="9">
        <f t="shared" si="226"/>
        <v>41861.884108796294</v>
      </c>
    </row>
    <row r="2420" spans="1:20" x14ac:dyDescent="0.25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8289</v>
      </c>
      <c r="O2420" s="5">
        <f t="shared" si="222"/>
        <v>0.02</v>
      </c>
      <c r="P2420" s="5">
        <f t="shared" si="227"/>
        <v>1</v>
      </c>
      <c r="Q2420" t="str">
        <f t="shared" si="223"/>
        <v>food</v>
      </c>
      <c r="R2420" t="str">
        <f t="shared" si="224"/>
        <v>trucks</v>
      </c>
      <c r="S2420" s="9">
        <f t="shared" si="225"/>
        <v>42027.856990740736</v>
      </c>
      <c r="T2420" s="9">
        <f t="shared" si="226"/>
        <v>42087.815324074079</v>
      </c>
    </row>
    <row r="2421" spans="1:20" ht="60" x14ac:dyDescent="0.25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8289</v>
      </c>
      <c r="O2421" s="5">
        <f t="shared" si="222"/>
        <v>0</v>
      </c>
      <c r="P2421" s="5">
        <f t="shared" si="227"/>
        <v>0</v>
      </c>
      <c r="Q2421" t="str">
        <f t="shared" si="223"/>
        <v>food</v>
      </c>
      <c r="R2421" t="str">
        <f t="shared" si="224"/>
        <v>trucks</v>
      </c>
      <c r="S2421" s="9">
        <f t="shared" si="225"/>
        <v>41993.738298611104</v>
      </c>
      <c r="T2421" s="9">
        <f t="shared" si="226"/>
        <v>42053.738298611104</v>
      </c>
    </row>
    <row r="2422" spans="1:20" ht="45" x14ac:dyDescent="0.25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8289</v>
      </c>
      <c r="O2422" s="5">
        <f t="shared" si="222"/>
        <v>14.825133372851216</v>
      </c>
      <c r="P2422" s="5">
        <f t="shared" si="227"/>
        <v>69.472222222222229</v>
      </c>
      <c r="Q2422" t="str">
        <f t="shared" si="223"/>
        <v>food</v>
      </c>
      <c r="R2422" t="str">
        <f t="shared" si="224"/>
        <v>trucks</v>
      </c>
      <c r="S2422" s="9">
        <f t="shared" si="225"/>
        <v>41893.028877314813</v>
      </c>
      <c r="T2422" s="9">
        <f t="shared" si="226"/>
        <v>41953.070543981477</v>
      </c>
    </row>
    <row r="2423" spans="1:20" ht="30" x14ac:dyDescent="0.25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8289</v>
      </c>
      <c r="O2423" s="5">
        <f t="shared" si="222"/>
        <v>1.6666666666666666E-2</v>
      </c>
      <c r="P2423" s="5">
        <f t="shared" si="227"/>
        <v>1</v>
      </c>
      <c r="Q2423" t="str">
        <f t="shared" si="223"/>
        <v>food</v>
      </c>
      <c r="R2423" t="str">
        <f t="shared" si="224"/>
        <v>trucks</v>
      </c>
      <c r="S2423" s="9">
        <f t="shared" si="225"/>
        <v>42026.687453703707</v>
      </c>
      <c r="T2423" s="9">
        <f t="shared" si="226"/>
        <v>42056.687453703707</v>
      </c>
    </row>
    <row r="2424" spans="1:20" ht="30" x14ac:dyDescent="0.25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8289</v>
      </c>
      <c r="O2424" s="5">
        <f t="shared" si="222"/>
        <v>0.2</v>
      </c>
      <c r="P2424" s="5">
        <f t="shared" si="227"/>
        <v>1</v>
      </c>
      <c r="Q2424" t="str">
        <f t="shared" si="223"/>
        <v>food</v>
      </c>
      <c r="R2424" t="str">
        <f t="shared" si="224"/>
        <v>trucks</v>
      </c>
      <c r="S2424" s="9">
        <f t="shared" si="225"/>
        <v>42044.724953703699</v>
      </c>
      <c r="T2424" s="9">
        <f t="shared" si="226"/>
        <v>42074.683287037042</v>
      </c>
    </row>
    <row r="2425" spans="1:20" ht="45" x14ac:dyDescent="0.25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8289</v>
      </c>
      <c r="O2425" s="5">
        <f t="shared" si="222"/>
        <v>1.3333333333333334E-2</v>
      </c>
      <c r="P2425" s="5">
        <f t="shared" si="227"/>
        <v>8</v>
      </c>
      <c r="Q2425" t="str">
        <f t="shared" si="223"/>
        <v>food</v>
      </c>
      <c r="R2425" t="str">
        <f t="shared" si="224"/>
        <v>trucks</v>
      </c>
      <c r="S2425" s="9">
        <f t="shared" si="225"/>
        <v>41974.704745370371</v>
      </c>
      <c r="T2425" s="9">
        <f t="shared" si="226"/>
        <v>42004.704745370371</v>
      </c>
    </row>
    <row r="2426" spans="1:20" ht="30" x14ac:dyDescent="0.25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8289</v>
      </c>
      <c r="O2426" s="5">
        <f t="shared" si="222"/>
        <v>1.24</v>
      </c>
      <c r="P2426" s="5">
        <f t="shared" si="227"/>
        <v>34.444444444444443</v>
      </c>
      <c r="Q2426" t="str">
        <f t="shared" si="223"/>
        <v>food</v>
      </c>
      <c r="R2426" t="str">
        <f t="shared" si="224"/>
        <v>trucks</v>
      </c>
      <c r="S2426" s="9">
        <f t="shared" si="225"/>
        <v>41909.892453703702</v>
      </c>
      <c r="T2426" s="9">
        <f t="shared" si="226"/>
        <v>41939.892453703702</v>
      </c>
    </row>
    <row r="2427" spans="1:20" ht="60" x14ac:dyDescent="0.25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8289</v>
      </c>
      <c r="O2427" s="5">
        <f t="shared" si="222"/>
        <v>2.8571428571428571E-2</v>
      </c>
      <c r="P2427" s="5">
        <f t="shared" si="227"/>
        <v>1</v>
      </c>
      <c r="Q2427" t="str">
        <f t="shared" si="223"/>
        <v>food</v>
      </c>
      <c r="R2427" t="str">
        <f t="shared" si="224"/>
        <v>trucks</v>
      </c>
      <c r="S2427" s="9">
        <f t="shared" si="225"/>
        <v>42502.913761574076</v>
      </c>
      <c r="T2427" s="9">
        <f t="shared" si="226"/>
        <v>42517.919444444444</v>
      </c>
    </row>
    <row r="2428" spans="1:20" ht="45" x14ac:dyDescent="0.25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8289</v>
      </c>
      <c r="O2428" s="5">
        <f t="shared" si="222"/>
        <v>0</v>
      </c>
      <c r="P2428" s="5">
        <f t="shared" si="227"/>
        <v>0</v>
      </c>
      <c r="Q2428" t="str">
        <f t="shared" si="223"/>
        <v>food</v>
      </c>
      <c r="R2428" t="str">
        <f t="shared" si="224"/>
        <v>trucks</v>
      </c>
      <c r="S2428" s="9">
        <f t="shared" si="225"/>
        <v>42164.170046296291</v>
      </c>
      <c r="T2428" s="9">
        <f t="shared" si="226"/>
        <v>42224.170046296291</v>
      </c>
    </row>
    <row r="2429" spans="1:20" ht="30" x14ac:dyDescent="0.25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8289</v>
      </c>
      <c r="O2429" s="5">
        <f t="shared" si="222"/>
        <v>2E-3</v>
      </c>
      <c r="P2429" s="5">
        <f t="shared" si="227"/>
        <v>1</v>
      </c>
      <c r="Q2429" t="str">
        <f t="shared" si="223"/>
        <v>food</v>
      </c>
      <c r="R2429" t="str">
        <f t="shared" si="224"/>
        <v>trucks</v>
      </c>
      <c r="S2429" s="9">
        <f t="shared" si="225"/>
        <v>42412.318668981476</v>
      </c>
      <c r="T2429" s="9">
        <f t="shared" si="226"/>
        <v>42452.277002314819</v>
      </c>
    </row>
    <row r="2430" spans="1:20" ht="45" x14ac:dyDescent="0.25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8289</v>
      </c>
      <c r="O2430" s="5">
        <f t="shared" si="222"/>
        <v>2.8571428571428571E-3</v>
      </c>
      <c r="P2430" s="5">
        <f t="shared" si="227"/>
        <v>1</v>
      </c>
      <c r="Q2430" t="str">
        <f t="shared" si="223"/>
        <v>food</v>
      </c>
      <c r="R2430" t="str">
        <f t="shared" si="224"/>
        <v>trucks</v>
      </c>
      <c r="S2430" s="9">
        <f t="shared" si="225"/>
        <v>42045.784155092595</v>
      </c>
      <c r="T2430" s="9">
        <f t="shared" si="226"/>
        <v>42075.742488425924</v>
      </c>
    </row>
    <row r="2431" spans="1:20" ht="45" x14ac:dyDescent="0.25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8289</v>
      </c>
      <c r="O2431" s="5">
        <f t="shared" si="222"/>
        <v>1.4321428571428572</v>
      </c>
      <c r="P2431" s="5">
        <f t="shared" si="227"/>
        <v>501.25</v>
      </c>
      <c r="Q2431" t="str">
        <f t="shared" si="223"/>
        <v>food</v>
      </c>
      <c r="R2431" t="str">
        <f t="shared" si="224"/>
        <v>trucks</v>
      </c>
      <c r="S2431" s="9">
        <f t="shared" si="225"/>
        <v>42734.879236111112</v>
      </c>
      <c r="T2431" s="9">
        <f t="shared" si="226"/>
        <v>42771.697222222225</v>
      </c>
    </row>
    <row r="2432" spans="1:20" ht="60" x14ac:dyDescent="0.25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8289</v>
      </c>
      <c r="O2432" s="5">
        <f t="shared" si="222"/>
        <v>0.7</v>
      </c>
      <c r="P2432" s="5">
        <f t="shared" si="227"/>
        <v>10.5</v>
      </c>
      <c r="Q2432" t="str">
        <f t="shared" si="223"/>
        <v>food</v>
      </c>
      <c r="R2432" t="str">
        <f t="shared" si="224"/>
        <v>trucks</v>
      </c>
      <c r="S2432" s="9">
        <f t="shared" si="225"/>
        <v>42382.130833333329</v>
      </c>
      <c r="T2432" s="9">
        <f t="shared" si="226"/>
        <v>42412.130833333329</v>
      </c>
    </row>
    <row r="2433" spans="1:20" ht="30" x14ac:dyDescent="0.25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8289</v>
      </c>
      <c r="O2433" s="5">
        <f t="shared" si="222"/>
        <v>2E-3</v>
      </c>
      <c r="P2433" s="5">
        <f t="shared" si="227"/>
        <v>1</v>
      </c>
      <c r="Q2433" t="str">
        <f t="shared" si="223"/>
        <v>food</v>
      </c>
      <c r="R2433" t="str">
        <f t="shared" si="224"/>
        <v>trucks</v>
      </c>
      <c r="S2433" s="9">
        <f t="shared" si="225"/>
        <v>42489.099687499998</v>
      </c>
      <c r="T2433" s="9">
        <f t="shared" si="226"/>
        <v>42549.099687499998</v>
      </c>
    </row>
    <row r="2434" spans="1:20" ht="45" x14ac:dyDescent="0.25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8289</v>
      </c>
      <c r="O2434" s="5">
        <f t="shared" si="222"/>
        <v>1.4285714285714285E-2</v>
      </c>
      <c r="P2434" s="5">
        <f t="shared" si="227"/>
        <v>1</v>
      </c>
      <c r="Q2434" t="str">
        <f t="shared" si="223"/>
        <v>food</v>
      </c>
      <c r="R2434" t="str">
        <f t="shared" si="224"/>
        <v>trucks</v>
      </c>
      <c r="S2434" s="9">
        <f t="shared" si="225"/>
        <v>42041.218715277777</v>
      </c>
      <c r="T2434" s="9">
        <f t="shared" si="226"/>
        <v>42071.218715277777</v>
      </c>
    </row>
    <row r="2435" spans="1:20" ht="60" x14ac:dyDescent="0.25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8289</v>
      </c>
      <c r="O2435" s="5">
        <f t="shared" ref="O2435:O2498" si="228">E2435*100/D2435</f>
        <v>0</v>
      </c>
      <c r="P2435" s="5">
        <f t="shared" si="227"/>
        <v>0</v>
      </c>
      <c r="Q2435" t="str">
        <f t="shared" ref="Q2435:Q2498" si="229">IF(ISERR(FIND(" ",N2435)),"",LEFT(N2435,FIND(" ",N2435)-1))</f>
        <v>food</v>
      </c>
      <c r="R2435" t="str">
        <f t="shared" ref="R2435:R2498" si="230">IF(ISERR(FIND(" ",N2435)),"",RIGHT(N2435,LEN(N2435)-FIND("*",SUBSTITUTE(N2435," ","*",LEN(N2435)-LEN(SUBSTITUTE(N2435," ",""))))))</f>
        <v>trucks</v>
      </c>
      <c r="S2435" s="9">
        <f t="shared" ref="S2435:S2498" si="231">(((J2435/60)/60)/24)+DATE(1970,1,1)</f>
        <v>42397.89980324074</v>
      </c>
      <c r="T2435" s="9">
        <f t="shared" ref="T2435:T2498" si="232">(((I2435/60)/60)/24)+DATE(1970,1,1)</f>
        <v>42427.89980324074</v>
      </c>
    </row>
    <row r="2436" spans="1:20" ht="60" x14ac:dyDescent="0.25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8289</v>
      </c>
      <c r="O2436" s="5">
        <f t="shared" si="228"/>
        <v>0.13</v>
      </c>
      <c r="P2436" s="5">
        <f t="shared" ref="P2436:P2499" si="233">IF(L2436=0,0,E2436/L2436)</f>
        <v>13</v>
      </c>
      <c r="Q2436" t="str">
        <f t="shared" si="229"/>
        <v>food</v>
      </c>
      <c r="R2436" t="str">
        <f t="shared" si="230"/>
        <v>trucks</v>
      </c>
      <c r="S2436" s="9">
        <f t="shared" si="231"/>
        <v>42180.18604166666</v>
      </c>
      <c r="T2436" s="9">
        <f t="shared" si="232"/>
        <v>42220.18604166666</v>
      </c>
    </row>
    <row r="2437" spans="1:20" ht="45" x14ac:dyDescent="0.25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8289</v>
      </c>
      <c r="O2437" s="5">
        <f t="shared" si="228"/>
        <v>0.48959999999999998</v>
      </c>
      <c r="P2437" s="5">
        <f t="shared" si="233"/>
        <v>306</v>
      </c>
      <c r="Q2437" t="str">
        <f t="shared" si="229"/>
        <v>food</v>
      </c>
      <c r="R2437" t="str">
        <f t="shared" si="230"/>
        <v>trucks</v>
      </c>
      <c r="S2437" s="9">
        <f t="shared" si="231"/>
        <v>42252.277615740735</v>
      </c>
      <c r="T2437" s="9">
        <f t="shared" si="232"/>
        <v>42282.277615740735</v>
      </c>
    </row>
    <row r="2438" spans="1:20" ht="60" x14ac:dyDescent="0.25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8289</v>
      </c>
      <c r="O2438" s="5">
        <f t="shared" si="228"/>
        <v>3.8461538461538464E-2</v>
      </c>
      <c r="P2438" s="5">
        <f t="shared" si="233"/>
        <v>22.5</v>
      </c>
      <c r="Q2438" t="str">
        <f t="shared" si="229"/>
        <v>food</v>
      </c>
      <c r="R2438" t="str">
        <f t="shared" si="230"/>
        <v>trucks</v>
      </c>
      <c r="S2438" s="9">
        <f t="shared" si="231"/>
        <v>42338.615393518514</v>
      </c>
      <c r="T2438" s="9">
        <f t="shared" si="232"/>
        <v>42398.615393518514</v>
      </c>
    </row>
    <row r="2439" spans="1:20" ht="45" x14ac:dyDescent="0.25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8289</v>
      </c>
      <c r="O2439" s="5">
        <f t="shared" si="228"/>
        <v>0</v>
      </c>
      <c r="P2439" s="5">
        <f t="shared" si="233"/>
        <v>0</v>
      </c>
      <c r="Q2439" t="str">
        <f t="shared" si="229"/>
        <v>food</v>
      </c>
      <c r="R2439" t="str">
        <f t="shared" si="230"/>
        <v>trucks</v>
      </c>
      <c r="S2439" s="9">
        <f t="shared" si="231"/>
        <v>42031.965138888889</v>
      </c>
      <c r="T2439" s="9">
        <f t="shared" si="232"/>
        <v>42080.75</v>
      </c>
    </row>
    <row r="2440" spans="1:20" ht="60" x14ac:dyDescent="0.25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8289</v>
      </c>
      <c r="O2440" s="5">
        <f t="shared" si="228"/>
        <v>0.33333333333333331</v>
      </c>
      <c r="P2440" s="5">
        <f t="shared" si="233"/>
        <v>50</v>
      </c>
      <c r="Q2440" t="str">
        <f t="shared" si="229"/>
        <v>food</v>
      </c>
      <c r="R2440" t="str">
        <f t="shared" si="230"/>
        <v>trucks</v>
      </c>
      <c r="S2440" s="9">
        <f t="shared" si="231"/>
        <v>42285.91506944444</v>
      </c>
      <c r="T2440" s="9">
        <f t="shared" si="232"/>
        <v>42345.956736111111</v>
      </c>
    </row>
    <row r="2441" spans="1:20" ht="60" x14ac:dyDescent="0.25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8289</v>
      </c>
      <c r="O2441" s="5">
        <f t="shared" si="228"/>
        <v>0</v>
      </c>
      <c r="P2441" s="5">
        <f t="shared" si="233"/>
        <v>0</v>
      </c>
      <c r="Q2441" t="str">
        <f t="shared" si="229"/>
        <v>food</v>
      </c>
      <c r="R2441" t="str">
        <f t="shared" si="230"/>
        <v>trucks</v>
      </c>
      <c r="S2441" s="9">
        <f t="shared" si="231"/>
        <v>42265.818622685183</v>
      </c>
      <c r="T2441" s="9">
        <f t="shared" si="232"/>
        <v>42295.818622685183</v>
      </c>
    </row>
    <row r="2442" spans="1:20" ht="30" x14ac:dyDescent="0.25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8289</v>
      </c>
      <c r="O2442" s="5">
        <f t="shared" si="228"/>
        <v>0.2</v>
      </c>
      <c r="P2442" s="5">
        <f t="shared" si="233"/>
        <v>5</v>
      </c>
      <c r="Q2442" t="str">
        <f t="shared" si="229"/>
        <v>food</v>
      </c>
      <c r="R2442" t="str">
        <f t="shared" si="230"/>
        <v>trucks</v>
      </c>
      <c r="S2442" s="9">
        <f t="shared" si="231"/>
        <v>42383.899456018517</v>
      </c>
      <c r="T2442" s="9">
        <f t="shared" si="232"/>
        <v>42413.899456018517</v>
      </c>
    </row>
    <row r="2443" spans="1:20" ht="30" x14ac:dyDescent="0.25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8303</v>
      </c>
      <c r="O2443" s="5">
        <f t="shared" si="228"/>
        <v>107.88</v>
      </c>
      <c r="P2443" s="5">
        <f t="shared" si="233"/>
        <v>74.22935779816514</v>
      </c>
      <c r="Q2443" t="str">
        <f t="shared" si="229"/>
        <v>food</v>
      </c>
      <c r="R2443" t="str">
        <f t="shared" si="230"/>
        <v>batch</v>
      </c>
      <c r="S2443" s="9">
        <f t="shared" si="231"/>
        <v>42187.125625000001</v>
      </c>
      <c r="T2443" s="9">
        <f t="shared" si="232"/>
        <v>42208.207638888889</v>
      </c>
    </row>
    <row r="2444" spans="1:20" ht="30" x14ac:dyDescent="0.25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8303</v>
      </c>
      <c r="O2444" s="5">
        <f t="shared" si="228"/>
        <v>125.94166666666666</v>
      </c>
      <c r="P2444" s="5">
        <f t="shared" si="233"/>
        <v>81.252688172043008</v>
      </c>
      <c r="Q2444" t="str">
        <f t="shared" si="229"/>
        <v>food</v>
      </c>
      <c r="R2444" t="str">
        <f t="shared" si="230"/>
        <v>batch</v>
      </c>
      <c r="S2444" s="9">
        <f t="shared" si="231"/>
        <v>42052.666990740734</v>
      </c>
      <c r="T2444" s="9">
        <f t="shared" si="232"/>
        <v>42082.625324074077</v>
      </c>
    </row>
    <row r="2445" spans="1:20" ht="60" x14ac:dyDescent="0.25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8303</v>
      </c>
      <c r="O2445" s="5">
        <f t="shared" si="228"/>
        <v>202.51495</v>
      </c>
      <c r="P2445" s="5">
        <f t="shared" si="233"/>
        <v>130.23469453376205</v>
      </c>
      <c r="Q2445" t="str">
        <f t="shared" si="229"/>
        <v>food</v>
      </c>
      <c r="R2445" t="str">
        <f t="shared" si="230"/>
        <v>batch</v>
      </c>
      <c r="S2445" s="9">
        <f t="shared" si="231"/>
        <v>41836.625254629631</v>
      </c>
      <c r="T2445" s="9">
        <f t="shared" si="232"/>
        <v>41866.625254629631</v>
      </c>
    </row>
    <row r="2446" spans="1:20" ht="60" x14ac:dyDescent="0.25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8303</v>
      </c>
      <c r="O2446" s="5">
        <f t="shared" si="228"/>
        <v>108.6</v>
      </c>
      <c r="P2446" s="5">
        <f t="shared" si="233"/>
        <v>53.409836065573771</v>
      </c>
      <c r="Q2446" t="str">
        <f t="shared" si="229"/>
        <v>food</v>
      </c>
      <c r="R2446" t="str">
        <f t="shared" si="230"/>
        <v>batch</v>
      </c>
      <c r="S2446" s="9">
        <f t="shared" si="231"/>
        <v>42485.754525462966</v>
      </c>
      <c r="T2446" s="9">
        <f t="shared" si="232"/>
        <v>42515.754525462966</v>
      </c>
    </row>
    <row r="2447" spans="1:20" ht="60" x14ac:dyDescent="0.25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8303</v>
      </c>
      <c r="O2447" s="5">
        <f t="shared" si="228"/>
        <v>172.8</v>
      </c>
      <c r="P2447" s="5">
        <f t="shared" si="233"/>
        <v>75.130434782608702</v>
      </c>
      <c r="Q2447" t="str">
        <f t="shared" si="229"/>
        <v>food</v>
      </c>
      <c r="R2447" t="str">
        <f t="shared" si="230"/>
        <v>batch</v>
      </c>
      <c r="S2447" s="9">
        <f t="shared" si="231"/>
        <v>42243.190057870372</v>
      </c>
      <c r="T2447" s="9">
        <f t="shared" si="232"/>
        <v>42273.190057870372</v>
      </c>
    </row>
    <row r="2448" spans="1:20" ht="60" x14ac:dyDescent="0.25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8303</v>
      </c>
      <c r="O2448" s="5">
        <f t="shared" si="228"/>
        <v>167.98</v>
      </c>
      <c r="P2448" s="5">
        <f t="shared" si="233"/>
        <v>75.666666666666671</v>
      </c>
      <c r="Q2448" t="str">
        <f t="shared" si="229"/>
        <v>food</v>
      </c>
      <c r="R2448" t="str">
        <f t="shared" si="230"/>
        <v>batch</v>
      </c>
      <c r="S2448" s="9">
        <f t="shared" si="231"/>
        <v>42670.602673611109</v>
      </c>
      <c r="T2448" s="9">
        <f t="shared" si="232"/>
        <v>42700.64434027778</v>
      </c>
    </row>
    <row r="2449" spans="1:20" ht="60" x14ac:dyDescent="0.25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8303</v>
      </c>
      <c r="O2449" s="5">
        <f t="shared" si="228"/>
        <v>427.2</v>
      </c>
      <c r="P2449" s="5">
        <f t="shared" si="233"/>
        <v>31.691394658753708</v>
      </c>
      <c r="Q2449" t="str">
        <f t="shared" si="229"/>
        <v>food</v>
      </c>
      <c r="R2449" t="str">
        <f t="shared" si="230"/>
        <v>batch</v>
      </c>
      <c r="S2449" s="9">
        <f t="shared" si="231"/>
        <v>42654.469826388886</v>
      </c>
      <c r="T2449" s="9">
        <f t="shared" si="232"/>
        <v>42686.166666666672</v>
      </c>
    </row>
    <row r="2450" spans="1:20" ht="60" x14ac:dyDescent="0.25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8303</v>
      </c>
      <c r="O2450" s="5">
        <f t="shared" si="228"/>
        <v>107.5</v>
      </c>
      <c r="P2450" s="5">
        <f t="shared" si="233"/>
        <v>47.777777777777779</v>
      </c>
      <c r="Q2450" t="str">
        <f t="shared" si="229"/>
        <v>food</v>
      </c>
      <c r="R2450" t="str">
        <f t="shared" si="230"/>
        <v>batch</v>
      </c>
      <c r="S2450" s="9">
        <f t="shared" si="231"/>
        <v>42607.316122685181</v>
      </c>
      <c r="T2450" s="9">
        <f t="shared" si="232"/>
        <v>42613.233333333337</v>
      </c>
    </row>
    <row r="2451" spans="1:20" ht="45" x14ac:dyDescent="0.25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8303</v>
      </c>
      <c r="O2451" s="5">
        <f t="shared" si="228"/>
        <v>108</v>
      </c>
      <c r="P2451" s="5">
        <f t="shared" si="233"/>
        <v>90</v>
      </c>
      <c r="Q2451" t="str">
        <f t="shared" si="229"/>
        <v>food</v>
      </c>
      <c r="R2451" t="str">
        <f t="shared" si="230"/>
        <v>batch</v>
      </c>
      <c r="S2451" s="9">
        <f t="shared" si="231"/>
        <v>41943.142534722225</v>
      </c>
      <c r="T2451" s="9">
        <f t="shared" si="232"/>
        <v>41973.184201388889</v>
      </c>
    </row>
    <row r="2452" spans="1:20" ht="60" x14ac:dyDescent="0.25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8303</v>
      </c>
      <c r="O2452" s="5">
        <f t="shared" si="228"/>
        <v>101.53353333333334</v>
      </c>
      <c r="P2452" s="5">
        <f t="shared" si="233"/>
        <v>149.31401960784314</v>
      </c>
      <c r="Q2452" t="str">
        <f t="shared" si="229"/>
        <v>food</v>
      </c>
      <c r="R2452" t="str">
        <f t="shared" si="230"/>
        <v>batch</v>
      </c>
      <c r="S2452" s="9">
        <f t="shared" si="231"/>
        <v>41902.07240740741</v>
      </c>
      <c r="T2452" s="9">
        <f t="shared" si="232"/>
        <v>41940.132638888892</v>
      </c>
    </row>
    <row r="2453" spans="1:20" ht="60" x14ac:dyDescent="0.25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8303</v>
      </c>
      <c r="O2453" s="5">
        <f t="shared" si="228"/>
        <v>115.45</v>
      </c>
      <c r="P2453" s="5">
        <f t="shared" si="233"/>
        <v>62.06989247311828</v>
      </c>
      <c r="Q2453" t="str">
        <f t="shared" si="229"/>
        <v>food</v>
      </c>
      <c r="R2453" t="str">
        <f t="shared" si="230"/>
        <v>batch</v>
      </c>
      <c r="S2453" s="9">
        <f t="shared" si="231"/>
        <v>42779.908449074079</v>
      </c>
      <c r="T2453" s="9">
        <f t="shared" si="232"/>
        <v>42799.908449074079</v>
      </c>
    </row>
    <row r="2454" spans="1:20" ht="60" x14ac:dyDescent="0.25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8303</v>
      </c>
      <c r="O2454" s="5">
        <f t="shared" si="228"/>
        <v>133.5</v>
      </c>
      <c r="P2454" s="5">
        <f t="shared" si="233"/>
        <v>53.4</v>
      </c>
      <c r="Q2454" t="str">
        <f t="shared" si="229"/>
        <v>food</v>
      </c>
      <c r="R2454" t="str">
        <f t="shared" si="230"/>
        <v>batch</v>
      </c>
      <c r="S2454" s="9">
        <f t="shared" si="231"/>
        <v>42338.84375</v>
      </c>
      <c r="T2454" s="9">
        <f t="shared" si="232"/>
        <v>42367.958333333328</v>
      </c>
    </row>
    <row r="2455" spans="1:20" ht="60" x14ac:dyDescent="0.25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8303</v>
      </c>
      <c r="O2455" s="5">
        <f t="shared" si="228"/>
        <v>154.69999999999999</v>
      </c>
      <c r="P2455" s="5">
        <f t="shared" si="233"/>
        <v>69.268656716417908</v>
      </c>
      <c r="Q2455" t="str">
        <f t="shared" si="229"/>
        <v>food</v>
      </c>
      <c r="R2455" t="str">
        <f t="shared" si="230"/>
        <v>batch</v>
      </c>
      <c r="S2455" s="9">
        <f t="shared" si="231"/>
        <v>42738.692233796297</v>
      </c>
      <c r="T2455" s="9">
        <f t="shared" si="232"/>
        <v>42768.692233796297</v>
      </c>
    </row>
    <row r="2456" spans="1:20" ht="45" x14ac:dyDescent="0.25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8303</v>
      </c>
      <c r="O2456" s="5">
        <f t="shared" si="228"/>
        <v>100.84571428571428</v>
      </c>
      <c r="P2456" s="5">
        <f t="shared" si="233"/>
        <v>271.50769230769231</v>
      </c>
      <c r="Q2456" t="str">
        <f t="shared" si="229"/>
        <v>food</v>
      </c>
      <c r="R2456" t="str">
        <f t="shared" si="230"/>
        <v>batch</v>
      </c>
      <c r="S2456" s="9">
        <f t="shared" si="231"/>
        <v>42770.201481481476</v>
      </c>
      <c r="T2456" s="9">
        <f t="shared" si="232"/>
        <v>42805.201481481476</v>
      </c>
    </row>
    <row r="2457" spans="1:20" ht="45" x14ac:dyDescent="0.25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8303</v>
      </c>
      <c r="O2457" s="5">
        <f t="shared" si="228"/>
        <v>182</v>
      </c>
      <c r="P2457" s="5">
        <f t="shared" si="233"/>
        <v>34.125</v>
      </c>
      <c r="Q2457" t="str">
        <f t="shared" si="229"/>
        <v>food</v>
      </c>
      <c r="R2457" t="str">
        <f t="shared" si="230"/>
        <v>batch</v>
      </c>
      <c r="S2457" s="9">
        <f t="shared" si="231"/>
        <v>42452.781828703708</v>
      </c>
      <c r="T2457" s="9">
        <f t="shared" si="232"/>
        <v>42480.781828703708</v>
      </c>
    </row>
    <row r="2458" spans="1:20" ht="45" x14ac:dyDescent="0.25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8303</v>
      </c>
      <c r="O2458" s="5">
        <f t="shared" si="228"/>
        <v>180.86666666666667</v>
      </c>
      <c r="P2458" s="5">
        <f t="shared" si="233"/>
        <v>40.492537313432834</v>
      </c>
      <c r="Q2458" t="str">
        <f t="shared" si="229"/>
        <v>food</v>
      </c>
      <c r="R2458" t="str">
        <f t="shared" si="230"/>
        <v>batch</v>
      </c>
      <c r="S2458" s="9">
        <f t="shared" si="231"/>
        <v>42761.961099537039</v>
      </c>
      <c r="T2458" s="9">
        <f t="shared" si="232"/>
        <v>42791.961099537039</v>
      </c>
    </row>
    <row r="2459" spans="1:20" ht="45" x14ac:dyDescent="0.25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8303</v>
      </c>
      <c r="O2459" s="5">
        <f t="shared" si="228"/>
        <v>102.30434782608695</v>
      </c>
      <c r="P2459" s="5">
        <f t="shared" si="233"/>
        <v>189.75806451612902</v>
      </c>
      <c r="Q2459" t="str">
        <f t="shared" si="229"/>
        <v>food</v>
      </c>
      <c r="R2459" t="str">
        <f t="shared" si="230"/>
        <v>batch</v>
      </c>
      <c r="S2459" s="9">
        <f t="shared" si="231"/>
        <v>42423.602500000001</v>
      </c>
      <c r="T2459" s="9">
        <f t="shared" si="232"/>
        <v>42453.560833333337</v>
      </c>
    </row>
    <row r="2460" spans="1:20" ht="60" x14ac:dyDescent="0.25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8303</v>
      </c>
      <c r="O2460" s="5">
        <f t="shared" si="228"/>
        <v>110.18</v>
      </c>
      <c r="P2460" s="5">
        <f t="shared" si="233"/>
        <v>68.862499999999997</v>
      </c>
      <c r="Q2460" t="str">
        <f t="shared" si="229"/>
        <v>food</v>
      </c>
      <c r="R2460" t="str">
        <f t="shared" si="230"/>
        <v>batch</v>
      </c>
      <c r="S2460" s="9">
        <f t="shared" si="231"/>
        <v>42495.871736111112</v>
      </c>
      <c r="T2460" s="9">
        <f t="shared" si="232"/>
        <v>42530.791666666672</v>
      </c>
    </row>
    <row r="2461" spans="1:20" ht="60" x14ac:dyDescent="0.25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8303</v>
      </c>
      <c r="O2461" s="5">
        <f t="shared" si="228"/>
        <v>102.25</v>
      </c>
      <c r="P2461" s="5">
        <f t="shared" si="233"/>
        <v>108.77659574468085</v>
      </c>
      <c r="Q2461" t="str">
        <f t="shared" si="229"/>
        <v>food</v>
      </c>
      <c r="R2461" t="str">
        <f t="shared" si="230"/>
        <v>batch</v>
      </c>
      <c r="S2461" s="9">
        <f t="shared" si="231"/>
        <v>42407.637557870374</v>
      </c>
      <c r="T2461" s="9">
        <f t="shared" si="232"/>
        <v>42452.595891203702</v>
      </c>
    </row>
    <row r="2462" spans="1:20" ht="60" x14ac:dyDescent="0.25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8303</v>
      </c>
      <c r="O2462" s="5">
        <f t="shared" si="228"/>
        <v>100.78823529411764</v>
      </c>
      <c r="P2462" s="5">
        <f t="shared" si="233"/>
        <v>125.98529411764706</v>
      </c>
      <c r="Q2462" t="str">
        <f t="shared" si="229"/>
        <v>food</v>
      </c>
      <c r="R2462" t="str">
        <f t="shared" si="230"/>
        <v>batch</v>
      </c>
      <c r="S2462" s="9">
        <f t="shared" si="231"/>
        <v>42704.187118055561</v>
      </c>
      <c r="T2462" s="9">
        <f t="shared" si="232"/>
        <v>42738.178472222222</v>
      </c>
    </row>
    <row r="2463" spans="1:20" ht="60" x14ac:dyDescent="0.25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8284</v>
      </c>
      <c r="O2463" s="5">
        <f t="shared" si="228"/>
        <v>103.8</v>
      </c>
      <c r="P2463" s="5">
        <f t="shared" si="233"/>
        <v>90.523255813953483</v>
      </c>
      <c r="Q2463" t="str">
        <f t="shared" si="229"/>
        <v>music</v>
      </c>
      <c r="R2463" t="str">
        <f t="shared" si="230"/>
        <v>rock</v>
      </c>
      <c r="S2463" s="9">
        <f t="shared" si="231"/>
        <v>40784.012696759259</v>
      </c>
      <c r="T2463" s="9">
        <f t="shared" si="232"/>
        <v>40817.125</v>
      </c>
    </row>
    <row r="2464" spans="1:20" ht="60" x14ac:dyDescent="0.25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8284</v>
      </c>
      <c r="O2464" s="5">
        <f t="shared" si="228"/>
        <v>110.70833333333333</v>
      </c>
      <c r="P2464" s="5">
        <f t="shared" si="233"/>
        <v>28.880434782608695</v>
      </c>
      <c r="Q2464" t="str">
        <f t="shared" si="229"/>
        <v>music</v>
      </c>
      <c r="R2464" t="str">
        <f t="shared" si="230"/>
        <v>rock</v>
      </c>
      <c r="S2464" s="9">
        <f t="shared" si="231"/>
        <v>41089.186296296299</v>
      </c>
      <c r="T2464" s="9">
        <f t="shared" si="232"/>
        <v>41109.186296296299</v>
      </c>
    </row>
    <row r="2465" spans="1:20" ht="30" x14ac:dyDescent="0.25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8284</v>
      </c>
      <c r="O2465" s="5">
        <f t="shared" si="228"/>
        <v>116.25</v>
      </c>
      <c r="P2465" s="5">
        <f t="shared" si="233"/>
        <v>31</v>
      </c>
      <c r="Q2465" t="str">
        <f t="shared" si="229"/>
        <v>music</v>
      </c>
      <c r="R2465" t="str">
        <f t="shared" si="230"/>
        <v>rock</v>
      </c>
      <c r="S2465" s="9">
        <f t="shared" si="231"/>
        <v>41341.111400462964</v>
      </c>
      <c r="T2465" s="9">
        <f t="shared" si="232"/>
        <v>41380.791666666664</v>
      </c>
    </row>
    <row r="2466" spans="1:20" ht="45" x14ac:dyDescent="0.25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8284</v>
      </c>
      <c r="O2466" s="5">
        <f t="shared" si="228"/>
        <v>111.1</v>
      </c>
      <c r="P2466" s="5">
        <f t="shared" si="233"/>
        <v>51.674418604651166</v>
      </c>
      <c r="Q2466" t="str">
        <f t="shared" si="229"/>
        <v>music</v>
      </c>
      <c r="R2466" t="str">
        <f t="shared" si="230"/>
        <v>rock</v>
      </c>
      <c r="S2466" s="9">
        <f t="shared" si="231"/>
        <v>42248.90042824074</v>
      </c>
      <c r="T2466" s="9">
        <f t="shared" si="232"/>
        <v>42277.811805555553</v>
      </c>
    </row>
    <row r="2467" spans="1:20" ht="45" x14ac:dyDescent="0.25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8284</v>
      </c>
      <c r="O2467" s="5">
        <f t="shared" si="228"/>
        <v>180.14285714285714</v>
      </c>
      <c r="P2467" s="5">
        <f t="shared" si="233"/>
        <v>26.270833333333332</v>
      </c>
      <c r="Q2467" t="str">
        <f t="shared" si="229"/>
        <v>music</v>
      </c>
      <c r="R2467" t="str">
        <f t="shared" si="230"/>
        <v>rock</v>
      </c>
      <c r="S2467" s="9">
        <f t="shared" si="231"/>
        <v>41145.719305555554</v>
      </c>
      <c r="T2467" s="9">
        <f t="shared" si="232"/>
        <v>41175.719305555554</v>
      </c>
    </row>
    <row r="2468" spans="1:20" ht="45" x14ac:dyDescent="0.25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8284</v>
      </c>
      <c r="O2468" s="5">
        <f t="shared" si="228"/>
        <v>100</v>
      </c>
      <c r="P2468" s="5">
        <f t="shared" si="233"/>
        <v>48.07692307692308</v>
      </c>
      <c r="Q2468" t="str">
        <f t="shared" si="229"/>
        <v>music</v>
      </c>
      <c r="R2468" t="str">
        <f t="shared" si="230"/>
        <v>rock</v>
      </c>
      <c r="S2468" s="9">
        <f t="shared" si="231"/>
        <v>41373.102465277778</v>
      </c>
      <c r="T2468" s="9">
        <f t="shared" si="232"/>
        <v>41403.102465277778</v>
      </c>
    </row>
    <row r="2469" spans="1:20" ht="45" x14ac:dyDescent="0.25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8284</v>
      </c>
      <c r="O2469" s="5">
        <f t="shared" si="228"/>
        <v>118.5</v>
      </c>
      <c r="P2469" s="5">
        <f t="shared" si="233"/>
        <v>27.558139534883722</v>
      </c>
      <c r="Q2469" t="str">
        <f t="shared" si="229"/>
        <v>music</v>
      </c>
      <c r="R2469" t="str">
        <f t="shared" si="230"/>
        <v>rock</v>
      </c>
      <c r="S2469" s="9">
        <f t="shared" si="231"/>
        <v>41025.874201388891</v>
      </c>
      <c r="T2469" s="9">
        <f t="shared" si="232"/>
        <v>41039.708333333336</v>
      </c>
    </row>
    <row r="2470" spans="1:20" ht="45" x14ac:dyDescent="0.25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8284</v>
      </c>
      <c r="O2470" s="5">
        <f t="shared" si="228"/>
        <v>107.217</v>
      </c>
      <c r="P2470" s="5">
        <f t="shared" si="233"/>
        <v>36.97137931034483</v>
      </c>
      <c r="Q2470" t="str">
        <f t="shared" si="229"/>
        <v>music</v>
      </c>
      <c r="R2470" t="str">
        <f t="shared" si="230"/>
        <v>rock</v>
      </c>
      <c r="S2470" s="9">
        <f t="shared" si="231"/>
        <v>41174.154178240737</v>
      </c>
      <c r="T2470" s="9">
        <f t="shared" si="232"/>
        <v>41210.208333333336</v>
      </c>
    </row>
    <row r="2471" spans="1:20" ht="60" x14ac:dyDescent="0.25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8284</v>
      </c>
      <c r="O2471" s="5">
        <f t="shared" si="228"/>
        <v>113.66666666666667</v>
      </c>
      <c r="P2471" s="5">
        <f t="shared" si="233"/>
        <v>29.021276595744681</v>
      </c>
      <c r="Q2471" t="str">
        <f t="shared" si="229"/>
        <v>music</v>
      </c>
      <c r="R2471" t="str">
        <f t="shared" si="230"/>
        <v>rock</v>
      </c>
      <c r="S2471" s="9">
        <f t="shared" si="231"/>
        <v>40557.429733796293</v>
      </c>
      <c r="T2471" s="9">
        <f t="shared" si="232"/>
        <v>40582.429733796293</v>
      </c>
    </row>
    <row r="2472" spans="1:20" ht="45" x14ac:dyDescent="0.25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8284</v>
      </c>
      <c r="O2472" s="5">
        <f t="shared" si="228"/>
        <v>103.16400000000002</v>
      </c>
      <c r="P2472" s="5">
        <f t="shared" si="233"/>
        <v>28.65666666666667</v>
      </c>
      <c r="Q2472" t="str">
        <f t="shared" si="229"/>
        <v>music</v>
      </c>
      <c r="R2472" t="str">
        <f t="shared" si="230"/>
        <v>rock</v>
      </c>
      <c r="S2472" s="9">
        <f t="shared" si="231"/>
        <v>41023.07471064815</v>
      </c>
      <c r="T2472" s="9">
        <f t="shared" si="232"/>
        <v>41053.07471064815</v>
      </c>
    </row>
    <row r="2473" spans="1:20" ht="60" x14ac:dyDescent="0.25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8284</v>
      </c>
      <c r="O2473" s="5">
        <f t="shared" si="228"/>
        <v>128</v>
      </c>
      <c r="P2473" s="5">
        <f t="shared" si="233"/>
        <v>37.647058823529413</v>
      </c>
      <c r="Q2473" t="str">
        <f t="shared" si="229"/>
        <v>music</v>
      </c>
      <c r="R2473" t="str">
        <f t="shared" si="230"/>
        <v>rock</v>
      </c>
      <c r="S2473" s="9">
        <f t="shared" si="231"/>
        <v>40893.992962962962</v>
      </c>
      <c r="T2473" s="9">
        <f t="shared" si="232"/>
        <v>40933.992962962962</v>
      </c>
    </row>
    <row r="2474" spans="1:20" ht="60" x14ac:dyDescent="0.25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8284</v>
      </c>
      <c r="O2474" s="5">
        <f t="shared" si="228"/>
        <v>135.76026666666667</v>
      </c>
      <c r="P2474" s="5">
        <f t="shared" si="233"/>
        <v>97.904038461538462</v>
      </c>
      <c r="Q2474" t="str">
        <f t="shared" si="229"/>
        <v>music</v>
      </c>
      <c r="R2474" t="str">
        <f t="shared" si="230"/>
        <v>rock</v>
      </c>
      <c r="S2474" s="9">
        <f t="shared" si="231"/>
        <v>40354.11550925926</v>
      </c>
      <c r="T2474" s="9">
        <f t="shared" si="232"/>
        <v>40425.043749999997</v>
      </c>
    </row>
    <row r="2475" spans="1:20" ht="45" x14ac:dyDescent="0.25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8284</v>
      </c>
      <c r="O2475" s="5">
        <f t="shared" si="228"/>
        <v>100</v>
      </c>
      <c r="P2475" s="5">
        <f t="shared" si="233"/>
        <v>42.553191489361701</v>
      </c>
      <c r="Q2475" t="str">
        <f t="shared" si="229"/>
        <v>music</v>
      </c>
      <c r="R2475" t="str">
        <f t="shared" si="230"/>
        <v>rock</v>
      </c>
      <c r="S2475" s="9">
        <f t="shared" si="231"/>
        <v>41193.748483796298</v>
      </c>
      <c r="T2475" s="9">
        <f t="shared" si="232"/>
        <v>41223.790150462963</v>
      </c>
    </row>
    <row r="2476" spans="1:20" ht="60" x14ac:dyDescent="0.25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8284</v>
      </c>
      <c r="O2476" s="5">
        <f t="shared" si="228"/>
        <v>100.00360000000001</v>
      </c>
      <c r="P2476" s="5">
        <f t="shared" si="233"/>
        <v>131.58368421052631</v>
      </c>
      <c r="Q2476" t="str">
        <f t="shared" si="229"/>
        <v>music</v>
      </c>
      <c r="R2476" t="str">
        <f t="shared" si="230"/>
        <v>rock</v>
      </c>
      <c r="S2476" s="9">
        <f t="shared" si="231"/>
        <v>40417.011296296296</v>
      </c>
      <c r="T2476" s="9">
        <f t="shared" si="232"/>
        <v>40462.011296296296</v>
      </c>
    </row>
    <row r="2477" spans="1:20" ht="30" x14ac:dyDescent="0.25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8284</v>
      </c>
      <c r="O2477" s="5">
        <f t="shared" si="228"/>
        <v>104.72</v>
      </c>
      <c r="P2477" s="5">
        <f t="shared" si="233"/>
        <v>32.320987654320987</v>
      </c>
      <c r="Q2477" t="str">
        <f t="shared" si="229"/>
        <v>music</v>
      </c>
      <c r="R2477" t="str">
        <f t="shared" si="230"/>
        <v>rock</v>
      </c>
      <c r="S2477" s="9">
        <f t="shared" si="231"/>
        <v>40310.287673611114</v>
      </c>
      <c r="T2477" s="9">
        <f t="shared" si="232"/>
        <v>40369.916666666664</v>
      </c>
    </row>
    <row r="2478" spans="1:20" ht="45" x14ac:dyDescent="0.25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8284</v>
      </c>
      <c r="O2478" s="5">
        <f t="shared" si="228"/>
        <v>105.02249999999999</v>
      </c>
      <c r="P2478" s="5">
        <f t="shared" si="233"/>
        <v>61.103999999999999</v>
      </c>
      <c r="Q2478" t="str">
        <f t="shared" si="229"/>
        <v>music</v>
      </c>
      <c r="R2478" t="str">
        <f t="shared" si="230"/>
        <v>rock</v>
      </c>
      <c r="S2478" s="9">
        <f t="shared" si="231"/>
        <v>41913.328356481477</v>
      </c>
      <c r="T2478" s="9">
        <f t="shared" si="232"/>
        <v>41946.370023148149</v>
      </c>
    </row>
    <row r="2479" spans="1:20" ht="30" x14ac:dyDescent="0.25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8284</v>
      </c>
      <c r="O2479" s="5">
        <f t="shared" si="228"/>
        <v>171.33333333333334</v>
      </c>
      <c r="P2479" s="5">
        <f t="shared" si="233"/>
        <v>31.341463414634145</v>
      </c>
      <c r="Q2479" t="str">
        <f t="shared" si="229"/>
        <v>music</v>
      </c>
      <c r="R2479" t="str">
        <f t="shared" si="230"/>
        <v>rock</v>
      </c>
      <c r="S2479" s="9">
        <f t="shared" si="231"/>
        <v>41088.691493055558</v>
      </c>
      <c r="T2479" s="9">
        <f t="shared" si="232"/>
        <v>41133.691493055558</v>
      </c>
    </row>
    <row r="2480" spans="1:20" ht="60" x14ac:dyDescent="0.25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8284</v>
      </c>
      <c r="O2480" s="5">
        <f t="shared" si="228"/>
        <v>127.5</v>
      </c>
      <c r="P2480" s="5">
        <f t="shared" si="233"/>
        <v>129.1139240506329</v>
      </c>
      <c r="Q2480" t="str">
        <f t="shared" si="229"/>
        <v>music</v>
      </c>
      <c r="R2480" t="str">
        <f t="shared" si="230"/>
        <v>rock</v>
      </c>
      <c r="S2480" s="9">
        <f t="shared" si="231"/>
        <v>41257.950381944444</v>
      </c>
      <c r="T2480" s="9">
        <f t="shared" si="232"/>
        <v>41287.950381944444</v>
      </c>
    </row>
    <row r="2481" spans="1:20" ht="45" x14ac:dyDescent="0.25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8284</v>
      </c>
      <c r="O2481" s="5">
        <f t="shared" si="228"/>
        <v>133.44333333333333</v>
      </c>
      <c r="P2481" s="5">
        <f t="shared" si="233"/>
        <v>25.020624999999999</v>
      </c>
      <c r="Q2481" t="str">
        <f t="shared" si="229"/>
        <v>music</v>
      </c>
      <c r="R2481" t="str">
        <f t="shared" si="230"/>
        <v>rock</v>
      </c>
      <c r="S2481" s="9">
        <f t="shared" si="231"/>
        <v>41107.726782407408</v>
      </c>
      <c r="T2481" s="9">
        <f t="shared" si="232"/>
        <v>41118.083333333336</v>
      </c>
    </row>
    <row r="2482" spans="1:20" ht="60" x14ac:dyDescent="0.25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8284</v>
      </c>
      <c r="O2482" s="5">
        <f t="shared" si="228"/>
        <v>100</v>
      </c>
      <c r="P2482" s="5">
        <f t="shared" si="233"/>
        <v>250</v>
      </c>
      <c r="Q2482" t="str">
        <f t="shared" si="229"/>
        <v>music</v>
      </c>
      <c r="R2482" t="str">
        <f t="shared" si="230"/>
        <v>rock</v>
      </c>
      <c r="S2482" s="9">
        <f t="shared" si="231"/>
        <v>42227.936157407406</v>
      </c>
      <c r="T2482" s="9">
        <f t="shared" si="232"/>
        <v>42287.936157407406</v>
      </c>
    </row>
    <row r="2483" spans="1:20" ht="60" x14ac:dyDescent="0.25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8284</v>
      </c>
      <c r="O2483" s="5">
        <f t="shared" si="228"/>
        <v>112.91099999999999</v>
      </c>
      <c r="P2483" s="5">
        <f t="shared" si="233"/>
        <v>47.541473684210523</v>
      </c>
      <c r="Q2483" t="str">
        <f t="shared" si="229"/>
        <v>music</v>
      </c>
      <c r="R2483" t="str">
        <f t="shared" si="230"/>
        <v>rock</v>
      </c>
      <c r="S2483" s="9">
        <f t="shared" si="231"/>
        <v>40999.645925925928</v>
      </c>
      <c r="T2483" s="9">
        <f t="shared" si="232"/>
        <v>41029.645925925928</v>
      </c>
    </row>
    <row r="2484" spans="1:20" ht="60" x14ac:dyDescent="0.25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8284</v>
      </c>
      <c r="O2484" s="5">
        <f t="shared" si="228"/>
        <v>100.1</v>
      </c>
      <c r="P2484" s="5">
        <f t="shared" si="233"/>
        <v>40.04</v>
      </c>
      <c r="Q2484" t="str">
        <f t="shared" si="229"/>
        <v>music</v>
      </c>
      <c r="R2484" t="str">
        <f t="shared" si="230"/>
        <v>rock</v>
      </c>
      <c r="S2484" s="9">
        <f t="shared" si="231"/>
        <v>40711.782210648147</v>
      </c>
      <c r="T2484" s="9">
        <f t="shared" si="232"/>
        <v>40756.782210648147</v>
      </c>
    </row>
    <row r="2485" spans="1:20" ht="45" x14ac:dyDescent="0.25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8284</v>
      </c>
      <c r="O2485" s="5">
        <f t="shared" si="228"/>
        <v>113.72727272727273</v>
      </c>
      <c r="P2485" s="5">
        <f t="shared" si="233"/>
        <v>65.84210526315789</v>
      </c>
      <c r="Q2485" t="str">
        <f t="shared" si="229"/>
        <v>music</v>
      </c>
      <c r="R2485" t="str">
        <f t="shared" si="230"/>
        <v>rock</v>
      </c>
      <c r="S2485" s="9">
        <f t="shared" si="231"/>
        <v>40970.750034722223</v>
      </c>
      <c r="T2485" s="9">
        <f t="shared" si="232"/>
        <v>41030.708368055559</v>
      </c>
    </row>
    <row r="2486" spans="1:20" ht="60" x14ac:dyDescent="0.25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8284</v>
      </c>
      <c r="O2486" s="5">
        <f t="shared" si="228"/>
        <v>119.31742857142855</v>
      </c>
      <c r="P2486" s="5">
        <f t="shared" si="233"/>
        <v>46.401222222222216</v>
      </c>
      <c r="Q2486" t="str">
        <f t="shared" si="229"/>
        <v>music</v>
      </c>
      <c r="R2486" t="str">
        <f t="shared" si="230"/>
        <v>rock</v>
      </c>
      <c r="S2486" s="9">
        <f t="shared" si="231"/>
        <v>40771.916701388887</v>
      </c>
      <c r="T2486" s="9">
        <f t="shared" si="232"/>
        <v>40801.916701388887</v>
      </c>
    </row>
    <row r="2487" spans="1:20" ht="60" x14ac:dyDescent="0.25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8284</v>
      </c>
      <c r="O2487" s="5">
        <f t="shared" si="228"/>
        <v>103.25</v>
      </c>
      <c r="P2487" s="5">
        <f t="shared" si="233"/>
        <v>50.365853658536587</v>
      </c>
      <c r="Q2487" t="str">
        <f t="shared" si="229"/>
        <v>music</v>
      </c>
      <c r="R2487" t="str">
        <f t="shared" si="230"/>
        <v>rock</v>
      </c>
      <c r="S2487" s="9">
        <f t="shared" si="231"/>
        <v>40793.998599537037</v>
      </c>
      <c r="T2487" s="9">
        <f t="shared" si="232"/>
        <v>40828.998599537037</v>
      </c>
    </row>
    <row r="2488" spans="1:20" ht="60" x14ac:dyDescent="0.25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8284</v>
      </c>
      <c r="O2488" s="5">
        <f t="shared" si="228"/>
        <v>265.66666666666669</v>
      </c>
      <c r="P2488" s="5">
        <f t="shared" si="233"/>
        <v>26.566666666666666</v>
      </c>
      <c r="Q2488" t="str">
        <f t="shared" si="229"/>
        <v>music</v>
      </c>
      <c r="R2488" t="str">
        <f t="shared" si="230"/>
        <v>rock</v>
      </c>
      <c r="S2488" s="9">
        <f t="shared" si="231"/>
        <v>40991.708055555559</v>
      </c>
      <c r="T2488" s="9">
        <f t="shared" si="232"/>
        <v>41021.708055555559</v>
      </c>
    </row>
    <row r="2489" spans="1:20" ht="45" x14ac:dyDescent="0.25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8284</v>
      </c>
      <c r="O2489" s="5">
        <f t="shared" si="228"/>
        <v>100.05066666666667</v>
      </c>
      <c r="P2489" s="5">
        <f t="shared" si="233"/>
        <v>39.493684210526318</v>
      </c>
      <c r="Q2489" t="str">
        <f t="shared" si="229"/>
        <v>music</v>
      </c>
      <c r="R2489" t="str">
        <f t="shared" si="230"/>
        <v>rock</v>
      </c>
      <c r="S2489" s="9">
        <f t="shared" si="231"/>
        <v>41026.083298611113</v>
      </c>
      <c r="T2489" s="9">
        <f t="shared" si="232"/>
        <v>41056.083298611113</v>
      </c>
    </row>
    <row r="2490" spans="1:20" ht="60" x14ac:dyDescent="0.25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8284</v>
      </c>
      <c r="O2490" s="5">
        <f t="shared" si="228"/>
        <v>106.7</v>
      </c>
      <c r="P2490" s="5">
        <f t="shared" si="233"/>
        <v>49.246153846153845</v>
      </c>
      <c r="Q2490" t="str">
        <f t="shared" si="229"/>
        <v>music</v>
      </c>
      <c r="R2490" t="str">
        <f t="shared" si="230"/>
        <v>rock</v>
      </c>
      <c r="S2490" s="9">
        <f t="shared" si="231"/>
        <v>40833.633194444446</v>
      </c>
      <c r="T2490" s="9">
        <f t="shared" si="232"/>
        <v>40863.674861111111</v>
      </c>
    </row>
    <row r="2491" spans="1:20" ht="60" x14ac:dyDescent="0.25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8284</v>
      </c>
      <c r="O2491" s="5">
        <f t="shared" si="228"/>
        <v>133.67142857142858</v>
      </c>
      <c r="P2491" s="5">
        <f t="shared" si="233"/>
        <v>62.38</v>
      </c>
      <c r="Q2491" t="str">
        <f t="shared" si="229"/>
        <v>music</v>
      </c>
      <c r="R2491" t="str">
        <f t="shared" si="230"/>
        <v>rock</v>
      </c>
      <c r="S2491" s="9">
        <f t="shared" si="231"/>
        <v>41373.690266203703</v>
      </c>
      <c r="T2491" s="9">
        <f t="shared" si="232"/>
        <v>41403.690266203703</v>
      </c>
    </row>
    <row r="2492" spans="1:20" ht="45" x14ac:dyDescent="0.25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8284</v>
      </c>
      <c r="O2492" s="5">
        <f t="shared" si="228"/>
        <v>121.4</v>
      </c>
      <c r="P2492" s="5">
        <f t="shared" si="233"/>
        <v>37.9375</v>
      </c>
      <c r="Q2492" t="str">
        <f t="shared" si="229"/>
        <v>music</v>
      </c>
      <c r="R2492" t="str">
        <f t="shared" si="230"/>
        <v>rock</v>
      </c>
      <c r="S2492" s="9">
        <f t="shared" si="231"/>
        <v>41023.227731481478</v>
      </c>
      <c r="T2492" s="9">
        <f t="shared" si="232"/>
        <v>41083.227731481478</v>
      </c>
    </row>
    <row r="2493" spans="1:20" ht="60" x14ac:dyDescent="0.25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8284</v>
      </c>
      <c r="O2493" s="5">
        <f t="shared" si="228"/>
        <v>103.2</v>
      </c>
      <c r="P2493" s="5">
        <f t="shared" si="233"/>
        <v>51.6</v>
      </c>
      <c r="Q2493" t="str">
        <f t="shared" si="229"/>
        <v>music</v>
      </c>
      <c r="R2493" t="str">
        <f t="shared" si="230"/>
        <v>rock</v>
      </c>
      <c r="S2493" s="9">
        <f t="shared" si="231"/>
        <v>40542.839282407411</v>
      </c>
      <c r="T2493" s="9">
        <f t="shared" si="232"/>
        <v>40559.07708333333</v>
      </c>
    </row>
    <row r="2494" spans="1:20" ht="30" x14ac:dyDescent="0.25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8284</v>
      </c>
      <c r="O2494" s="5">
        <f t="shared" si="228"/>
        <v>125</v>
      </c>
      <c r="P2494" s="5">
        <f t="shared" si="233"/>
        <v>27.777777777777779</v>
      </c>
      <c r="Q2494" t="str">
        <f t="shared" si="229"/>
        <v>music</v>
      </c>
      <c r="R2494" t="str">
        <f t="shared" si="230"/>
        <v>rock</v>
      </c>
      <c r="S2494" s="9">
        <f t="shared" si="231"/>
        <v>41024.985972222225</v>
      </c>
      <c r="T2494" s="9">
        <f t="shared" si="232"/>
        <v>41076.415972222225</v>
      </c>
    </row>
    <row r="2495" spans="1:20" ht="60" x14ac:dyDescent="0.25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8284</v>
      </c>
      <c r="O2495" s="5">
        <f t="shared" si="228"/>
        <v>128.69999999999999</v>
      </c>
      <c r="P2495" s="5">
        <f t="shared" si="233"/>
        <v>99.382239382239376</v>
      </c>
      <c r="Q2495" t="str">
        <f t="shared" si="229"/>
        <v>music</v>
      </c>
      <c r="R2495" t="str">
        <f t="shared" si="230"/>
        <v>rock</v>
      </c>
      <c r="S2495" s="9">
        <f t="shared" si="231"/>
        <v>41348.168287037035</v>
      </c>
      <c r="T2495" s="9">
        <f t="shared" si="232"/>
        <v>41393.168287037035</v>
      </c>
    </row>
    <row r="2496" spans="1:20" ht="45" x14ac:dyDescent="0.25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8284</v>
      </c>
      <c r="O2496" s="5">
        <f t="shared" si="228"/>
        <v>101.00533333333334</v>
      </c>
      <c r="P2496" s="5">
        <f t="shared" si="233"/>
        <v>38.848205128205123</v>
      </c>
      <c r="Q2496" t="str">
        <f t="shared" si="229"/>
        <v>music</v>
      </c>
      <c r="R2496" t="str">
        <f t="shared" si="230"/>
        <v>rock</v>
      </c>
      <c r="S2496" s="9">
        <f t="shared" si="231"/>
        <v>41022.645185185182</v>
      </c>
      <c r="T2496" s="9">
        <f t="shared" si="232"/>
        <v>41052.645185185182</v>
      </c>
    </row>
    <row r="2497" spans="1:20" ht="45" x14ac:dyDescent="0.25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8284</v>
      </c>
      <c r="O2497" s="5">
        <f t="shared" si="228"/>
        <v>127.53666666666666</v>
      </c>
      <c r="P2497" s="5">
        <f t="shared" si="233"/>
        <v>45.548809523809524</v>
      </c>
      <c r="Q2497" t="str">
        <f t="shared" si="229"/>
        <v>music</v>
      </c>
      <c r="R2497" t="str">
        <f t="shared" si="230"/>
        <v>rock</v>
      </c>
      <c r="S2497" s="9">
        <f t="shared" si="231"/>
        <v>41036.946469907409</v>
      </c>
      <c r="T2497" s="9">
        <f t="shared" si="232"/>
        <v>41066.946469907409</v>
      </c>
    </row>
    <row r="2498" spans="1:20" ht="30" x14ac:dyDescent="0.25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8284</v>
      </c>
      <c r="O2498" s="5">
        <f t="shared" si="228"/>
        <v>100</v>
      </c>
      <c r="P2498" s="5">
        <f t="shared" si="233"/>
        <v>600</v>
      </c>
      <c r="Q2498" t="str">
        <f t="shared" si="229"/>
        <v>music</v>
      </c>
      <c r="R2498" t="str">
        <f t="shared" si="230"/>
        <v>rock</v>
      </c>
      <c r="S2498" s="9">
        <f t="shared" si="231"/>
        <v>41327.996435185189</v>
      </c>
      <c r="T2498" s="9">
        <f t="shared" si="232"/>
        <v>41362.954768518517</v>
      </c>
    </row>
    <row r="2499" spans="1:20" ht="45" x14ac:dyDescent="0.25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8284</v>
      </c>
      <c r="O2499" s="5">
        <f t="shared" ref="O2499:O2562" si="234">E2499*100/D2499</f>
        <v>112.77149999999999</v>
      </c>
      <c r="P2499" s="5">
        <f t="shared" si="233"/>
        <v>80.551071428571419</v>
      </c>
      <c r="Q2499" t="str">
        <f t="shared" ref="Q2499:Q2562" si="235">IF(ISERR(FIND(" ",N2499)),"",LEFT(N2499,FIND(" ",N2499)-1))</f>
        <v>music</v>
      </c>
      <c r="R2499" t="str">
        <f t="shared" ref="R2499:R2562" si="236">IF(ISERR(FIND(" ",N2499)),"",RIGHT(N2499,LEN(N2499)-FIND("*",SUBSTITUTE(N2499," ","*",LEN(N2499)-LEN(SUBSTITUTE(N2499," ",""))))))</f>
        <v>rock</v>
      </c>
      <c r="S2499" s="9">
        <f t="shared" ref="S2499:S2562" si="237">(((J2499/60)/60)/24)+DATE(1970,1,1)</f>
        <v>40730.878912037035</v>
      </c>
      <c r="T2499" s="9">
        <f t="shared" ref="T2499:T2562" si="238">(((I2499/60)/60)/24)+DATE(1970,1,1)</f>
        <v>40760.878912037035</v>
      </c>
    </row>
    <row r="2500" spans="1:20" ht="45" x14ac:dyDescent="0.25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8284</v>
      </c>
      <c r="O2500" s="5">
        <f t="shared" si="234"/>
        <v>105.6</v>
      </c>
      <c r="P2500" s="5">
        <f t="shared" ref="P2500:P2563" si="239">IF(L2500=0,0,E2500/L2500)</f>
        <v>52.8</v>
      </c>
      <c r="Q2500" t="str">
        <f t="shared" si="235"/>
        <v>music</v>
      </c>
      <c r="R2500" t="str">
        <f t="shared" si="236"/>
        <v>rock</v>
      </c>
      <c r="S2500" s="9">
        <f t="shared" si="237"/>
        <v>42017.967442129629</v>
      </c>
      <c r="T2500" s="9">
        <f t="shared" si="238"/>
        <v>42031.967442129629</v>
      </c>
    </row>
    <row r="2501" spans="1:20" ht="60" x14ac:dyDescent="0.25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8284</v>
      </c>
      <c r="O2501" s="5">
        <f t="shared" si="234"/>
        <v>202.625</v>
      </c>
      <c r="P2501" s="5">
        <f t="shared" si="239"/>
        <v>47.676470588235297</v>
      </c>
      <c r="Q2501" t="str">
        <f t="shared" si="235"/>
        <v>music</v>
      </c>
      <c r="R2501" t="str">
        <f t="shared" si="236"/>
        <v>rock</v>
      </c>
      <c r="S2501" s="9">
        <f t="shared" si="237"/>
        <v>41226.648576388885</v>
      </c>
      <c r="T2501" s="9">
        <f t="shared" si="238"/>
        <v>41274.75</v>
      </c>
    </row>
    <row r="2502" spans="1:20" ht="45" x14ac:dyDescent="0.25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8284</v>
      </c>
      <c r="O2502" s="5">
        <f t="shared" si="234"/>
        <v>113.33333333333333</v>
      </c>
      <c r="P2502" s="5">
        <f t="shared" si="239"/>
        <v>23.448275862068964</v>
      </c>
      <c r="Q2502" t="str">
        <f t="shared" si="235"/>
        <v>music</v>
      </c>
      <c r="R2502" t="str">
        <f t="shared" si="236"/>
        <v>rock</v>
      </c>
      <c r="S2502" s="9">
        <f t="shared" si="237"/>
        <v>41053.772858796299</v>
      </c>
      <c r="T2502" s="9">
        <f t="shared" si="238"/>
        <v>41083.772858796299</v>
      </c>
    </row>
    <row r="2503" spans="1:20" ht="60" x14ac:dyDescent="0.25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8304</v>
      </c>
      <c r="O2503" s="5">
        <f t="shared" si="234"/>
        <v>2.5545454545454547</v>
      </c>
      <c r="P2503" s="5">
        <f t="shared" si="239"/>
        <v>40.142857142857146</v>
      </c>
      <c r="Q2503" t="str">
        <f t="shared" si="235"/>
        <v>food</v>
      </c>
      <c r="R2503" t="str">
        <f t="shared" si="236"/>
        <v>restaurants</v>
      </c>
      <c r="S2503" s="9">
        <f t="shared" si="237"/>
        <v>42244.776666666665</v>
      </c>
      <c r="T2503" s="9">
        <f t="shared" si="238"/>
        <v>42274.776666666665</v>
      </c>
    </row>
    <row r="2504" spans="1:20" ht="60" x14ac:dyDescent="0.25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8304</v>
      </c>
      <c r="O2504" s="5">
        <f t="shared" si="234"/>
        <v>7.8181818181818186E-2</v>
      </c>
      <c r="P2504" s="5">
        <f t="shared" si="239"/>
        <v>17.2</v>
      </c>
      <c r="Q2504" t="str">
        <f t="shared" si="235"/>
        <v>food</v>
      </c>
      <c r="R2504" t="str">
        <f t="shared" si="236"/>
        <v>restaurants</v>
      </c>
      <c r="S2504" s="9">
        <f t="shared" si="237"/>
        <v>41858.825439814813</v>
      </c>
      <c r="T2504" s="9">
        <f t="shared" si="238"/>
        <v>41903.825439814813</v>
      </c>
    </row>
    <row r="2505" spans="1:20" ht="60" x14ac:dyDescent="0.25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8304</v>
      </c>
      <c r="O2505" s="5">
        <f t="shared" si="234"/>
        <v>0</v>
      </c>
      <c r="P2505" s="5">
        <f t="shared" si="239"/>
        <v>0</v>
      </c>
      <c r="Q2505" t="str">
        <f t="shared" si="235"/>
        <v>food</v>
      </c>
      <c r="R2505" t="str">
        <f t="shared" si="236"/>
        <v>restaurants</v>
      </c>
      <c r="S2505" s="9">
        <f t="shared" si="237"/>
        <v>42498.899398148147</v>
      </c>
      <c r="T2505" s="9">
        <f t="shared" si="238"/>
        <v>42528.879166666666</v>
      </c>
    </row>
    <row r="2506" spans="1:20" ht="45" x14ac:dyDescent="0.25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8304</v>
      </c>
      <c r="O2506" s="5">
        <f t="shared" si="234"/>
        <v>0</v>
      </c>
      <c r="P2506" s="5">
        <f t="shared" si="239"/>
        <v>0</v>
      </c>
      <c r="Q2506" t="str">
        <f t="shared" si="235"/>
        <v>food</v>
      </c>
      <c r="R2506" t="str">
        <f t="shared" si="236"/>
        <v>restaurants</v>
      </c>
      <c r="S2506" s="9">
        <f t="shared" si="237"/>
        <v>41928.015439814815</v>
      </c>
      <c r="T2506" s="9">
        <f t="shared" si="238"/>
        <v>41958.057106481487</v>
      </c>
    </row>
    <row r="2507" spans="1:20" ht="60" x14ac:dyDescent="0.25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8304</v>
      </c>
      <c r="O2507" s="5">
        <f t="shared" si="234"/>
        <v>0</v>
      </c>
      <c r="P2507" s="5">
        <f t="shared" si="239"/>
        <v>0</v>
      </c>
      <c r="Q2507" t="str">
        <f t="shared" si="235"/>
        <v>food</v>
      </c>
      <c r="R2507" t="str">
        <f t="shared" si="236"/>
        <v>restaurants</v>
      </c>
      <c r="S2507" s="9">
        <f t="shared" si="237"/>
        <v>42047.05574074074</v>
      </c>
      <c r="T2507" s="9">
        <f t="shared" si="238"/>
        <v>42077.014074074075</v>
      </c>
    </row>
    <row r="2508" spans="1:20" ht="60" x14ac:dyDescent="0.25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8304</v>
      </c>
      <c r="O2508" s="5">
        <f t="shared" si="234"/>
        <v>0.6</v>
      </c>
      <c r="P2508" s="5">
        <f t="shared" si="239"/>
        <v>15</v>
      </c>
      <c r="Q2508" t="str">
        <f t="shared" si="235"/>
        <v>food</v>
      </c>
      <c r="R2508" t="str">
        <f t="shared" si="236"/>
        <v>restaurants</v>
      </c>
      <c r="S2508" s="9">
        <f t="shared" si="237"/>
        <v>42258.297094907408</v>
      </c>
      <c r="T2508" s="9">
        <f t="shared" si="238"/>
        <v>42280.875</v>
      </c>
    </row>
    <row r="2509" spans="1:20" x14ac:dyDescent="0.25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8304</v>
      </c>
      <c r="O2509" s="5">
        <f t="shared" si="234"/>
        <v>0</v>
      </c>
      <c r="P2509" s="5">
        <f t="shared" si="239"/>
        <v>0</v>
      </c>
      <c r="Q2509" t="str">
        <f t="shared" si="235"/>
        <v>food</v>
      </c>
      <c r="R2509" t="str">
        <f t="shared" si="236"/>
        <v>restaurants</v>
      </c>
      <c r="S2509" s="9">
        <f t="shared" si="237"/>
        <v>42105.072962962964</v>
      </c>
      <c r="T2509" s="9">
        <f t="shared" si="238"/>
        <v>42135.072962962964</v>
      </c>
    </row>
    <row r="2510" spans="1:20" ht="60" x14ac:dyDescent="0.25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8304</v>
      </c>
      <c r="O2510" s="5">
        <f t="shared" si="234"/>
        <v>0</v>
      </c>
      <c r="P2510" s="5">
        <f t="shared" si="239"/>
        <v>0</v>
      </c>
      <c r="Q2510" t="str">
        <f t="shared" si="235"/>
        <v>food</v>
      </c>
      <c r="R2510" t="str">
        <f t="shared" si="236"/>
        <v>restaurants</v>
      </c>
      <c r="S2510" s="9">
        <f t="shared" si="237"/>
        <v>41835.951782407406</v>
      </c>
      <c r="T2510" s="9">
        <f t="shared" si="238"/>
        <v>41865.951782407406</v>
      </c>
    </row>
    <row r="2511" spans="1:20" ht="60" x14ac:dyDescent="0.25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8304</v>
      </c>
      <c r="O2511" s="5">
        <f t="shared" si="234"/>
        <v>1.0526315789473684</v>
      </c>
      <c r="P2511" s="5">
        <f t="shared" si="239"/>
        <v>35.714285714285715</v>
      </c>
      <c r="Q2511" t="str">
        <f t="shared" si="235"/>
        <v>food</v>
      </c>
      <c r="R2511" t="str">
        <f t="shared" si="236"/>
        <v>restaurants</v>
      </c>
      <c r="S2511" s="9">
        <f t="shared" si="237"/>
        <v>42058.809594907405</v>
      </c>
      <c r="T2511" s="9">
        <f t="shared" si="238"/>
        <v>42114.767928240741</v>
      </c>
    </row>
    <row r="2512" spans="1:20" ht="60" x14ac:dyDescent="0.25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8304</v>
      </c>
      <c r="O2512" s="5">
        <f t="shared" si="234"/>
        <v>0.15</v>
      </c>
      <c r="P2512" s="5">
        <f t="shared" si="239"/>
        <v>37.5</v>
      </c>
      <c r="Q2512" t="str">
        <f t="shared" si="235"/>
        <v>food</v>
      </c>
      <c r="R2512" t="str">
        <f t="shared" si="236"/>
        <v>restaurants</v>
      </c>
      <c r="S2512" s="9">
        <f t="shared" si="237"/>
        <v>42078.997361111105</v>
      </c>
      <c r="T2512" s="9">
        <f t="shared" si="238"/>
        <v>42138.997361111105</v>
      </c>
    </row>
    <row r="2513" spans="1:20" ht="45" x14ac:dyDescent="0.25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8304</v>
      </c>
      <c r="O2513" s="5">
        <f t="shared" si="234"/>
        <v>0</v>
      </c>
      <c r="P2513" s="5">
        <f t="shared" si="239"/>
        <v>0</v>
      </c>
      <c r="Q2513" t="str">
        <f t="shared" si="235"/>
        <v>food</v>
      </c>
      <c r="R2513" t="str">
        <f t="shared" si="236"/>
        <v>restaurants</v>
      </c>
      <c r="S2513" s="9">
        <f t="shared" si="237"/>
        <v>42371.446909722217</v>
      </c>
      <c r="T2513" s="9">
        <f t="shared" si="238"/>
        <v>42401.446909722217</v>
      </c>
    </row>
    <row r="2514" spans="1:20" ht="45" x14ac:dyDescent="0.25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8304</v>
      </c>
      <c r="O2514" s="5">
        <f t="shared" si="234"/>
        <v>0</v>
      </c>
      <c r="P2514" s="5">
        <f t="shared" si="239"/>
        <v>0</v>
      </c>
      <c r="Q2514" t="str">
        <f t="shared" si="235"/>
        <v>food</v>
      </c>
      <c r="R2514" t="str">
        <f t="shared" si="236"/>
        <v>restaurants</v>
      </c>
      <c r="S2514" s="9">
        <f t="shared" si="237"/>
        <v>41971.876863425925</v>
      </c>
      <c r="T2514" s="9">
        <f t="shared" si="238"/>
        <v>41986.876863425925</v>
      </c>
    </row>
    <row r="2515" spans="1:20" ht="60" x14ac:dyDescent="0.25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8304</v>
      </c>
      <c r="O2515" s="5">
        <f t="shared" si="234"/>
        <v>0</v>
      </c>
      <c r="P2515" s="5">
        <f t="shared" si="239"/>
        <v>0</v>
      </c>
      <c r="Q2515" t="str">
        <f t="shared" si="235"/>
        <v>food</v>
      </c>
      <c r="R2515" t="str">
        <f t="shared" si="236"/>
        <v>restaurants</v>
      </c>
      <c r="S2515" s="9">
        <f t="shared" si="237"/>
        <v>42732.00681712963</v>
      </c>
      <c r="T2515" s="9">
        <f t="shared" si="238"/>
        <v>42792.00681712963</v>
      </c>
    </row>
    <row r="2516" spans="1:20" ht="60" x14ac:dyDescent="0.25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8304</v>
      </c>
      <c r="O2516" s="5">
        <f t="shared" si="234"/>
        <v>1.75</v>
      </c>
      <c r="P2516" s="5">
        <f t="shared" si="239"/>
        <v>52.5</v>
      </c>
      <c r="Q2516" t="str">
        <f t="shared" si="235"/>
        <v>food</v>
      </c>
      <c r="R2516" t="str">
        <f t="shared" si="236"/>
        <v>restaurants</v>
      </c>
      <c r="S2516" s="9">
        <f t="shared" si="237"/>
        <v>41854.389780092592</v>
      </c>
      <c r="T2516" s="9">
        <f t="shared" si="238"/>
        <v>41871.389780092592</v>
      </c>
    </row>
    <row r="2517" spans="1:20" ht="60" x14ac:dyDescent="0.25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8304</v>
      </c>
      <c r="O2517" s="5">
        <f t="shared" si="234"/>
        <v>18.600000000000001</v>
      </c>
      <c r="P2517" s="5">
        <f t="shared" si="239"/>
        <v>77.5</v>
      </c>
      <c r="Q2517" t="str">
        <f t="shared" si="235"/>
        <v>food</v>
      </c>
      <c r="R2517" t="str">
        <f t="shared" si="236"/>
        <v>restaurants</v>
      </c>
      <c r="S2517" s="9">
        <f t="shared" si="237"/>
        <v>42027.839733796296</v>
      </c>
      <c r="T2517" s="9">
        <f t="shared" si="238"/>
        <v>42057.839733796296</v>
      </c>
    </row>
    <row r="2518" spans="1:20" ht="60" x14ac:dyDescent="0.25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8304</v>
      </c>
      <c r="O2518" s="5">
        <f t="shared" si="234"/>
        <v>0</v>
      </c>
      <c r="P2518" s="5">
        <f t="shared" si="239"/>
        <v>0</v>
      </c>
      <c r="Q2518" t="str">
        <f t="shared" si="235"/>
        <v>food</v>
      </c>
      <c r="R2518" t="str">
        <f t="shared" si="236"/>
        <v>restaurants</v>
      </c>
      <c r="S2518" s="9">
        <f t="shared" si="237"/>
        <v>41942.653379629628</v>
      </c>
      <c r="T2518" s="9">
        <f t="shared" si="238"/>
        <v>41972.6950462963</v>
      </c>
    </row>
    <row r="2519" spans="1:20" ht="60" x14ac:dyDescent="0.25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8304</v>
      </c>
      <c r="O2519" s="5">
        <f t="shared" si="234"/>
        <v>9.8166666666666664</v>
      </c>
      <c r="P2519" s="5">
        <f t="shared" si="239"/>
        <v>53.545454545454547</v>
      </c>
      <c r="Q2519" t="str">
        <f t="shared" si="235"/>
        <v>food</v>
      </c>
      <c r="R2519" t="str">
        <f t="shared" si="236"/>
        <v>restaurants</v>
      </c>
      <c r="S2519" s="9">
        <f t="shared" si="237"/>
        <v>42052.802430555559</v>
      </c>
      <c r="T2519" s="9">
        <f t="shared" si="238"/>
        <v>42082.760763888888</v>
      </c>
    </row>
    <row r="2520" spans="1:20" ht="45" x14ac:dyDescent="0.25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8304</v>
      </c>
      <c r="O2520" s="5">
        <f t="shared" si="234"/>
        <v>0</v>
      </c>
      <c r="P2520" s="5">
        <f t="shared" si="239"/>
        <v>0</v>
      </c>
      <c r="Q2520" t="str">
        <f t="shared" si="235"/>
        <v>food</v>
      </c>
      <c r="R2520" t="str">
        <f t="shared" si="236"/>
        <v>restaurants</v>
      </c>
      <c r="S2520" s="9">
        <f t="shared" si="237"/>
        <v>41926.680879629632</v>
      </c>
      <c r="T2520" s="9">
        <f t="shared" si="238"/>
        <v>41956.722546296296</v>
      </c>
    </row>
    <row r="2521" spans="1:20" ht="45" x14ac:dyDescent="0.25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8304</v>
      </c>
      <c r="O2521" s="5">
        <f t="shared" si="234"/>
        <v>4.3333333333333335E-2</v>
      </c>
      <c r="P2521" s="5">
        <f t="shared" si="239"/>
        <v>16.25</v>
      </c>
      <c r="Q2521" t="str">
        <f t="shared" si="235"/>
        <v>food</v>
      </c>
      <c r="R2521" t="str">
        <f t="shared" si="236"/>
        <v>restaurants</v>
      </c>
      <c r="S2521" s="9">
        <f t="shared" si="237"/>
        <v>41809.155138888891</v>
      </c>
      <c r="T2521" s="9">
        <f t="shared" si="238"/>
        <v>41839.155138888891</v>
      </c>
    </row>
    <row r="2522" spans="1:20" ht="60" x14ac:dyDescent="0.25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8304</v>
      </c>
      <c r="O2522" s="5">
        <f t="shared" si="234"/>
        <v>0</v>
      </c>
      <c r="P2522" s="5">
        <f t="shared" si="239"/>
        <v>0</v>
      </c>
      <c r="Q2522" t="str">
        <f t="shared" si="235"/>
        <v>food</v>
      </c>
      <c r="R2522" t="str">
        <f t="shared" si="236"/>
        <v>restaurants</v>
      </c>
      <c r="S2522" s="9">
        <f t="shared" si="237"/>
        <v>42612.600520833337</v>
      </c>
      <c r="T2522" s="9">
        <f t="shared" si="238"/>
        <v>42658.806249999994</v>
      </c>
    </row>
    <row r="2523" spans="1:20" ht="60" x14ac:dyDescent="0.25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8305</v>
      </c>
      <c r="O2523" s="5">
        <f t="shared" si="234"/>
        <v>109.48792</v>
      </c>
      <c r="P2523" s="5">
        <f t="shared" si="239"/>
        <v>103.68174242424243</v>
      </c>
      <c r="Q2523" t="str">
        <f t="shared" si="235"/>
        <v>music</v>
      </c>
      <c r="R2523" t="str">
        <f t="shared" si="236"/>
        <v>music</v>
      </c>
      <c r="S2523" s="9">
        <f t="shared" si="237"/>
        <v>42269.967835648145</v>
      </c>
      <c r="T2523" s="9">
        <f t="shared" si="238"/>
        <v>42290.967835648145</v>
      </c>
    </row>
    <row r="2524" spans="1:20" ht="60" x14ac:dyDescent="0.25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8305</v>
      </c>
      <c r="O2524" s="5">
        <f t="shared" si="234"/>
        <v>100</v>
      </c>
      <c r="P2524" s="5">
        <f t="shared" si="239"/>
        <v>185.18518518518519</v>
      </c>
      <c r="Q2524" t="str">
        <f t="shared" si="235"/>
        <v>music</v>
      </c>
      <c r="R2524" t="str">
        <f t="shared" si="236"/>
        <v>music</v>
      </c>
      <c r="S2524" s="9">
        <f t="shared" si="237"/>
        <v>42460.573611111111</v>
      </c>
      <c r="T2524" s="9">
        <f t="shared" si="238"/>
        <v>42482.619444444441</v>
      </c>
    </row>
    <row r="2525" spans="1:20" ht="45" x14ac:dyDescent="0.25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8305</v>
      </c>
      <c r="O2525" s="5">
        <f t="shared" si="234"/>
        <v>156.44444444444446</v>
      </c>
      <c r="P2525" s="5">
        <f t="shared" si="239"/>
        <v>54.153846153846153</v>
      </c>
      <c r="Q2525" t="str">
        <f t="shared" si="235"/>
        <v>music</v>
      </c>
      <c r="R2525" t="str">
        <f t="shared" si="236"/>
        <v>music</v>
      </c>
      <c r="S2525" s="9">
        <f t="shared" si="237"/>
        <v>41930.975601851853</v>
      </c>
      <c r="T2525" s="9">
        <f t="shared" si="238"/>
        <v>41961.017268518524</v>
      </c>
    </row>
    <row r="2526" spans="1:20" ht="45" x14ac:dyDescent="0.25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8305</v>
      </c>
      <c r="O2526" s="5">
        <f t="shared" si="234"/>
        <v>101.6</v>
      </c>
      <c r="P2526" s="5">
        <f t="shared" si="239"/>
        <v>177.2093023255814</v>
      </c>
      <c r="Q2526" t="str">
        <f t="shared" si="235"/>
        <v>music</v>
      </c>
      <c r="R2526" t="str">
        <f t="shared" si="236"/>
        <v>music</v>
      </c>
      <c r="S2526" s="9">
        <f t="shared" si="237"/>
        <v>41961.807372685187</v>
      </c>
      <c r="T2526" s="9">
        <f t="shared" si="238"/>
        <v>41994.1875</v>
      </c>
    </row>
    <row r="2527" spans="1:20" ht="45" x14ac:dyDescent="0.25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8305</v>
      </c>
      <c r="O2527" s="5">
        <f t="shared" si="234"/>
        <v>100.325</v>
      </c>
      <c r="P2527" s="5">
        <f t="shared" si="239"/>
        <v>100.325</v>
      </c>
      <c r="Q2527" t="str">
        <f t="shared" si="235"/>
        <v>music</v>
      </c>
      <c r="R2527" t="str">
        <f t="shared" si="236"/>
        <v>music</v>
      </c>
      <c r="S2527" s="9">
        <f t="shared" si="237"/>
        <v>41058.844571759262</v>
      </c>
      <c r="T2527" s="9">
        <f t="shared" si="238"/>
        <v>41088.844571759262</v>
      </c>
    </row>
    <row r="2528" spans="1:20" ht="45" x14ac:dyDescent="0.25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8305</v>
      </c>
      <c r="O2528" s="5">
        <f t="shared" si="234"/>
        <v>112.95</v>
      </c>
      <c r="P2528" s="5">
        <f t="shared" si="239"/>
        <v>136.90909090909091</v>
      </c>
      <c r="Q2528" t="str">
        <f t="shared" si="235"/>
        <v>music</v>
      </c>
      <c r="R2528" t="str">
        <f t="shared" si="236"/>
        <v>music</v>
      </c>
      <c r="S2528" s="9">
        <f t="shared" si="237"/>
        <v>41953.091134259259</v>
      </c>
      <c r="T2528" s="9">
        <f t="shared" si="238"/>
        <v>41981.207638888889</v>
      </c>
    </row>
    <row r="2529" spans="1:20" ht="45" x14ac:dyDescent="0.25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8305</v>
      </c>
      <c r="O2529" s="5">
        <f t="shared" si="234"/>
        <v>102.125</v>
      </c>
      <c r="P2529" s="5">
        <f t="shared" si="239"/>
        <v>57.535211267605632</v>
      </c>
      <c r="Q2529" t="str">
        <f t="shared" si="235"/>
        <v>music</v>
      </c>
      <c r="R2529" t="str">
        <f t="shared" si="236"/>
        <v>music</v>
      </c>
      <c r="S2529" s="9">
        <f t="shared" si="237"/>
        <v>41546.75105324074</v>
      </c>
      <c r="T2529" s="9">
        <f t="shared" si="238"/>
        <v>41565.165972222225</v>
      </c>
    </row>
    <row r="2530" spans="1:20" ht="60" x14ac:dyDescent="0.25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8305</v>
      </c>
      <c r="O2530" s="5">
        <f t="shared" si="234"/>
        <v>107.24975000000001</v>
      </c>
      <c r="P2530" s="5">
        <f t="shared" si="239"/>
        <v>52.962839506172834</v>
      </c>
      <c r="Q2530" t="str">
        <f t="shared" si="235"/>
        <v>music</v>
      </c>
      <c r="R2530" t="str">
        <f t="shared" si="236"/>
        <v>music</v>
      </c>
      <c r="S2530" s="9">
        <f t="shared" si="237"/>
        <v>42217.834525462968</v>
      </c>
      <c r="T2530" s="9">
        <f t="shared" si="238"/>
        <v>42236.458333333328</v>
      </c>
    </row>
    <row r="2531" spans="1:20" ht="30" x14ac:dyDescent="0.25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8305</v>
      </c>
      <c r="O2531" s="5">
        <f t="shared" si="234"/>
        <v>104.28333333333333</v>
      </c>
      <c r="P2531" s="5">
        <f t="shared" si="239"/>
        <v>82.328947368421055</v>
      </c>
      <c r="Q2531" t="str">
        <f t="shared" si="235"/>
        <v>music</v>
      </c>
      <c r="R2531" t="str">
        <f t="shared" si="236"/>
        <v>music</v>
      </c>
      <c r="S2531" s="9">
        <f t="shared" si="237"/>
        <v>40948.080729166664</v>
      </c>
      <c r="T2531" s="9">
        <f t="shared" si="238"/>
        <v>40993.0390625</v>
      </c>
    </row>
    <row r="2532" spans="1:20" ht="45" x14ac:dyDescent="0.25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8305</v>
      </c>
      <c r="O2532" s="5">
        <f t="shared" si="234"/>
        <v>100</v>
      </c>
      <c r="P2532" s="5">
        <f t="shared" si="239"/>
        <v>135.41666666666666</v>
      </c>
      <c r="Q2532" t="str">
        <f t="shared" si="235"/>
        <v>music</v>
      </c>
      <c r="R2532" t="str">
        <f t="shared" si="236"/>
        <v>music</v>
      </c>
      <c r="S2532" s="9">
        <f t="shared" si="237"/>
        <v>42081.864641203705</v>
      </c>
      <c r="T2532" s="9">
        <f t="shared" si="238"/>
        <v>42114.201388888891</v>
      </c>
    </row>
    <row r="2533" spans="1:20" ht="60" x14ac:dyDescent="0.25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8305</v>
      </c>
      <c r="O2533" s="5">
        <f t="shared" si="234"/>
        <v>100.4</v>
      </c>
      <c r="P2533" s="5">
        <f t="shared" si="239"/>
        <v>74.06557377049181</v>
      </c>
      <c r="Q2533" t="str">
        <f t="shared" si="235"/>
        <v>music</v>
      </c>
      <c r="R2533" t="str">
        <f t="shared" si="236"/>
        <v>music</v>
      </c>
      <c r="S2533" s="9">
        <f t="shared" si="237"/>
        <v>42208.680023148147</v>
      </c>
      <c r="T2533" s="9">
        <f t="shared" si="238"/>
        <v>42231.165972222225</v>
      </c>
    </row>
    <row r="2534" spans="1:20" ht="60" x14ac:dyDescent="0.25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8305</v>
      </c>
      <c r="O2534" s="5">
        <f t="shared" si="234"/>
        <v>126.125</v>
      </c>
      <c r="P2534" s="5">
        <f t="shared" si="239"/>
        <v>84.083333333333329</v>
      </c>
      <c r="Q2534" t="str">
        <f t="shared" si="235"/>
        <v>music</v>
      </c>
      <c r="R2534" t="str">
        <f t="shared" si="236"/>
        <v>music</v>
      </c>
      <c r="S2534" s="9">
        <f t="shared" si="237"/>
        <v>41107.849143518521</v>
      </c>
      <c r="T2534" s="9">
        <f t="shared" si="238"/>
        <v>41137.849143518521</v>
      </c>
    </row>
    <row r="2535" spans="1:20" ht="60" x14ac:dyDescent="0.25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8305</v>
      </c>
      <c r="O2535" s="5">
        <f t="shared" si="234"/>
        <v>110.66666666666667</v>
      </c>
      <c r="P2535" s="5">
        <f t="shared" si="239"/>
        <v>61.029411764705884</v>
      </c>
      <c r="Q2535" t="str">
        <f t="shared" si="235"/>
        <v>music</v>
      </c>
      <c r="R2535" t="str">
        <f t="shared" si="236"/>
        <v>music</v>
      </c>
      <c r="S2535" s="9">
        <f t="shared" si="237"/>
        <v>41304.751284722224</v>
      </c>
      <c r="T2535" s="9">
        <f t="shared" si="238"/>
        <v>41334.750787037039</v>
      </c>
    </row>
    <row r="2536" spans="1:20" ht="75" x14ac:dyDescent="0.25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8305</v>
      </c>
      <c r="O2536" s="5">
        <f t="shared" si="234"/>
        <v>105</v>
      </c>
      <c r="P2536" s="5">
        <f t="shared" si="239"/>
        <v>150</v>
      </c>
      <c r="Q2536" t="str">
        <f t="shared" si="235"/>
        <v>music</v>
      </c>
      <c r="R2536" t="str">
        <f t="shared" si="236"/>
        <v>music</v>
      </c>
      <c r="S2536" s="9">
        <f t="shared" si="237"/>
        <v>40127.700370370374</v>
      </c>
      <c r="T2536" s="9">
        <f t="shared" si="238"/>
        <v>40179.25</v>
      </c>
    </row>
    <row r="2537" spans="1:20" x14ac:dyDescent="0.25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8305</v>
      </c>
      <c r="O2537" s="5">
        <f t="shared" si="234"/>
        <v>103.77500000000001</v>
      </c>
      <c r="P2537" s="5">
        <f t="shared" si="239"/>
        <v>266.08974358974359</v>
      </c>
      <c r="Q2537" t="str">
        <f t="shared" si="235"/>
        <v>music</v>
      </c>
      <c r="R2537" t="str">
        <f t="shared" si="236"/>
        <v>music</v>
      </c>
      <c r="S2537" s="9">
        <f t="shared" si="237"/>
        <v>41943.791030092594</v>
      </c>
      <c r="T2537" s="9">
        <f t="shared" si="238"/>
        <v>41974.832696759258</v>
      </c>
    </row>
    <row r="2538" spans="1:20" ht="60" x14ac:dyDescent="0.25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8305</v>
      </c>
      <c r="O2538" s="5">
        <f t="shared" si="234"/>
        <v>116</v>
      </c>
      <c r="P2538" s="5">
        <f t="shared" si="239"/>
        <v>7.25</v>
      </c>
      <c r="Q2538" t="str">
        <f t="shared" si="235"/>
        <v>music</v>
      </c>
      <c r="R2538" t="str">
        <f t="shared" si="236"/>
        <v>music</v>
      </c>
      <c r="S2538" s="9">
        <f t="shared" si="237"/>
        <v>41464.106087962966</v>
      </c>
      <c r="T2538" s="9">
        <f t="shared" si="238"/>
        <v>41485.106087962966</v>
      </c>
    </row>
    <row r="2539" spans="1:20" ht="45" x14ac:dyDescent="0.25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8305</v>
      </c>
      <c r="O2539" s="5">
        <f t="shared" si="234"/>
        <v>110</v>
      </c>
      <c r="P2539" s="5">
        <f t="shared" si="239"/>
        <v>100</v>
      </c>
      <c r="Q2539" t="str">
        <f t="shared" si="235"/>
        <v>music</v>
      </c>
      <c r="R2539" t="str">
        <f t="shared" si="236"/>
        <v>music</v>
      </c>
      <c r="S2539" s="9">
        <f t="shared" si="237"/>
        <v>40696.648784722223</v>
      </c>
      <c r="T2539" s="9">
        <f t="shared" si="238"/>
        <v>40756.648784722223</v>
      </c>
    </row>
    <row r="2540" spans="1:20" ht="45" x14ac:dyDescent="0.25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8305</v>
      </c>
      <c r="O2540" s="5">
        <f t="shared" si="234"/>
        <v>113.01761111111109</v>
      </c>
      <c r="P2540" s="5">
        <f t="shared" si="239"/>
        <v>109.96308108108107</v>
      </c>
      <c r="Q2540" t="str">
        <f t="shared" si="235"/>
        <v>music</v>
      </c>
      <c r="R2540" t="str">
        <f t="shared" si="236"/>
        <v>music</v>
      </c>
      <c r="S2540" s="9">
        <f t="shared" si="237"/>
        <v>41298.509965277779</v>
      </c>
      <c r="T2540" s="9">
        <f t="shared" si="238"/>
        <v>41329.207638888889</v>
      </c>
    </row>
    <row r="2541" spans="1:20" ht="60" x14ac:dyDescent="0.25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8305</v>
      </c>
      <c r="O2541" s="5">
        <f t="shared" si="234"/>
        <v>100.25</v>
      </c>
      <c r="P2541" s="5">
        <f t="shared" si="239"/>
        <v>169.91525423728814</v>
      </c>
      <c r="Q2541" t="str">
        <f t="shared" si="235"/>
        <v>music</v>
      </c>
      <c r="R2541" t="str">
        <f t="shared" si="236"/>
        <v>music</v>
      </c>
      <c r="S2541" s="9">
        <f t="shared" si="237"/>
        <v>41977.902222222227</v>
      </c>
      <c r="T2541" s="9">
        <f t="shared" si="238"/>
        <v>42037.902222222227</v>
      </c>
    </row>
    <row r="2542" spans="1:20" ht="60" x14ac:dyDescent="0.25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8305</v>
      </c>
      <c r="O2542" s="5">
        <f t="shared" si="234"/>
        <v>103.4</v>
      </c>
      <c r="P2542" s="5">
        <f t="shared" si="239"/>
        <v>95.740740740740748</v>
      </c>
      <c r="Q2542" t="str">
        <f t="shared" si="235"/>
        <v>music</v>
      </c>
      <c r="R2542" t="str">
        <f t="shared" si="236"/>
        <v>music</v>
      </c>
      <c r="S2542" s="9">
        <f t="shared" si="237"/>
        <v>40785.675011574072</v>
      </c>
      <c r="T2542" s="9">
        <f t="shared" si="238"/>
        <v>40845.675011574072</v>
      </c>
    </row>
    <row r="2543" spans="1:20" ht="60" x14ac:dyDescent="0.25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8305</v>
      </c>
      <c r="O2543" s="5">
        <f t="shared" si="234"/>
        <v>107.02857142857142</v>
      </c>
      <c r="P2543" s="5">
        <f t="shared" si="239"/>
        <v>59.460317460317462</v>
      </c>
      <c r="Q2543" t="str">
        <f t="shared" si="235"/>
        <v>music</v>
      </c>
      <c r="R2543" t="str">
        <f t="shared" si="236"/>
        <v>music</v>
      </c>
      <c r="S2543" s="9">
        <f t="shared" si="237"/>
        <v>41483.449282407404</v>
      </c>
      <c r="T2543" s="9">
        <f t="shared" si="238"/>
        <v>41543.449282407404</v>
      </c>
    </row>
    <row r="2544" spans="1:20" ht="45" x14ac:dyDescent="0.25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8305</v>
      </c>
      <c r="O2544" s="5">
        <f t="shared" si="234"/>
        <v>103.57142857142857</v>
      </c>
      <c r="P2544" s="5">
        <f t="shared" si="239"/>
        <v>55.769230769230766</v>
      </c>
      <c r="Q2544" t="str">
        <f t="shared" si="235"/>
        <v>music</v>
      </c>
      <c r="R2544" t="str">
        <f t="shared" si="236"/>
        <v>music</v>
      </c>
      <c r="S2544" s="9">
        <f t="shared" si="237"/>
        <v>41509.426585648151</v>
      </c>
      <c r="T2544" s="9">
        <f t="shared" si="238"/>
        <v>41548.165972222225</v>
      </c>
    </row>
    <row r="2545" spans="1:20" ht="60" x14ac:dyDescent="0.25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8305</v>
      </c>
      <c r="O2545" s="5">
        <f t="shared" si="234"/>
        <v>156.4</v>
      </c>
      <c r="P2545" s="5">
        <f t="shared" si="239"/>
        <v>30.076923076923077</v>
      </c>
      <c r="Q2545" t="str">
        <f t="shared" si="235"/>
        <v>music</v>
      </c>
      <c r="R2545" t="str">
        <f t="shared" si="236"/>
        <v>music</v>
      </c>
      <c r="S2545" s="9">
        <f t="shared" si="237"/>
        <v>40514.107615740737</v>
      </c>
      <c r="T2545" s="9">
        <f t="shared" si="238"/>
        <v>40545.125</v>
      </c>
    </row>
    <row r="2546" spans="1:20" ht="45" x14ac:dyDescent="0.25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8305</v>
      </c>
      <c r="O2546" s="5">
        <f t="shared" si="234"/>
        <v>100.82</v>
      </c>
      <c r="P2546" s="5">
        <f t="shared" si="239"/>
        <v>88.438596491228068</v>
      </c>
      <c r="Q2546" t="str">
        <f t="shared" si="235"/>
        <v>music</v>
      </c>
      <c r="R2546" t="str">
        <f t="shared" si="236"/>
        <v>music</v>
      </c>
      <c r="S2546" s="9">
        <f t="shared" si="237"/>
        <v>41068.520474537036</v>
      </c>
      <c r="T2546" s="9">
        <f t="shared" si="238"/>
        <v>41098.520474537036</v>
      </c>
    </row>
    <row r="2547" spans="1:20" ht="45" x14ac:dyDescent="0.25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8305</v>
      </c>
      <c r="O2547" s="5">
        <f t="shared" si="234"/>
        <v>195.3</v>
      </c>
      <c r="P2547" s="5">
        <f t="shared" si="239"/>
        <v>64.032786885245898</v>
      </c>
      <c r="Q2547" t="str">
        <f t="shared" si="235"/>
        <v>music</v>
      </c>
      <c r="R2547" t="str">
        <f t="shared" si="236"/>
        <v>music</v>
      </c>
      <c r="S2547" s="9">
        <f t="shared" si="237"/>
        <v>42027.13817129629</v>
      </c>
      <c r="T2547" s="9">
        <f t="shared" si="238"/>
        <v>42062.020833333328</v>
      </c>
    </row>
    <row r="2548" spans="1:20" ht="45" x14ac:dyDescent="0.25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8305</v>
      </c>
      <c r="O2548" s="5">
        <f t="shared" si="234"/>
        <v>111.71428571428571</v>
      </c>
      <c r="P2548" s="5">
        <f t="shared" si="239"/>
        <v>60.153846153846153</v>
      </c>
      <c r="Q2548" t="str">
        <f t="shared" si="235"/>
        <v>music</v>
      </c>
      <c r="R2548" t="str">
        <f t="shared" si="236"/>
        <v>music</v>
      </c>
      <c r="S2548" s="9">
        <f t="shared" si="237"/>
        <v>41524.858553240738</v>
      </c>
      <c r="T2548" s="9">
        <f t="shared" si="238"/>
        <v>41552.208333333336</v>
      </c>
    </row>
    <row r="2549" spans="1:20" ht="60" x14ac:dyDescent="0.25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8305</v>
      </c>
      <c r="O2549" s="5">
        <f t="shared" si="234"/>
        <v>119.85454545454546</v>
      </c>
      <c r="P2549" s="5">
        <f t="shared" si="239"/>
        <v>49.194029850746269</v>
      </c>
      <c r="Q2549" t="str">
        <f t="shared" si="235"/>
        <v>music</v>
      </c>
      <c r="R2549" t="str">
        <f t="shared" si="236"/>
        <v>music</v>
      </c>
      <c r="S2549" s="9">
        <f t="shared" si="237"/>
        <v>40973.773182870369</v>
      </c>
      <c r="T2549" s="9">
        <f t="shared" si="238"/>
        <v>41003.731516203705</v>
      </c>
    </row>
    <row r="2550" spans="1:20" ht="60" x14ac:dyDescent="0.25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8305</v>
      </c>
      <c r="O2550" s="5">
        <f t="shared" si="234"/>
        <v>101.85</v>
      </c>
      <c r="P2550" s="5">
        <f t="shared" si="239"/>
        <v>165.16216216216216</v>
      </c>
      <c r="Q2550" t="str">
        <f t="shared" si="235"/>
        <v>music</v>
      </c>
      <c r="R2550" t="str">
        <f t="shared" si="236"/>
        <v>music</v>
      </c>
      <c r="S2550" s="9">
        <f t="shared" si="237"/>
        <v>42618.625428240746</v>
      </c>
      <c r="T2550" s="9">
        <f t="shared" si="238"/>
        <v>42643.185416666667</v>
      </c>
    </row>
    <row r="2551" spans="1:20" ht="45" x14ac:dyDescent="0.25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8305</v>
      </c>
      <c r="O2551" s="5">
        <f t="shared" si="234"/>
        <v>102.80254777070064</v>
      </c>
      <c r="P2551" s="5">
        <f t="shared" si="239"/>
        <v>43.621621621621621</v>
      </c>
      <c r="Q2551" t="str">
        <f t="shared" si="235"/>
        <v>music</v>
      </c>
      <c r="R2551" t="str">
        <f t="shared" si="236"/>
        <v>music</v>
      </c>
      <c r="S2551" s="9">
        <f t="shared" si="237"/>
        <v>41390.757754629631</v>
      </c>
      <c r="T2551" s="9">
        <f t="shared" si="238"/>
        <v>41425.708333333336</v>
      </c>
    </row>
    <row r="2552" spans="1:20" ht="60" x14ac:dyDescent="0.25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8305</v>
      </c>
      <c r="O2552" s="5">
        <f t="shared" si="234"/>
        <v>100.84615384615384</v>
      </c>
      <c r="P2552" s="5">
        <f t="shared" si="239"/>
        <v>43.7</v>
      </c>
      <c r="Q2552" t="str">
        <f t="shared" si="235"/>
        <v>music</v>
      </c>
      <c r="R2552" t="str">
        <f t="shared" si="236"/>
        <v>music</v>
      </c>
      <c r="S2552" s="9">
        <f t="shared" si="237"/>
        <v>42228.634328703702</v>
      </c>
      <c r="T2552" s="9">
        <f t="shared" si="238"/>
        <v>42285.165972222225</v>
      </c>
    </row>
    <row r="2553" spans="1:20" ht="45" x14ac:dyDescent="0.25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8305</v>
      </c>
      <c r="O2553" s="5">
        <f t="shared" si="234"/>
        <v>102.73469387755102</v>
      </c>
      <c r="P2553" s="5">
        <f t="shared" si="239"/>
        <v>67.419642857142861</v>
      </c>
      <c r="Q2553" t="str">
        <f t="shared" si="235"/>
        <v>music</v>
      </c>
      <c r="R2553" t="str">
        <f t="shared" si="236"/>
        <v>music</v>
      </c>
      <c r="S2553" s="9">
        <f t="shared" si="237"/>
        <v>40961.252141203702</v>
      </c>
      <c r="T2553" s="9">
        <f t="shared" si="238"/>
        <v>40989.866666666669</v>
      </c>
    </row>
    <row r="2554" spans="1:20" ht="60" x14ac:dyDescent="0.25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8305</v>
      </c>
      <c r="O2554" s="5">
        <f t="shared" si="234"/>
        <v>106.5</v>
      </c>
      <c r="P2554" s="5">
        <f t="shared" si="239"/>
        <v>177.5</v>
      </c>
      <c r="Q2554" t="str">
        <f t="shared" si="235"/>
        <v>music</v>
      </c>
      <c r="R2554" t="str">
        <f t="shared" si="236"/>
        <v>music</v>
      </c>
      <c r="S2554" s="9">
        <f t="shared" si="237"/>
        <v>42769.809965277775</v>
      </c>
      <c r="T2554" s="9">
        <f t="shared" si="238"/>
        <v>42799.809965277775</v>
      </c>
    </row>
    <row r="2555" spans="1:20" ht="45" x14ac:dyDescent="0.25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8305</v>
      </c>
      <c r="O2555" s="5">
        <f t="shared" si="234"/>
        <v>155.53333333333333</v>
      </c>
      <c r="P2555" s="5">
        <f t="shared" si="239"/>
        <v>38.883333333333333</v>
      </c>
      <c r="Q2555" t="str">
        <f t="shared" si="235"/>
        <v>music</v>
      </c>
      <c r="R2555" t="str">
        <f t="shared" si="236"/>
        <v>music</v>
      </c>
      <c r="S2555" s="9">
        <f t="shared" si="237"/>
        <v>41113.199155092596</v>
      </c>
      <c r="T2555" s="9">
        <f t="shared" si="238"/>
        <v>41173.199155092596</v>
      </c>
    </row>
    <row r="2556" spans="1:20" ht="60" x14ac:dyDescent="0.25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8305</v>
      </c>
      <c r="O2556" s="5">
        <f t="shared" si="234"/>
        <v>122.8</v>
      </c>
      <c r="P2556" s="5">
        <f t="shared" si="239"/>
        <v>54.985074626865675</v>
      </c>
      <c r="Q2556" t="str">
        <f t="shared" si="235"/>
        <v>music</v>
      </c>
      <c r="R2556" t="str">
        <f t="shared" si="236"/>
        <v>music</v>
      </c>
      <c r="S2556" s="9">
        <f t="shared" si="237"/>
        <v>42125.078275462962</v>
      </c>
      <c r="T2556" s="9">
        <f t="shared" si="238"/>
        <v>42156.165972222225</v>
      </c>
    </row>
    <row r="2557" spans="1:20" ht="60" x14ac:dyDescent="0.25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8305</v>
      </c>
      <c r="O2557" s="5">
        <f t="shared" si="234"/>
        <v>107.35</v>
      </c>
      <c r="P2557" s="5">
        <f t="shared" si="239"/>
        <v>61.342857142857142</v>
      </c>
      <c r="Q2557" t="str">
        <f t="shared" si="235"/>
        <v>music</v>
      </c>
      <c r="R2557" t="str">
        <f t="shared" si="236"/>
        <v>music</v>
      </c>
      <c r="S2557" s="9">
        <f t="shared" si="237"/>
        <v>41026.655011574076</v>
      </c>
      <c r="T2557" s="9">
        <f t="shared" si="238"/>
        <v>41057.655011574076</v>
      </c>
    </row>
    <row r="2558" spans="1:20" ht="60" x14ac:dyDescent="0.25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8305</v>
      </c>
      <c r="O2558" s="5">
        <f t="shared" si="234"/>
        <v>105.50335570469798</v>
      </c>
      <c r="P2558" s="5">
        <f t="shared" si="239"/>
        <v>23.117647058823529</v>
      </c>
      <c r="Q2558" t="str">
        <f t="shared" si="235"/>
        <v>music</v>
      </c>
      <c r="R2558" t="str">
        <f t="shared" si="236"/>
        <v>music</v>
      </c>
      <c r="S2558" s="9">
        <f t="shared" si="237"/>
        <v>41222.991400462961</v>
      </c>
      <c r="T2558" s="9">
        <f t="shared" si="238"/>
        <v>41267.991400462961</v>
      </c>
    </row>
    <row r="2559" spans="1:20" ht="30" x14ac:dyDescent="0.25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8305</v>
      </c>
      <c r="O2559" s="5">
        <f t="shared" si="234"/>
        <v>118.44444444444444</v>
      </c>
      <c r="P2559" s="5">
        <f t="shared" si="239"/>
        <v>29.611111111111111</v>
      </c>
      <c r="Q2559" t="str">
        <f t="shared" si="235"/>
        <v>music</v>
      </c>
      <c r="R2559" t="str">
        <f t="shared" si="236"/>
        <v>music</v>
      </c>
      <c r="S2559" s="9">
        <f t="shared" si="237"/>
        <v>41744.745208333334</v>
      </c>
      <c r="T2559" s="9">
        <f t="shared" si="238"/>
        <v>41774.745208333334</v>
      </c>
    </row>
    <row r="2560" spans="1:20" ht="45" x14ac:dyDescent="0.25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8305</v>
      </c>
      <c r="O2560" s="5">
        <f t="shared" si="234"/>
        <v>108.88</v>
      </c>
      <c r="P2560" s="5">
        <f t="shared" si="239"/>
        <v>75.611111111111114</v>
      </c>
      <c r="Q2560" t="str">
        <f t="shared" si="235"/>
        <v>music</v>
      </c>
      <c r="R2560" t="str">
        <f t="shared" si="236"/>
        <v>music</v>
      </c>
      <c r="S2560" s="9">
        <f t="shared" si="237"/>
        <v>42093.860023148154</v>
      </c>
      <c r="T2560" s="9">
        <f t="shared" si="238"/>
        <v>42125.582638888889</v>
      </c>
    </row>
    <row r="2561" spans="1:20" ht="60" x14ac:dyDescent="0.25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8305</v>
      </c>
      <c r="O2561" s="5">
        <f t="shared" si="234"/>
        <v>111.25</v>
      </c>
      <c r="P2561" s="5">
        <f t="shared" si="239"/>
        <v>35.6</v>
      </c>
      <c r="Q2561" t="str">
        <f t="shared" si="235"/>
        <v>music</v>
      </c>
      <c r="R2561" t="str">
        <f t="shared" si="236"/>
        <v>music</v>
      </c>
      <c r="S2561" s="9">
        <f t="shared" si="237"/>
        <v>40829.873657407406</v>
      </c>
      <c r="T2561" s="9">
        <f t="shared" si="238"/>
        <v>40862.817361111112</v>
      </c>
    </row>
    <row r="2562" spans="1:20" ht="60" x14ac:dyDescent="0.25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8305</v>
      </c>
      <c r="O2562" s="5">
        <f t="shared" si="234"/>
        <v>100.1</v>
      </c>
      <c r="P2562" s="5">
        <f t="shared" si="239"/>
        <v>143</v>
      </c>
      <c r="Q2562" t="str">
        <f t="shared" si="235"/>
        <v>music</v>
      </c>
      <c r="R2562" t="str">
        <f t="shared" si="236"/>
        <v>music</v>
      </c>
      <c r="S2562" s="9">
        <f t="shared" si="237"/>
        <v>42039.951087962967</v>
      </c>
      <c r="T2562" s="9">
        <f t="shared" si="238"/>
        <v>42069.951087962967</v>
      </c>
    </row>
    <row r="2563" spans="1:20" ht="60" x14ac:dyDescent="0.25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8289</v>
      </c>
      <c r="O2563" s="5">
        <f t="shared" ref="O2563:O2626" si="240">E2563*100/D2563</f>
        <v>0</v>
      </c>
      <c r="P2563" s="5">
        <f t="shared" si="239"/>
        <v>0</v>
      </c>
      <c r="Q2563" t="str">
        <f t="shared" ref="Q2563:Q2626" si="241">IF(ISERR(FIND(" ",N2563)),"",LEFT(N2563,FIND(" ",N2563)-1))</f>
        <v>food</v>
      </c>
      <c r="R2563" t="str">
        <f t="shared" ref="R2563:R2626" si="242">IF(ISERR(FIND(" ",N2563)),"",RIGHT(N2563,LEN(N2563)-FIND("*",SUBSTITUTE(N2563," ","*",LEN(N2563)-LEN(SUBSTITUTE(N2563," ",""))))))</f>
        <v>trucks</v>
      </c>
      <c r="S2563" s="9">
        <f t="shared" ref="S2563:S2626" si="243">(((J2563/60)/60)/24)+DATE(1970,1,1)</f>
        <v>42260.528807870374</v>
      </c>
      <c r="T2563" s="9">
        <f t="shared" ref="T2563:T2626" si="244">(((I2563/60)/60)/24)+DATE(1970,1,1)</f>
        <v>42290.528807870374</v>
      </c>
    </row>
    <row r="2564" spans="1:20" ht="60" x14ac:dyDescent="0.25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8289</v>
      </c>
      <c r="O2564" s="5">
        <f t="shared" si="240"/>
        <v>0.75</v>
      </c>
      <c r="P2564" s="5">
        <f t="shared" ref="P2564:P2627" si="245">IF(L2564=0,0,E2564/L2564)</f>
        <v>25</v>
      </c>
      <c r="Q2564" t="str">
        <f t="shared" si="241"/>
        <v>food</v>
      </c>
      <c r="R2564" t="str">
        <f t="shared" si="242"/>
        <v>trucks</v>
      </c>
      <c r="S2564" s="9">
        <f t="shared" si="243"/>
        <v>42594.524756944447</v>
      </c>
      <c r="T2564" s="9">
        <f t="shared" si="244"/>
        <v>42654.524756944447</v>
      </c>
    </row>
    <row r="2565" spans="1:20" ht="30" x14ac:dyDescent="0.25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8289</v>
      </c>
      <c r="O2565" s="5">
        <f t="shared" si="240"/>
        <v>0</v>
      </c>
      <c r="P2565" s="5">
        <f t="shared" si="245"/>
        <v>0</v>
      </c>
      <c r="Q2565" t="str">
        <f t="shared" si="241"/>
        <v>food</v>
      </c>
      <c r="R2565" t="str">
        <f t="shared" si="242"/>
        <v>trucks</v>
      </c>
      <c r="S2565" s="9">
        <f t="shared" si="243"/>
        <v>42155.139479166668</v>
      </c>
      <c r="T2565" s="9">
        <f t="shared" si="244"/>
        <v>42215.139479166668</v>
      </c>
    </row>
    <row r="2566" spans="1:20" ht="45" x14ac:dyDescent="0.25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8289</v>
      </c>
      <c r="O2566" s="5">
        <f t="shared" si="240"/>
        <v>0</v>
      </c>
      <c r="P2566" s="5">
        <f t="shared" si="245"/>
        <v>0</v>
      </c>
      <c r="Q2566" t="str">
        <f t="shared" si="241"/>
        <v>food</v>
      </c>
      <c r="R2566" t="str">
        <f t="shared" si="242"/>
        <v>trucks</v>
      </c>
      <c r="S2566" s="9">
        <f t="shared" si="243"/>
        <v>41822.040497685186</v>
      </c>
      <c r="T2566" s="9">
        <f t="shared" si="244"/>
        <v>41852.040497685186</v>
      </c>
    </row>
    <row r="2567" spans="1:20" ht="45" x14ac:dyDescent="0.25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8289</v>
      </c>
      <c r="O2567" s="5">
        <f t="shared" si="240"/>
        <v>1</v>
      </c>
      <c r="P2567" s="5">
        <f t="shared" si="245"/>
        <v>100</v>
      </c>
      <c r="Q2567" t="str">
        <f t="shared" si="241"/>
        <v>food</v>
      </c>
      <c r="R2567" t="str">
        <f t="shared" si="242"/>
        <v>trucks</v>
      </c>
      <c r="S2567" s="9">
        <f t="shared" si="243"/>
        <v>42440.650335648148</v>
      </c>
      <c r="T2567" s="9">
        <f t="shared" si="244"/>
        <v>42499.868055555555</v>
      </c>
    </row>
    <row r="2568" spans="1:20" ht="45" x14ac:dyDescent="0.25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8289</v>
      </c>
      <c r="O2568" s="5">
        <f t="shared" si="240"/>
        <v>0</v>
      </c>
      <c r="P2568" s="5">
        <f t="shared" si="245"/>
        <v>0</v>
      </c>
      <c r="Q2568" t="str">
        <f t="shared" si="241"/>
        <v>food</v>
      </c>
      <c r="R2568" t="str">
        <f t="shared" si="242"/>
        <v>trucks</v>
      </c>
      <c r="S2568" s="9">
        <f t="shared" si="243"/>
        <v>41842.980879629627</v>
      </c>
      <c r="T2568" s="9">
        <f t="shared" si="244"/>
        <v>41872.980879629627</v>
      </c>
    </row>
    <row r="2569" spans="1:20" ht="45" x14ac:dyDescent="0.25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8289</v>
      </c>
      <c r="O2569" s="5">
        <f t="shared" si="240"/>
        <v>0.26666666666666666</v>
      </c>
      <c r="P2569" s="5">
        <f t="shared" si="245"/>
        <v>60</v>
      </c>
      <c r="Q2569" t="str">
        <f t="shared" si="241"/>
        <v>food</v>
      </c>
      <c r="R2569" t="str">
        <f t="shared" si="242"/>
        <v>trucks</v>
      </c>
      <c r="S2569" s="9">
        <f t="shared" si="243"/>
        <v>42087.878912037035</v>
      </c>
      <c r="T2569" s="9">
        <f t="shared" si="244"/>
        <v>42117.878912037035</v>
      </c>
    </row>
    <row r="2570" spans="1:20" ht="60" x14ac:dyDescent="0.25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8289</v>
      </c>
      <c r="O2570" s="5">
        <f t="shared" si="240"/>
        <v>0.5</v>
      </c>
      <c r="P2570" s="5">
        <f t="shared" si="245"/>
        <v>50</v>
      </c>
      <c r="Q2570" t="str">
        <f t="shared" si="241"/>
        <v>food</v>
      </c>
      <c r="R2570" t="str">
        <f t="shared" si="242"/>
        <v>trucks</v>
      </c>
      <c r="S2570" s="9">
        <f t="shared" si="243"/>
        <v>42584.666597222225</v>
      </c>
      <c r="T2570" s="9">
        <f t="shared" si="244"/>
        <v>42614.666597222225</v>
      </c>
    </row>
    <row r="2571" spans="1:20" ht="45" x14ac:dyDescent="0.25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8289</v>
      </c>
      <c r="O2571" s="5">
        <f t="shared" si="240"/>
        <v>2.2307692307692308</v>
      </c>
      <c r="P2571" s="5">
        <f t="shared" si="245"/>
        <v>72.5</v>
      </c>
      <c r="Q2571" t="str">
        <f t="shared" si="241"/>
        <v>food</v>
      </c>
      <c r="R2571" t="str">
        <f t="shared" si="242"/>
        <v>trucks</v>
      </c>
      <c r="S2571" s="9">
        <f t="shared" si="243"/>
        <v>42234.105462962965</v>
      </c>
      <c r="T2571" s="9">
        <f t="shared" si="244"/>
        <v>42264.105462962965</v>
      </c>
    </row>
    <row r="2572" spans="1:20" ht="45" x14ac:dyDescent="0.25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8289</v>
      </c>
      <c r="O2572" s="5">
        <f t="shared" si="240"/>
        <v>0.84285714285714286</v>
      </c>
      <c r="P2572" s="5">
        <f t="shared" si="245"/>
        <v>29.5</v>
      </c>
      <c r="Q2572" t="str">
        <f t="shared" si="241"/>
        <v>food</v>
      </c>
      <c r="R2572" t="str">
        <f t="shared" si="242"/>
        <v>trucks</v>
      </c>
      <c r="S2572" s="9">
        <f t="shared" si="243"/>
        <v>42744.903182870374</v>
      </c>
      <c r="T2572" s="9">
        <f t="shared" si="244"/>
        <v>42774.903182870374</v>
      </c>
    </row>
    <row r="2573" spans="1:20" ht="45" x14ac:dyDescent="0.25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8289</v>
      </c>
      <c r="O2573" s="5">
        <f t="shared" si="240"/>
        <v>0.25</v>
      </c>
      <c r="P2573" s="5">
        <f t="shared" si="245"/>
        <v>62.5</v>
      </c>
      <c r="Q2573" t="str">
        <f t="shared" si="241"/>
        <v>food</v>
      </c>
      <c r="R2573" t="str">
        <f t="shared" si="242"/>
        <v>trucks</v>
      </c>
      <c r="S2573" s="9">
        <f t="shared" si="243"/>
        <v>42449.341678240744</v>
      </c>
      <c r="T2573" s="9">
        <f t="shared" si="244"/>
        <v>42509.341678240744</v>
      </c>
    </row>
    <row r="2574" spans="1:20" ht="45" x14ac:dyDescent="0.25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8289</v>
      </c>
      <c r="O2574" s="5">
        <f t="shared" si="240"/>
        <v>0</v>
      </c>
      <c r="P2574" s="5">
        <f t="shared" si="245"/>
        <v>0</v>
      </c>
      <c r="Q2574" t="str">
        <f t="shared" si="241"/>
        <v>food</v>
      </c>
      <c r="R2574" t="str">
        <f t="shared" si="242"/>
        <v>trucks</v>
      </c>
      <c r="S2574" s="9">
        <f t="shared" si="243"/>
        <v>42077.119409722218</v>
      </c>
      <c r="T2574" s="9">
        <f t="shared" si="244"/>
        <v>42107.119409722218</v>
      </c>
    </row>
    <row r="2575" spans="1:20" ht="60" x14ac:dyDescent="0.25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8289</v>
      </c>
      <c r="O2575" s="5">
        <f t="shared" si="240"/>
        <v>0</v>
      </c>
      <c r="P2575" s="5">
        <f t="shared" si="245"/>
        <v>0</v>
      </c>
      <c r="Q2575" t="str">
        <f t="shared" si="241"/>
        <v>food</v>
      </c>
      <c r="R2575" t="str">
        <f t="shared" si="242"/>
        <v>trucks</v>
      </c>
      <c r="S2575" s="9">
        <f t="shared" si="243"/>
        <v>41829.592002314814</v>
      </c>
      <c r="T2575" s="9">
        <f t="shared" si="244"/>
        <v>41874.592002314814</v>
      </c>
    </row>
    <row r="2576" spans="1:20" ht="60" x14ac:dyDescent="0.25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8289</v>
      </c>
      <c r="O2576" s="5">
        <f t="shared" si="240"/>
        <v>0</v>
      </c>
      <c r="P2576" s="5">
        <f t="shared" si="245"/>
        <v>0</v>
      </c>
      <c r="Q2576" t="str">
        <f t="shared" si="241"/>
        <v>food</v>
      </c>
      <c r="R2576" t="str">
        <f t="shared" si="242"/>
        <v>trucks</v>
      </c>
      <c r="S2576" s="9">
        <f t="shared" si="243"/>
        <v>42487.825752314813</v>
      </c>
      <c r="T2576" s="9">
        <f t="shared" si="244"/>
        <v>42508.825752314813</v>
      </c>
    </row>
    <row r="2577" spans="1:20" ht="60" x14ac:dyDescent="0.25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8289</v>
      </c>
      <c r="O2577" s="5">
        <f t="shared" si="240"/>
        <v>0</v>
      </c>
      <c r="P2577" s="5">
        <f t="shared" si="245"/>
        <v>0</v>
      </c>
      <c r="Q2577" t="str">
        <f t="shared" si="241"/>
        <v>food</v>
      </c>
      <c r="R2577" t="str">
        <f t="shared" si="242"/>
        <v>trucks</v>
      </c>
      <c r="S2577" s="9">
        <f t="shared" si="243"/>
        <v>41986.108726851846</v>
      </c>
      <c r="T2577" s="9">
        <f t="shared" si="244"/>
        <v>42016.108726851846</v>
      </c>
    </row>
    <row r="2578" spans="1:20" ht="30" x14ac:dyDescent="0.25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8289</v>
      </c>
      <c r="O2578" s="5">
        <f t="shared" si="240"/>
        <v>0</v>
      </c>
      <c r="P2578" s="5">
        <f t="shared" si="245"/>
        <v>0</v>
      </c>
      <c r="Q2578" t="str">
        <f t="shared" si="241"/>
        <v>food</v>
      </c>
      <c r="R2578" t="str">
        <f t="shared" si="242"/>
        <v>trucks</v>
      </c>
      <c r="S2578" s="9">
        <f t="shared" si="243"/>
        <v>42060.00980324074</v>
      </c>
      <c r="T2578" s="9">
        <f t="shared" si="244"/>
        <v>42104.968136574069</v>
      </c>
    </row>
    <row r="2579" spans="1:20" ht="60" x14ac:dyDescent="0.25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8289</v>
      </c>
      <c r="O2579" s="5">
        <f t="shared" si="240"/>
        <v>0</v>
      </c>
      <c r="P2579" s="5">
        <f t="shared" si="245"/>
        <v>0</v>
      </c>
      <c r="Q2579" t="str">
        <f t="shared" si="241"/>
        <v>food</v>
      </c>
      <c r="R2579" t="str">
        <f t="shared" si="242"/>
        <v>trucks</v>
      </c>
      <c r="S2579" s="9">
        <f t="shared" si="243"/>
        <v>41830.820567129631</v>
      </c>
      <c r="T2579" s="9">
        <f t="shared" si="244"/>
        <v>41855.820567129631</v>
      </c>
    </row>
    <row r="2580" spans="1:20" ht="60" x14ac:dyDescent="0.25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8289</v>
      </c>
      <c r="O2580" s="5">
        <f t="shared" si="240"/>
        <v>0</v>
      </c>
      <c r="P2580" s="5">
        <f t="shared" si="245"/>
        <v>0</v>
      </c>
      <c r="Q2580" t="str">
        <f t="shared" si="241"/>
        <v>food</v>
      </c>
      <c r="R2580" t="str">
        <f t="shared" si="242"/>
        <v>trucks</v>
      </c>
      <c r="S2580" s="9">
        <f t="shared" si="243"/>
        <v>42238.022905092599</v>
      </c>
      <c r="T2580" s="9">
        <f t="shared" si="244"/>
        <v>42286.708333333328</v>
      </c>
    </row>
    <row r="2581" spans="1:20" ht="45" x14ac:dyDescent="0.25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8289</v>
      </c>
      <c r="O2581" s="5">
        <f t="shared" si="240"/>
        <v>0.13850000000000001</v>
      </c>
      <c r="P2581" s="5">
        <f t="shared" si="245"/>
        <v>23.083333333333332</v>
      </c>
      <c r="Q2581" t="str">
        <f t="shared" si="241"/>
        <v>food</v>
      </c>
      <c r="R2581" t="str">
        <f t="shared" si="242"/>
        <v>trucks</v>
      </c>
      <c r="S2581" s="9">
        <f t="shared" si="243"/>
        <v>41837.829895833333</v>
      </c>
      <c r="T2581" s="9">
        <f t="shared" si="244"/>
        <v>41897.829895833333</v>
      </c>
    </row>
    <row r="2582" spans="1:20" ht="45" x14ac:dyDescent="0.25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8289</v>
      </c>
      <c r="O2582" s="5">
        <f t="shared" si="240"/>
        <v>0.6</v>
      </c>
      <c r="P2582" s="5">
        <f t="shared" si="245"/>
        <v>25.5</v>
      </c>
      <c r="Q2582" t="str">
        <f t="shared" si="241"/>
        <v>food</v>
      </c>
      <c r="R2582" t="str">
        <f t="shared" si="242"/>
        <v>trucks</v>
      </c>
      <c r="S2582" s="9">
        <f t="shared" si="243"/>
        <v>42110.326423611114</v>
      </c>
      <c r="T2582" s="9">
        <f t="shared" si="244"/>
        <v>42140.125</v>
      </c>
    </row>
    <row r="2583" spans="1:20" ht="45" x14ac:dyDescent="0.25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8289</v>
      </c>
      <c r="O2583" s="5">
        <f t="shared" si="240"/>
        <v>10.6</v>
      </c>
      <c r="P2583" s="5">
        <f t="shared" si="245"/>
        <v>48.18181818181818</v>
      </c>
      <c r="Q2583" t="str">
        <f t="shared" si="241"/>
        <v>food</v>
      </c>
      <c r="R2583" t="str">
        <f t="shared" si="242"/>
        <v>trucks</v>
      </c>
      <c r="S2583" s="9">
        <f t="shared" si="243"/>
        <v>42294.628449074073</v>
      </c>
      <c r="T2583" s="9">
        <f t="shared" si="244"/>
        <v>42324.670115740737</v>
      </c>
    </row>
    <row r="2584" spans="1:20" ht="30" x14ac:dyDescent="0.25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8289</v>
      </c>
      <c r="O2584" s="5">
        <f t="shared" si="240"/>
        <v>1.1111111111111111E-3</v>
      </c>
      <c r="P2584" s="5">
        <f t="shared" si="245"/>
        <v>1</v>
      </c>
      <c r="Q2584" t="str">
        <f t="shared" si="241"/>
        <v>food</v>
      </c>
      <c r="R2584" t="str">
        <f t="shared" si="242"/>
        <v>trucks</v>
      </c>
      <c r="S2584" s="9">
        <f t="shared" si="243"/>
        <v>42642.988819444443</v>
      </c>
      <c r="T2584" s="9">
        <f t="shared" si="244"/>
        <v>42672.988819444443</v>
      </c>
    </row>
    <row r="2585" spans="1:20" ht="45" x14ac:dyDescent="0.25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8289</v>
      </c>
      <c r="O2585" s="5">
        <f t="shared" si="240"/>
        <v>0.5</v>
      </c>
      <c r="P2585" s="5">
        <f t="shared" si="245"/>
        <v>1</v>
      </c>
      <c r="Q2585" t="str">
        <f t="shared" si="241"/>
        <v>food</v>
      </c>
      <c r="R2585" t="str">
        <f t="shared" si="242"/>
        <v>trucks</v>
      </c>
      <c r="S2585" s="9">
        <f t="shared" si="243"/>
        <v>42019.76944444445</v>
      </c>
      <c r="T2585" s="9">
        <f t="shared" si="244"/>
        <v>42079.727777777778</v>
      </c>
    </row>
    <row r="2586" spans="1:20" ht="45" x14ac:dyDescent="0.25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8289</v>
      </c>
      <c r="O2586" s="5">
        <f t="shared" si="240"/>
        <v>0</v>
      </c>
      <c r="P2586" s="5">
        <f t="shared" si="245"/>
        <v>0</v>
      </c>
      <c r="Q2586" t="str">
        <f t="shared" si="241"/>
        <v>food</v>
      </c>
      <c r="R2586" t="str">
        <f t="shared" si="242"/>
        <v>trucks</v>
      </c>
      <c r="S2586" s="9">
        <f t="shared" si="243"/>
        <v>42140.173252314817</v>
      </c>
      <c r="T2586" s="9">
        <f t="shared" si="244"/>
        <v>42170.173252314817</v>
      </c>
    </row>
    <row r="2587" spans="1:20" ht="45" x14ac:dyDescent="0.25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8289</v>
      </c>
      <c r="O2587" s="5">
        <f t="shared" si="240"/>
        <v>0.16666666666666666</v>
      </c>
      <c r="P2587" s="5">
        <f t="shared" si="245"/>
        <v>50</v>
      </c>
      <c r="Q2587" t="str">
        <f t="shared" si="241"/>
        <v>food</v>
      </c>
      <c r="R2587" t="str">
        <f t="shared" si="242"/>
        <v>trucks</v>
      </c>
      <c r="S2587" s="9">
        <f t="shared" si="243"/>
        <v>41795.963333333333</v>
      </c>
      <c r="T2587" s="9">
        <f t="shared" si="244"/>
        <v>41825.963333333333</v>
      </c>
    </row>
    <row r="2588" spans="1:20" ht="30" x14ac:dyDescent="0.25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8289</v>
      </c>
      <c r="O2588" s="5">
        <f t="shared" si="240"/>
        <v>0.16666666666666666</v>
      </c>
      <c r="P2588" s="5">
        <f t="shared" si="245"/>
        <v>5</v>
      </c>
      <c r="Q2588" t="str">
        <f t="shared" si="241"/>
        <v>food</v>
      </c>
      <c r="R2588" t="str">
        <f t="shared" si="242"/>
        <v>trucks</v>
      </c>
      <c r="S2588" s="9">
        <f t="shared" si="243"/>
        <v>42333.330277777779</v>
      </c>
      <c r="T2588" s="9">
        <f t="shared" si="244"/>
        <v>42363.330277777779</v>
      </c>
    </row>
    <row r="2589" spans="1:20" ht="45" x14ac:dyDescent="0.25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8289</v>
      </c>
      <c r="O2589" s="5">
        <f t="shared" si="240"/>
        <v>2.4340000000000002</v>
      </c>
      <c r="P2589" s="5">
        <f t="shared" si="245"/>
        <v>202.83333333333334</v>
      </c>
      <c r="Q2589" t="str">
        <f t="shared" si="241"/>
        <v>food</v>
      </c>
      <c r="R2589" t="str">
        <f t="shared" si="242"/>
        <v>trucks</v>
      </c>
      <c r="S2589" s="9">
        <f t="shared" si="243"/>
        <v>42338.675381944442</v>
      </c>
      <c r="T2589" s="9">
        <f t="shared" si="244"/>
        <v>42368.675381944442</v>
      </c>
    </row>
    <row r="2590" spans="1:20" ht="60" x14ac:dyDescent="0.25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8289</v>
      </c>
      <c r="O2590" s="5">
        <f t="shared" si="240"/>
        <v>3.8833333333333333</v>
      </c>
      <c r="P2590" s="5">
        <f t="shared" si="245"/>
        <v>29.125</v>
      </c>
      <c r="Q2590" t="str">
        <f t="shared" si="241"/>
        <v>food</v>
      </c>
      <c r="R2590" t="str">
        <f t="shared" si="242"/>
        <v>trucks</v>
      </c>
      <c r="S2590" s="9">
        <f t="shared" si="243"/>
        <v>42042.676226851851</v>
      </c>
      <c r="T2590" s="9">
        <f t="shared" si="244"/>
        <v>42094.551388888889</v>
      </c>
    </row>
    <row r="2591" spans="1:20" ht="60" x14ac:dyDescent="0.25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8289</v>
      </c>
      <c r="O2591" s="5">
        <f t="shared" si="240"/>
        <v>0.01</v>
      </c>
      <c r="P2591" s="5">
        <f t="shared" si="245"/>
        <v>5</v>
      </c>
      <c r="Q2591" t="str">
        <f t="shared" si="241"/>
        <v>food</v>
      </c>
      <c r="R2591" t="str">
        <f t="shared" si="242"/>
        <v>trucks</v>
      </c>
      <c r="S2591" s="9">
        <f t="shared" si="243"/>
        <v>42422.536192129628</v>
      </c>
      <c r="T2591" s="9">
        <f t="shared" si="244"/>
        <v>42452.494525462964</v>
      </c>
    </row>
    <row r="2592" spans="1:20" ht="60" x14ac:dyDescent="0.25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8289</v>
      </c>
      <c r="O2592" s="5">
        <f t="shared" si="240"/>
        <v>0</v>
      </c>
      <c r="P2592" s="5">
        <f t="shared" si="245"/>
        <v>0</v>
      </c>
      <c r="Q2592" t="str">
        <f t="shared" si="241"/>
        <v>food</v>
      </c>
      <c r="R2592" t="str">
        <f t="shared" si="242"/>
        <v>trucks</v>
      </c>
      <c r="S2592" s="9">
        <f t="shared" si="243"/>
        <v>42388.589085648149</v>
      </c>
      <c r="T2592" s="9">
        <f t="shared" si="244"/>
        <v>42395.589085648149</v>
      </c>
    </row>
    <row r="2593" spans="1:20" ht="60" x14ac:dyDescent="0.25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8289</v>
      </c>
      <c r="O2593" s="5">
        <f t="shared" si="240"/>
        <v>1.7333333333333334</v>
      </c>
      <c r="P2593" s="5">
        <f t="shared" si="245"/>
        <v>13</v>
      </c>
      <c r="Q2593" t="str">
        <f t="shared" si="241"/>
        <v>food</v>
      </c>
      <c r="R2593" t="str">
        <f t="shared" si="242"/>
        <v>trucks</v>
      </c>
      <c r="S2593" s="9">
        <f t="shared" si="243"/>
        <v>42382.906527777777</v>
      </c>
      <c r="T2593" s="9">
        <f t="shared" si="244"/>
        <v>42442.864861111113</v>
      </c>
    </row>
    <row r="2594" spans="1:20" ht="60" x14ac:dyDescent="0.25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8289</v>
      </c>
      <c r="O2594" s="5">
        <f t="shared" si="240"/>
        <v>0.16666666666666666</v>
      </c>
      <c r="P2594" s="5">
        <f t="shared" si="245"/>
        <v>50</v>
      </c>
      <c r="Q2594" t="str">
        <f t="shared" si="241"/>
        <v>food</v>
      </c>
      <c r="R2594" t="str">
        <f t="shared" si="242"/>
        <v>trucks</v>
      </c>
      <c r="S2594" s="9">
        <f t="shared" si="243"/>
        <v>41887.801168981481</v>
      </c>
      <c r="T2594" s="9">
        <f t="shared" si="244"/>
        <v>41917.801168981481</v>
      </c>
    </row>
    <row r="2595" spans="1:20" ht="45" x14ac:dyDescent="0.25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8289</v>
      </c>
      <c r="O2595" s="5">
        <f t="shared" si="240"/>
        <v>0</v>
      </c>
      <c r="P2595" s="5">
        <f t="shared" si="245"/>
        <v>0</v>
      </c>
      <c r="Q2595" t="str">
        <f t="shared" si="241"/>
        <v>food</v>
      </c>
      <c r="R2595" t="str">
        <f t="shared" si="242"/>
        <v>trucks</v>
      </c>
      <c r="S2595" s="9">
        <f t="shared" si="243"/>
        <v>42089.84520833334</v>
      </c>
      <c r="T2595" s="9">
        <f t="shared" si="244"/>
        <v>42119.84520833334</v>
      </c>
    </row>
    <row r="2596" spans="1:20" ht="45" x14ac:dyDescent="0.25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8289</v>
      </c>
      <c r="O2596" s="5">
        <f t="shared" si="240"/>
        <v>1.25E-3</v>
      </c>
      <c r="P2596" s="5">
        <f t="shared" si="245"/>
        <v>1</v>
      </c>
      <c r="Q2596" t="str">
        <f t="shared" si="241"/>
        <v>food</v>
      </c>
      <c r="R2596" t="str">
        <f t="shared" si="242"/>
        <v>trucks</v>
      </c>
      <c r="S2596" s="9">
        <f t="shared" si="243"/>
        <v>41828.967916666668</v>
      </c>
      <c r="T2596" s="9">
        <f t="shared" si="244"/>
        <v>41858.967916666668</v>
      </c>
    </row>
    <row r="2597" spans="1:20" ht="30" x14ac:dyDescent="0.25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8289</v>
      </c>
      <c r="O2597" s="5">
        <f t="shared" si="240"/>
        <v>12.166666666666666</v>
      </c>
      <c r="P2597" s="5">
        <f t="shared" si="245"/>
        <v>96.05263157894737</v>
      </c>
      <c r="Q2597" t="str">
        <f t="shared" si="241"/>
        <v>food</v>
      </c>
      <c r="R2597" t="str">
        <f t="shared" si="242"/>
        <v>trucks</v>
      </c>
      <c r="S2597" s="9">
        <f t="shared" si="243"/>
        <v>42760.244212962964</v>
      </c>
      <c r="T2597" s="9">
        <f t="shared" si="244"/>
        <v>42790.244212962964</v>
      </c>
    </row>
    <row r="2598" spans="1:20" ht="60" x14ac:dyDescent="0.25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8289</v>
      </c>
      <c r="O2598" s="5">
        <f t="shared" si="240"/>
        <v>23.588571428571427</v>
      </c>
      <c r="P2598" s="5">
        <f t="shared" si="245"/>
        <v>305.77777777777777</v>
      </c>
      <c r="Q2598" t="str">
        <f t="shared" si="241"/>
        <v>food</v>
      </c>
      <c r="R2598" t="str">
        <f t="shared" si="242"/>
        <v>trucks</v>
      </c>
      <c r="S2598" s="9">
        <f t="shared" si="243"/>
        <v>41828.664456018516</v>
      </c>
      <c r="T2598" s="9">
        <f t="shared" si="244"/>
        <v>41858.664456018516</v>
      </c>
    </row>
    <row r="2599" spans="1:20" ht="45" x14ac:dyDescent="0.25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8289</v>
      </c>
      <c r="O2599" s="5">
        <f t="shared" si="240"/>
        <v>5.666666666666667</v>
      </c>
      <c r="P2599" s="5">
        <f t="shared" si="245"/>
        <v>12.142857142857142</v>
      </c>
      <c r="Q2599" t="str">
        <f t="shared" si="241"/>
        <v>food</v>
      </c>
      <c r="R2599" t="str">
        <f t="shared" si="242"/>
        <v>trucks</v>
      </c>
      <c r="S2599" s="9">
        <f t="shared" si="243"/>
        <v>42510.341631944444</v>
      </c>
      <c r="T2599" s="9">
        <f t="shared" si="244"/>
        <v>42540.341631944444</v>
      </c>
    </row>
    <row r="2600" spans="1:20" ht="45" x14ac:dyDescent="0.25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8289</v>
      </c>
      <c r="O2600" s="5">
        <f t="shared" si="240"/>
        <v>39</v>
      </c>
      <c r="P2600" s="5">
        <f t="shared" si="245"/>
        <v>83.571428571428569</v>
      </c>
      <c r="Q2600" t="str">
        <f t="shared" si="241"/>
        <v>food</v>
      </c>
      <c r="R2600" t="str">
        <f t="shared" si="242"/>
        <v>trucks</v>
      </c>
      <c r="S2600" s="9">
        <f t="shared" si="243"/>
        <v>42240.840289351851</v>
      </c>
      <c r="T2600" s="9">
        <f t="shared" si="244"/>
        <v>42270.840289351851</v>
      </c>
    </row>
    <row r="2601" spans="1:20" ht="45" x14ac:dyDescent="0.25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8289</v>
      </c>
      <c r="O2601" s="5">
        <f t="shared" si="240"/>
        <v>0.99546510341776351</v>
      </c>
      <c r="P2601" s="5">
        <f t="shared" si="245"/>
        <v>18</v>
      </c>
      <c r="Q2601" t="str">
        <f t="shared" si="241"/>
        <v>food</v>
      </c>
      <c r="R2601" t="str">
        <f t="shared" si="242"/>
        <v>trucks</v>
      </c>
      <c r="S2601" s="9">
        <f t="shared" si="243"/>
        <v>41809.754016203704</v>
      </c>
      <c r="T2601" s="9">
        <f t="shared" si="244"/>
        <v>41854.754016203704</v>
      </c>
    </row>
    <row r="2602" spans="1:20" ht="45" x14ac:dyDescent="0.25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8289</v>
      </c>
      <c r="O2602" s="5">
        <f t="shared" si="240"/>
        <v>6.9320000000000004</v>
      </c>
      <c r="P2602" s="5">
        <f t="shared" si="245"/>
        <v>115.53333333333333</v>
      </c>
      <c r="Q2602" t="str">
        <f t="shared" si="241"/>
        <v>food</v>
      </c>
      <c r="R2602" t="str">
        <f t="shared" si="242"/>
        <v>trucks</v>
      </c>
      <c r="S2602" s="9">
        <f t="shared" si="243"/>
        <v>42394.900462962964</v>
      </c>
      <c r="T2602" s="9">
        <f t="shared" si="244"/>
        <v>42454.858796296292</v>
      </c>
    </row>
    <row r="2603" spans="1:20" ht="60" x14ac:dyDescent="0.25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8306</v>
      </c>
      <c r="O2603" s="5">
        <f t="shared" si="240"/>
        <v>661.4</v>
      </c>
      <c r="P2603" s="5">
        <f t="shared" si="245"/>
        <v>21.900662251655628</v>
      </c>
      <c r="Q2603" t="str">
        <f t="shared" si="241"/>
        <v>technology</v>
      </c>
      <c r="R2603" t="str">
        <f t="shared" si="242"/>
        <v>exploration</v>
      </c>
      <c r="S2603" s="9">
        <f t="shared" si="243"/>
        <v>41150.902187499996</v>
      </c>
      <c r="T2603" s="9">
        <f t="shared" si="244"/>
        <v>41165.165972222225</v>
      </c>
    </row>
    <row r="2604" spans="1:20" ht="45" x14ac:dyDescent="0.25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8306</v>
      </c>
      <c r="O2604" s="5">
        <f t="shared" si="240"/>
        <v>326.09166666666664</v>
      </c>
      <c r="P2604" s="5">
        <f t="shared" si="245"/>
        <v>80.022494887525568</v>
      </c>
      <c r="Q2604" t="str">
        <f t="shared" si="241"/>
        <v>technology</v>
      </c>
      <c r="R2604" t="str">
        <f t="shared" si="242"/>
        <v>exploration</v>
      </c>
      <c r="S2604" s="9">
        <f t="shared" si="243"/>
        <v>41915.747314814813</v>
      </c>
      <c r="T2604" s="9">
        <f t="shared" si="244"/>
        <v>41955.888888888891</v>
      </c>
    </row>
    <row r="2605" spans="1:20" ht="30" x14ac:dyDescent="0.25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8306</v>
      </c>
      <c r="O2605" s="5">
        <f t="shared" si="240"/>
        <v>101.48571428571428</v>
      </c>
      <c r="P2605" s="5">
        <f t="shared" si="245"/>
        <v>35.520000000000003</v>
      </c>
      <c r="Q2605" t="str">
        <f t="shared" si="241"/>
        <v>technology</v>
      </c>
      <c r="R2605" t="str">
        <f t="shared" si="242"/>
        <v>exploration</v>
      </c>
      <c r="S2605" s="9">
        <f t="shared" si="243"/>
        <v>41617.912662037037</v>
      </c>
      <c r="T2605" s="9">
        <f t="shared" si="244"/>
        <v>41631.912662037037</v>
      </c>
    </row>
    <row r="2606" spans="1:20" ht="45" x14ac:dyDescent="0.25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8306</v>
      </c>
      <c r="O2606" s="5">
        <f t="shared" si="240"/>
        <v>104.21799999999999</v>
      </c>
      <c r="P2606" s="5">
        <f t="shared" si="245"/>
        <v>64.933333333333323</v>
      </c>
      <c r="Q2606" t="str">
        <f t="shared" si="241"/>
        <v>technology</v>
      </c>
      <c r="R2606" t="str">
        <f t="shared" si="242"/>
        <v>exploration</v>
      </c>
      <c r="S2606" s="9">
        <f t="shared" si="243"/>
        <v>40998.051192129627</v>
      </c>
      <c r="T2606" s="9">
        <f t="shared" si="244"/>
        <v>41028.051192129627</v>
      </c>
    </row>
    <row r="2607" spans="1:20" ht="60" x14ac:dyDescent="0.25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8306</v>
      </c>
      <c r="O2607" s="5">
        <f t="shared" si="240"/>
        <v>107.42157</v>
      </c>
      <c r="P2607" s="5">
        <f t="shared" si="245"/>
        <v>60.965703745743475</v>
      </c>
      <c r="Q2607" t="str">
        <f t="shared" si="241"/>
        <v>technology</v>
      </c>
      <c r="R2607" t="str">
        <f t="shared" si="242"/>
        <v>exploration</v>
      </c>
      <c r="S2607" s="9">
        <f t="shared" si="243"/>
        <v>42508.541550925926</v>
      </c>
      <c r="T2607" s="9">
        <f t="shared" si="244"/>
        <v>42538.541550925926</v>
      </c>
    </row>
    <row r="2608" spans="1:20" ht="75" x14ac:dyDescent="0.25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8306</v>
      </c>
      <c r="O2608" s="5">
        <f t="shared" si="240"/>
        <v>110.05454545454545</v>
      </c>
      <c r="P2608" s="5">
        <f t="shared" si="245"/>
        <v>31.444155844155844</v>
      </c>
      <c r="Q2608" t="str">
        <f t="shared" si="241"/>
        <v>technology</v>
      </c>
      <c r="R2608" t="str">
        <f t="shared" si="242"/>
        <v>exploration</v>
      </c>
      <c r="S2608" s="9">
        <f t="shared" si="243"/>
        <v>41726.712754629632</v>
      </c>
      <c r="T2608" s="9">
        <f t="shared" si="244"/>
        <v>41758.712754629632</v>
      </c>
    </row>
    <row r="2609" spans="1:20" ht="60" x14ac:dyDescent="0.25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8306</v>
      </c>
      <c r="O2609" s="5">
        <f t="shared" si="240"/>
        <v>407.7</v>
      </c>
      <c r="P2609" s="5">
        <f t="shared" si="245"/>
        <v>81.949748743718587</v>
      </c>
      <c r="Q2609" t="str">
        <f t="shared" si="241"/>
        <v>technology</v>
      </c>
      <c r="R2609" t="str">
        <f t="shared" si="242"/>
        <v>exploration</v>
      </c>
      <c r="S2609" s="9">
        <f t="shared" si="243"/>
        <v>42184.874675925923</v>
      </c>
      <c r="T2609" s="9">
        <f t="shared" si="244"/>
        <v>42228.083333333328</v>
      </c>
    </row>
    <row r="2610" spans="1:20" ht="45" x14ac:dyDescent="0.25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8306</v>
      </c>
      <c r="O2610" s="5">
        <f t="shared" si="240"/>
        <v>223.92500000000001</v>
      </c>
      <c r="P2610" s="5">
        <f t="shared" si="245"/>
        <v>58.92763157894737</v>
      </c>
      <c r="Q2610" t="str">
        <f t="shared" si="241"/>
        <v>technology</v>
      </c>
      <c r="R2610" t="str">
        <f t="shared" si="242"/>
        <v>exploration</v>
      </c>
      <c r="S2610" s="9">
        <f t="shared" si="243"/>
        <v>42767.801712962959</v>
      </c>
      <c r="T2610" s="9">
        <f t="shared" si="244"/>
        <v>42809</v>
      </c>
    </row>
    <row r="2611" spans="1:20" ht="60" x14ac:dyDescent="0.25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8306</v>
      </c>
      <c r="O2611" s="5">
        <f t="shared" si="240"/>
        <v>303.80111428571428</v>
      </c>
      <c r="P2611" s="5">
        <f t="shared" si="245"/>
        <v>157.29347633136095</v>
      </c>
      <c r="Q2611" t="str">
        <f t="shared" si="241"/>
        <v>technology</v>
      </c>
      <c r="R2611" t="str">
        <f t="shared" si="242"/>
        <v>exploration</v>
      </c>
      <c r="S2611" s="9">
        <f t="shared" si="243"/>
        <v>41075.237858796296</v>
      </c>
      <c r="T2611" s="9">
        <f t="shared" si="244"/>
        <v>41105.237858796296</v>
      </c>
    </row>
    <row r="2612" spans="1:20" ht="45" x14ac:dyDescent="0.25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8306</v>
      </c>
      <c r="O2612" s="5">
        <f t="shared" si="240"/>
        <v>141.3251043268175</v>
      </c>
      <c r="P2612" s="5">
        <f t="shared" si="245"/>
        <v>55.758509532062391</v>
      </c>
      <c r="Q2612" t="str">
        <f t="shared" si="241"/>
        <v>technology</v>
      </c>
      <c r="R2612" t="str">
        <f t="shared" si="242"/>
        <v>exploration</v>
      </c>
      <c r="S2612" s="9">
        <f t="shared" si="243"/>
        <v>42564.881076388891</v>
      </c>
      <c r="T2612" s="9">
        <f t="shared" si="244"/>
        <v>42604.290972222225</v>
      </c>
    </row>
    <row r="2613" spans="1:20" ht="60" x14ac:dyDescent="0.25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8306</v>
      </c>
      <c r="O2613" s="5">
        <f t="shared" si="240"/>
        <v>2790.6363636363635</v>
      </c>
      <c r="P2613" s="5">
        <f t="shared" si="245"/>
        <v>83.802893802893806</v>
      </c>
      <c r="Q2613" t="str">
        <f t="shared" si="241"/>
        <v>technology</v>
      </c>
      <c r="R2613" t="str">
        <f t="shared" si="242"/>
        <v>exploration</v>
      </c>
      <c r="S2613" s="9">
        <f t="shared" si="243"/>
        <v>42704.335810185185</v>
      </c>
      <c r="T2613" s="9">
        <f t="shared" si="244"/>
        <v>42737.957638888889</v>
      </c>
    </row>
    <row r="2614" spans="1:20" ht="45" x14ac:dyDescent="0.25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8306</v>
      </c>
      <c r="O2614" s="5">
        <f t="shared" si="240"/>
        <v>171.76130000000001</v>
      </c>
      <c r="P2614" s="5">
        <f t="shared" si="245"/>
        <v>58.422210884353746</v>
      </c>
      <c r="Q2614" t="str">
        <f t="shared" si="241"/>
        <v>technology</v>
      </c>
      <c r="R2614" t="str">
        <f t="shared" si="242"/>
        <v>exploration</v>
      </c>
      <c r="S2614" s="9">
        <f t="shared" si="243"/>
        <v>41982.143171296295</v>
      </c>
      <c r="T2614" s="9">
        <f t="shared" si="244"/>
        <v>42013.143171296295</v>
      </c>
    </row>
    <row r="2615" spans="1:20" ht="60" x14ac:dyDescent="0.25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8306</v>
      </c>
      <c r="O2615" s="5">
        <f t="shared" si="240"/>
        <v>101.01333333333334</v>
      </c>
      <c r="P2615" s="5">
        <f t="shared" si="245"/>
        <v>270.57142857142856</v>
      </c>
      <c r="Q2615" t="str">
        <f t="shared" si="241"/>
        <v>technology</v>
      </c>
      <c r="R2615" t="str">
        <f t="shared" si="242"/>
        <v>exploration</v>
      </c>
      <c r="S2615" s="9">
        <f t="shared" si="243"/>
        <v>41143.81821759259</v>
      </c>
      <c r="T2615" s="9">
        <f t="shared" si="244"/>
        <v>41173.81821759259</v>
      </c>
    </row>
    <row r="2616" spans="1:20" ht="60" x14ac:dyDescent="0.25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8306</v>
      </c>
      <c r="O2616" s="5">
        <f t="shared" si="240"/>
        <v>102</v>
      </c>
      <c r="P2616" s="5">
        <f t="shared" si="245"/>
        <v>107.1</v>
      </c>
      <c r="Q2616" t="str">
        <f t="shared" si="241"/>
        <v>technology</v>
      </c>
      <c r="R2616" t="str">
        <f t="shared" si="242"/>
        <v>exploration</v>
      </c>
      <c r="S2616" s="9">
        <f t="shared" si="243"/>
        <v>41730.708472222221</v>
      </c>
      <c r="T2616" s="9">
        <f t="shared" si="244"/>
        <v>41759.208333333336</v>
      </c>
    </row>
    <row r="2617" spans="1:20" ht="60" x14ac:dyDescent="0.25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8306</v>
      </c>
      <c r="O2617" s="5">
        <f t="shared" si="240"/>
        <v>169.76511744127936</v>
      </c>
      <c r="P2617" s="5">
        <f t="shared" si="245"/>
        <v>47.180555555555557</v>
      </c>
      <c r="Q2617" t="str">
        <f t="shared" si="241"/>
        <v>technology</v>
      </c>
      <c r="R2617" t="str">
        <f t="shared" si="242"/>
        <v>exploration</v>
      </c>
      <c r="S2617" s="9">
        <f t="shared" si="243"/>
        <v>42453.49726851852</v>
      </c>
      <c r="T2617" s="9">
        <f t="shared" si="244"/>
        <v>42490.5</v>
      </c>
    </row>
    <row r="2618" spans="1:20" ht="45" x14ac:dyDescent="0.25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8306</v>
      </c>
      <c r="O2618" s="5">
        <f t="shared" si="240"/>
        <v>114.53400000000001</v>
      </c>
      <c r="P2618" s="5">
        <f t="shared" si="245"/>
        <v>120.30882352941177</v>
      </c>
      <c r="Q2618" t="str">
        <f t="shared" si="241"/>
        <v>technology</v>
      </c>
      <c r="R2618" t="str">
        <f t="shared" si="242"/>
        <v>exploration</v>
      </c>
      <c r="S2618" s="9">
        <f t="shared" si="243"/>
        <v>42211.99454861111</v>
      </c>
      <c r="T2618" s="9">
        <f t="shared" si="244"/>
        <v>42241.99454861111</v>
      </c>
    </row>
    <row r="2619" spans="1:20" ht="60" x14ac:dyDescent="0.25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8306</v>
      </c>
      <c r="O2619" s="5">
        <f t="shared" si="240"/>
        <v>877.6</v>
      </c>
      <c r="P2619" s="5">
        <f t="shared" si="245"/>
        <v>27.59748427672956</v>
      </c>
      <c r="Q2619" t="str">
        <f t="shared" si="241"/>
        <v>technology</v>
      </c>
      <c r="R2619" t="str">
        <f t="shared" si="242"/>
        <v>exploration</v>
      </c>
      <c r="S2619" s="9">
        <f t="shared" si="243"/>
        <v>41902.874432870369</v>
      </c>
      <c r="T2619" s="9">
        <f t="shared" si="244"/>
        <v>41932.874432870369</v>
      </c>
    </row>
    <row r="2620" spans="1:20" ht="30" x14ac:dyDescent="0.25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8306</v>
      </c>
      <c r="O2620" s="5">
        <f t="shared" si="240"/>
        <v>105.38666666666667</v>
      </c>
      <c r="P2620" s="5">
        <f t="shared" si="245"/>
        <v>205.2987012987013</v>
      </c>
      <c r="Q2620" t="str">
        <f t="shared" si="241"/>
        <v>technology</v>
      </c>
      <c r="R2620" t="str">
        <f t="shared" si="242"/>
        <v>exploration</v>
      </c>
      <c r="S2620" s="9">
        <f t="shared" si="243"/>
        <v>42279.792372685188</v>
      </c>
      <c r="T2620" s="9">
        <f t="shared" si="244"/>
        <v>42339.834039351852</v>
      </c>
    </row>
    <row r="2621" spans="1:20" ht="60" x14ac:dyDescent="0.25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8306</v>
      </c>
      <c r="O2621" s="5">
        <f t="shared" si="240"/>
        <v>188.4</v>
      </c>
      <c r="P2621" s="5">
        <f t="shared" si="245"/>
        <v>35.547169811320757</v>
      </c>
      <c r="Q2621" t="str">
        <f t="shared" si="241"/>
        <v>technology</v>
      </c>
      <c r="R2621" t="str">
        <f t="shared" si="242"/>
        <v>exploration</v>
      </c>
      <c r="S2621" s="9">
        <f t="shared" si="243"/>
        <v>42273.884305555555</v>
      </c>
      <c r="T2621" s="9">
        <f t="shared" si="244"/>
        <v>42300.458333333328</v>
      </c>
    </row>
    <row r="2622" spans="1:20" ht="60" x14ac:dyDescent="0.25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8306</v>
      </c>
      <c r="O2622" s="5">
        <f t="shared" si="240"/>
        <v>143.65230769230769</v>
      </c>
      <c r="P2622" s="5">
        <f t="shared" si="245"/>
        <v>74.639488409272587</v>
      </c>
      <c r="Q2622" t="str">
        <f t="shared" si="241"/>
        <v>technology</v>
      </c>
      <c r="R2622" t="str">
        <f t="shared" si="242"/>
        <v>exploration</v>
      </c>
      <c r="S2622" s="9">
        <f t="shared" si="243"/>
        <v>42251.16715277778</v>
      </c>
      <c r="T2622" s="9">
        <f t="shared" si="244"/>
        <v>42288.041666666672</v>
      </c>
    </row>
    <row r="2623" spans="1:20" ht="60" x14ac:dyDescent="0.25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8306</v>
      </c>
      <c r="O2623" s="5">
        <f t="shared" si="240"/>
        <v>145.88</v>
      </c>
      <c r="P2623" s="5">
        <f t="shared" si="245"/>
        <v>47.058064516129029</v>
      </c>
      <c r="Q2623" t="str">
        <f t="shared" si="241"/>
        <v>technology</v>
      </c>
      <c r="R2623" t="str">
        <f t="shared" si="242"/>
        <v>exploration</v>
      </c>
      <c r="S2623" s="9">
        <f t="shared" si="243"/>
        <v>42115.74754629629</v>
      </c>
      <c r="T2623" s="9">
        <f t="shared" si="244"/>
        <v>42145.74754629629</v>
      </c>
    </row>
    <row r="2624" spans="1:20" ht="60" x14ac:dyDescent="0.25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8306</v>
      </c>
      <c r="O2624" s="5">
        <f t="shared" si="240"/>
        <v>131.184</v>
      </c>
      <c r="P2624" s="5">
        <f t="shared" si="245"/>
        <v>26.591351351351353</v>
      </c>
      <c r="Q2624" t="str">
        <f t="shared" si="241"/>
        <v>technology</v>
      </c>
      <c r="R2624" t="str">
        <f t="shared" si="242"/>
        <v>exploration</v>
      </c>
      <c r="S2624" s="9">
        <f t="shared" si="243"/>
        <v>42689.74324074074</v>
      </c>
      <c r="T2624" s="9">
        <f t="shared" si="244"/>
        <v>42734.74324074074</v>
      </c>
    </row>
    <row r="2625" spans="1:20" ht="60" x14ac:dyDescent="0.25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8306</v>
      </c>
      <c r="O2625" s="5">
        <f t="shared" si="240"/>
        <v>114</v>
      </c>
      <c r="P2625" s="5">
        <f t="shared" si="245"/>
        <v>36.774193548387096</v>
      </c>
      <c r="Q2625" t="str">
        <f t="shared" si="241"/>
        <v>technology</v>
      </c>
      <c r="R2625" t="str">
        <f t="shared" si="242"/>
        <v>exploration</v>
      </c>
      <c r="S2625" s="9">
        <f t="shared" si="243"/>
        <v>42692.256550925929</v>
      </c>
      <c r="T2625" s="9">
        <f t="shared" si="244"/>
        <v>42706.256550925929</v>
      </c>
    </row>
    <row r="2626" spans="1:20" ht="60" x14ac:dyDescent="0.25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8306</v>
      </c>
      <c r="O2626" s="5">
        <f t="shared" si="240"/>
        <v>1379.420625</v>
      </c>
      <c r="P2626" s="5">
        <f t="shared" si="245"/>
        <v>31.820544982698959</v>
      </c>
      <c r="Q2626" t="str">
        <f t="shared" si="241"/>
        <v>technology</v>
      </c>
      <c r="R2626" t="str">
        <f t="shared" si="242"/>
        <v>exploration</v>
      </c>
      <c r="S2626" s="9">
        <f t="shared" si="243"/>
        <v>41144.42155092593</v>
      </c>
      <c r="T2626" s="9">
        <f t="shared" si="244"/>
        <v>41165.42155092593</v>
      </c>
    </row>
    <row r="2627" spans="1:20" ht="60" x14ac:dyDescent="0.25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8306</v>
      </c>
      <c r="O2627" s="5">
        <f t="shared" ref="O2627:O2690" si="246">E2627*100/D2627</f>
        <v>956</v>
      </c>
      <c r="P2627" s="5">
        <f t="shared" si="245"/>
        <v>27.576923076923077</v>
      </c>
      <c r="Q2627" t="str">
        <f t="shared" ref="Q2627:Q2690" si="247">IF(ISERR(FIND(" ",N2627)),"",LEFT(N2627,FIND(" ",N2627)-1))</f>
        <v>technology</v>
      </c>
      <c r="R2627" t="str">
        <f t="shared" ref="R2627:R2690" si="248">IF(ISERR(FIND(" ",N2627)),"",RIGHT(N2627,LEN(N2627)-FIND("*",SUBSTITUTE(N2627," ","*",LEN(N2627)-LEN(SUBSTITUTE(N2627," ",""))))))</f>
        <v>exploration</v>
      </c>
      <c r="S2627" s="9">
        <f t="shared" ref="S2627:S2690" si="249">(((J2627/60)/60)/24)+DATE(1970,1,1)</f>
        <v>42658.810277777782</v>
      </c>
      <c r="T2627" s="9">
        <f t="shared" ref="T2627:T2690" si="250">(((I2627/60)/60)/24)+DATE(1970,1,1)</f>
        <v>42683.851944444439</v>
      </c>
    </row>
    <row r="2628" spans="1:20" ht="45" x14ac:dyDescent="0.25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8306</v>
      </c>
      <c r="O2628" s="5">
        <f t="shared" si="246"/>
        <v>112</v>
      </c>
      <c r="P2628" s="5">
        <f t="shared" ref="P2628:P2691" si="251">IF(L2628=0,0,E2628/L2628)</f>
        <v>56</v>
      </c>
      <c r="Q2628" t="str">
        <f t="shared" si="247"/>
        <v>technology</v>
      </c>
      <c r="R2628" t="str">
        <f t="shared" si="248"/>
        <v>exploration</v>
      </c>
      <c r="S2628" s="9">
        <f t="shared" si="249"/>
        <v>42128.628113425926</v>
      </c>
      <c r="T2628" s="9">
        <f t="shared" si="250"/>
        <v>42158.628113425926</v>
      </c>
    </row>
    <row r="2629" spans="1:20" ht="60" x14ac:dyDescent="0.25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8306</v>
      </c>
      <c r="O2629" s="5">
        <f t="shared" si="246"/>
        <v>646.66666666666663</v>
      </c>
      <c r="P2629" s="5">
        <f t="shared" si="251"/>
        <v>21.555555555555557</v>
      </c>
      <c r="Q2629" t="str">
        <f t="shared" si="247"/>
        <v>technology</v>
      </c>
      <c r="R2629" t="str">
        <f t="shared" si="248"/>
        <v>exploration</v>
      </c>
      <c r="S2629" s="9">
        <f t="shared" si="249"/>
        <v>42304.829409722224</v>
      </c>
      <c r="T2629" s="9">
        <f t="shared" si="250"/>
        <v>42334.871076388896</v>
      </c>
    </row>
    <row r="2630" spans="1:20" ht="45" x14ac:dyDescent="0.25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8306</v>
      </c>
      <c r="O2630" s="5">
        <f t="shared" si="246"/>
        <v>110.36948748510132</v>
      </c>
      <c r="P2630" s="5">
        <f t="shared" si="251"/>
        <v>44.095238095238095</v>
      </c>
      <c r="Q2630" t="str">
        <f t="shared" si="247"/>
        <v>technology</v>
      </c>
      <c r="R2630" t="str">
        <f t="shared" si="248"/>
        <v>exploration</v>
      </c>
      <c r="S2630" s="9">
        <f t="shared" si="249"/>
        <v>41953.966053240743</v>
      </c>
      <c r="T2630" s="9">
        <f t="shared" si="250"/>
        <v>41973.966053240743</v>
      </c>
    </row>
    <row r="2631" spans="1:20" ht="45" x14ac:dyDescent="0.25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8306</v>
      </c>
      <c r="O2631" s="5">
        <f t="shared" si="246"/>
        <v>127.74</v>
      </c>
      <c r="P2631" s="5">
        <f t="shared" si="251"/>
        <v>63.87</v>
      </c>
      <c r="Q2631" t="str">
        <f t="shared" si="247"/>
        <v>technology</v>
      </c>
      <c r="R2631" t="str">
        <f t="shared" si="248"/>
        <v>exploration</v>
      </c>
      <c r="S2631" s="9">
        <f t="shared" si="249"/>
        <v>42108.538449074069</v>
      </c>
      <c r="T2631" s="9">
        <f t="shared" si="250"/>
        <v>42138.538449074069</v>
      </c>
    </row>
    <row r="2632" spans="1:20" ht="60" x14ac:dyDescent="0.25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8306</v>
      </c>
      <c r="O2632" s="5">
        <f t="shared" si="246"/>
        <v>157.9</v>
      </c>
      <c r="P2632" s="5">
        <f t="shared" si="251"/>
        <v>38.987654320987652</v>
      </c>
      <c r="Q2632" t="str">
        <f t="shared" si="247"/>
        <v>technology</v>
      </c>
      <c r="R2632" t="str">
        <f t="shared" si="248"/>
        <v>exploration</v>
      </c>
      <c r="S2632" s="9">
        <f t="shared" si="249"/>
        <v>42524.105462962965</v>
      </c>
      <c r="T2632" s="9">
        <f t="shared" si="250"/>
        <v>42551.416666666672</v>
      </c>
    </row>
    <row r="2633" spans="1:20" ht="45" x14ac:dyDescent="0.25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8306</v>
      </c>
      <c r="O2633" s="5">
        <f t="shared" si="246"/>
        <v>114.66525</v>
      </c>
      <c r="P2633" s="5">
        <f t="shared" si="251"/>
        <v>80.185489510489504</v>
      </c>
      <c r="Q2633" t="str">
        <f t="shared" si="247"/>
        <v>technology</v>
      </c>
      <c r="R2633" t="str">
        <f t="shared" si="248"/>
        <v>exploration</v>
      </c>
      <c r="S2633" s="9">
        <f t="shared" si="249"/>
        <v>42218.169293981482</v>
      </c>
      <c r="T2633" s="9">
        <f t="shared" si="250"/>
        <v>42246.169293981482</v>
      </c>
    </row>
    <row r="2634" spans="1:20" ht="45" x14ac:dyDescent="0.25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8306</v>
      </c>
      <c r="O2634" s="5">
        <f t="shared" si="246"/>
        <v>137.00934579439252</v>
      </c>
      <c r="P2634" s="5">
        <f t="shared" si="251"/>
        <v>34.904761904761905</v>
      </c>
      <c r="Q2634" t="str">
        <f t="shared" si="247"/>
        <v>technology</v>
      </c>
      <c r="R2634" t="str">
        <f t="shared" si="248"/>
        <v>exploration</v>
      </c>
      <c r="S2634" s="9">
        <f t="shared" si="249"/>
        <v>42494.061793981484</v>
      </c>
      <c r="T2634" s="9">
        <f t="shared" si="250"/>
        <v>42519.061793981484</v>
      </c>
    </row>
    <row r="2635" spans="1:20" ht="60" x14ac:dyDescent="0.25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8306</v>
      </c>
      <c r="O2635" s="5">
        <f t="shared" si="246"/>
        <v>354.62</v>
      </c>
      <c r="P2635" s="5">
        <f t="shared" si="251"/>
        <v>89.100502512562812</v>
      </c>
      <c r="Q2635" t="str">
        <f t="shared" si="247"/>
        <v>technology</v>
      </c>
      <c r="R2635" t="str">
        <f t="shared" si="248"/>
        <v>exploration</v>
      </c>
      <c r="S2635" s="9">
        <f t="shared" si="249"/>
        <v>41667.823287037041</v>
      </c>
      <c r="T2635" s="9">
        <f t="shared" si="250"/>
        <v>41697.958333333336</v>
      </c>
    </row>
    <row r="2636" spans="1:20" ht="45" x14ac:dyDescent="0.25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8306</v>
      </c>
      <c r="O2636" s="5">
        <f t="shared" si="246"/>
        <v>106.02150537634408</v>
      </c>
      <c r="P2636" s="5">
        <f t="shared" si="251"/>
        <v>39.44</v>
      </c>
      <c r="Q2636" t="str">
        <f t="shared" si="247"/>
        <v>technology</v>
      </c>
      <c r="R2636" t="str">
        <f t="shared" si="248"/>
        <v>exploration</v>
      </c>
      <c r="S2636" s="9">
        <f t="shared" si="249"/>
        <v>42612.656493055561</v>
      </c>
      <c r="T2636" s="9">
        <f t="shared" si="250"/>
        <v>42642.656493055561</v>
      </c>
    </row>
    <row r="2637" spans="1:20" ht="60" x14ac:dyDescent="0.25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8306</v>
      </c>
      <c r="O2637" s="5">
        <f t="shared" si="246"/>
        <v>100</v>
      </c>
      <c r="P2637" s="5">
        <f t="shared" si="251"/>
        <v>136.9047619047619</v>
      </c>
      <c r="Q2637" t="str">
        <f t="shared" si="247"/>
        <v>technology</v>
      </c>
      <c r="R2637" t="str">
        <f t="shared" si="248"/>
        <v>exploration</v>
      </c>
      <c r="S2637" s="9">
        <f t="shared" si="249"/>
        <v>42037.950937500005</v>
      </c>
      <c r="T2637" s="9">
        <f t="shared" si="250"/>
        <v>42072.909270833334</v>
      </c>
    </row>
    <row r="2638" spans="1:20" ht="60" x14ac:dyDescent="0.25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8306</v>
      </c>
      <c r="O2638" s="5">
        <f t="shared" si="246"/>
        <v>187.3</v>
      </c>
      <c r="P2638" s="5">
        <f t="shared" si="251"/>
        <v>37.46</v>
      </c>
      <c r="Q2638" t="str">
        <f t="shared" si="247"/>
        <v>technology</v>
      </c>
      <c r="R2638" t="str">
        <f t="shared" si="248"/>
        <v>exploration</v>
      </c>
      <c r="S2638" s="9">
        <f t="shared" si="249"/>
        <v>42636.614745370374</v>
      </c>
      <c r="T2638" s="9">
        <f t="shared" si="250"/>
        <v>42659.041666666672</v>
      </c>
    </row>
    <row r="2639" spans="1:20" ht="45" x14ac:dyDescent="0.25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8306</v>
      </c>
      <c r="O2639" s="5">
        <f t="shared" si="246"/>
        <v>166.2</v>
      </c>
      <c r="P2639" s="5">
        <f t="shared" si="251"/>
        <v>31.96153846153846</v>
      </c>
      <c r="Q2639" t="str">
        <f t="shared" si="247"/>
        <v>technology</v>
      </c>
      <c r="R2639" t="str">
        <f t="shared" si="248"/>
        <v>exploration</v>
      </c>
      <c r="S2639" s="9">
        <f t="shared" si="249"/>
        <v>42639.549479166672</v>
      </c>
      <c r="T2639" s="9">
        <f t="shared" si="250"/>
        <v>42655.549479166672</v>
      </c>
    </row>
    <row r="2640" spans="1:20" ht="45" x14ac:dyDescent="0.25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8306</v>
      </c>
      <c r="O2640" s="5">
        <f t="shared" si="246"/>
        <v>101.72910662824208</v>
      </c>
      <c r="P2640" s="5">
        <f t="shared" si="251"/>
        <v>25.214285714285715</v>
      </c>
      <c r="Q2640" t="str">
        <f t="shared" si="247"/>
        <v>technology</v>
      </c>
      <c r="R2640" t="str">
        <f t="shared" si="248"/>
        <v>exploration</v>
      </c>
      <c r="S2640" s="9">
        <f t="shared" si="249"/>
        <v>41989.913136574076</v>
      </c>
      <c r="T2640" s="9">
        <f t="shared" si="250"/>
        <v>42019.913136574076</v>
      </c>
    </row>
    <row r="2641" spans="1:20" ht="60" x14ac:dyDescent="0.25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8306</v>
      </c>
      <c r="O2641" s="5">
        <f t="shared" si="246"/>
        <v>164</v>
      </c>
      <c r="P2641" s="5">
        <f t="shared" si="251"/>
        <v>10.040816326530612</v>
      </c>
      <c r="Q2641" t="str">
        <f t="shared" si="247"/>
        <v>technology</v>
      </c>
      <c r="R2641" t="str">
        <f t="shared" si="248"/>
        <v>exploration</v>
      </c>
      <c r="S2641" s="9">
        <f t="shared" si="249"/>
        <v>42024.86513888889</v>
      </c>
      <c r="T2641" s="9">
        <f t="shared" si="250"/>
        <v>42054.86513888889</v>
      </c>
    </row>
    <row r="2642" spans="1:20" ht="75" x14ac:dyDescent="0.25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8306</v>
      </c>
      <c r="O2642" s="5">
        <f t="shared" si="246"/>
        <v>105.66666666666667</v>
      </c>
      <c r="P2642" s="5">
        <f t="shared" si="251"/>
        <v>45.94202898550725</v>
      </c>
      <c r="Q2642" t="str">
        <f t="shared" si="247"/>
        <v>technology</v>
      </c>
      <c r="R2642" t="str">
        <f t="shared" si="248"/>
        <v>exploration</v>
      </c>
      <c r="S2642" s="9">
        <f t="shared" si="249"/>
        <v>42103.160578703704</v>
      </c>
      <c r="T2642" s="9">
        <f t="shared" si="250"/>
        <v>42163.160578703704</v>
      </c>
    </row>
    <row r="2643" spans="1:20" ht="30" x14ac:dyDescent="0.25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8306</v>
      </c>
      <c r="O2643" s="5">
        <f t="shared" si="246"/>
        <v>1</v>
      </c>
      <c r="P2643" s="5">
        <f t="shared" si="251"/>
        <v>15</v>
      </c>
      <c r="Q2643" t="str">
        <f t="shared" si="247"/>
        <v>technology</v>
      </c>
      <c r="R2643" t="str">
        <f t="shared" si="248"/>
        <v>exploration</v>
      </c>
      <c r="S2643" s="9">
        <f t="shared" si="249"/>
        <v>41880.827118055553</v>
      </c>
      <c r="T2643" s="9">
        <f t="shared" si="250"/>
        <v>41897.839583333334</v>
      </c>
    </row>
    <row r="2644" spans="1:20" ht="60" x14ac:dyDescent="0.25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8306</v>
      </c>
      <c r="O2644" s="5">
        <f t="shared" si="246"/>
        <v>0</v>
      </c>
      <c r="P2644" s="5">
        <f t="shared" si="251"/>
        <v>0</v>
      </c>
      <c r="Q2644" t="str">
        <f t="shared" si="247"/>
        <v>technology</v>
      </c>
      <c r="R2644" t="str">
        <f t="shared" si="248"/>
        <v>exploration</v>
      </c>
      <c r="S2644" s="9">
        <f t="shared" si="249"/>
        <v>42536.246620370366</v>
      </c>
      <c r="T2644" s="9">
        <f t="shared" si="250"/>
        <v>42566.289583333331</v>
      </c>
    </row>
    <row r="2645" spans="1:20" ht="60" x14ac:dyDescent="0.25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8306</v>
      </c>
      <c r="O2645" s="5">
        <f t="shared" si="246"/>
        <v>33.559730999999999</v>
      </c>
      <c r="P2645" s="5">
        <f t="shared" si="251"/>
        <v>223.58248500999335</v>
      </c>
      <c r="Q2645" t="str">
        <f t="shared" si="247"/>
        <v>technology</v>
      </c>
      <c r="R2645" t="str">
        <f t="shared" si="248"/>
        <v>exploration</v>
      </c>
      <c r="S2645" s="9">
        <f t="shared" si="249"/>
        <v>42689.582349537035</v>
      </c>
      <c r="T2645" s="9">
        <f t="shared" si="250"/>
        <v>42725.332638888889</v>
      </c>
    </row>
    <row r="2646" spans="1:20" ht="45" x14ac:dyDescent="0.25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8306</v>
      </c>
      <c r="O2646" s="5">
        <f t="shared" si="246"/>
        <v>2.0529999999999999</v>
      </c>
      <c r="P2646" s="5">
        <f t="shared" si="251"/>
        <v>39.480769230769234</v>
      </c>
      <c r="Q2646" t="str">
        <f t="shared" si="247"/>
        <v>technology</v>
      </c>
      <c r="R2646" t="str">
        <f t="shared" si="248"/>
        <v>exploration</v>
      </c>
      <c r="S2646" s="9">
        <f t="shared" si="249"/>
        <v>42774.792071759264</v>
      </c>
      <c r="T2646" s="9">
        <f t="shared" si="250"/>
        <v>42804.792071759264</v>
      </c>
    </row>
    <row r="2647" spans="1:20" ht="60" x14ac:dyDescent="0.25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8306</v>
      </c>
      <c r="O2647" s="5">
        <f t="shared" si="246"/>
        <v>10.5</v>
      </c>
      <c r="P2647" s="5">
        <f t="shared" si="251"/>
        <v>91.304347826086953</v>
      </c>
      <c r="Q2647" t="str">
        <f t="shared" si="247"/>
        <v>technology</v>
      </c>
      <c r="R2647" t="str">
        <f t="shared" si="248"/>
        <v>exploration</v>
      </c>
      <c r="S2647" s="9">
        <f t="shared" si="249"/>
        <v>41921.842627314814</v>
      </c>
      <c r="T2647" s="9">
        <f t="shared" si="250"/>
        <v>41951.884293981479</v>
      </c>
    </row>
    <row r="2648" spans="1:20" ht="45" x14ac:dyDescent="0.25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8306</v>
      </c>
      <c r="O2648" s="5">
        <f t="shared" si="246"/>
        <v>8.4172840000000004</v>
      </c>
      <c r="P2648" s="5">
        <f t="shared" si="251"/>
        <v>78.666205607476627</v>
      </c>
      <c r="Q2648" t="str">
        <f t="shared" si="247"/>
        <v>technology</v>
      </c>
      <c r="R2648" t="str">
        <f t="shared" si="248"/>
        <v>exploration</v>
      </c>
      <c r="S2648" s="9">
        <f t="shared" si="249"/>
        <v>42226.313298611116</v>
      </c>
      <c r="T2648" s="9">
        <f t="shared" si="250"/>
        <v>42256.313298611116</v>
      </c>
    </row>
    <row r="2649" spans="1:20" ht="60" x14ac:dyDescent="0.25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8306</v>
      </c>
      <c r="O2649" s="5">
        <f t="shared" si="246"/>
        <v>1.44</v>
      </c>
      <c r="P2649" s="5">
        <f t="shared" si="251"/>
        <v>12</v>
      </c>
      <c r="Q2649" t="str">
        <f t="shared" si="247"/>
        <v>technology</v>
      </c>
      <c r="R2649" t="str">
        <f t="shared" si="248"/>
        <v>exploration</v>
      </c>
      <c r="S2649" s="9">
        <f t="shared" si="249"/>
        <v>42200.261793981481</v>
      </c>
      <c r="T2649" s="9">
        <f t="shared" si="250"/>
        <v>42230.261793981481</v>
      </c>
    </row>
    <row r="2650" spans="1:20" ht="60" x14ac:dyDescent="0.25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8306</v>
      </c>
      <c r="O2650" s="5">
        <f t="shared" si="246"/>
        <v>0.8833333333333333</v>
      </c>
      <c r="P2650" s="5">
        <f t="shared" si="251"/>
        <v>17.666666666666668</v>
      </c>
      <c r="Q2650" t="str">
        <f t="shared" si="247"/>
        <v>technology</v>
      </c>
      <c r="R2650" t="str">
        <f t="shared" si="248"/>
        <v>exploration</v>
      </c>
      <c r="S2650" s="9">
        <f t="shared" si="249"/>
        <v>42408.714814814812</v>
      </c>
      <c r="T2650" s="9">
        <f t="shared" si="250"/>
        <v>42438.714814814812</v>
      </c>
    </row>
    <row r="2651" spans="1:20" ht="30" x14ac:dyDescent="0.25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8306</v>
      </c>
      <c r="O2651" s="5">
        <f t="shared" si="246"/>
        <v>9.9199999999999997E-2</v>
      </c>
      <c r="P2651" s="5">
        <f t="shared" si="251"/>
        <v>41.333333333333336</v>
      </c>
      <c r="Q2651" t="str">
        <f t="shared" si="247"/>
        <v>technology</v>
      </c>
      <c r="R2651" t="str">
        <f t="shared" si="248"/>
        <v>exploration</v>
      </c>
      <c r="S2651" s="9">
        <f t="shared" si="249"/>
        <v>42341.99700231482</v>
      </c>
      <c r="T2651" s="9">
        <f t="shared" si="250"/>
        <v>42401.99700231482</v>
      </c>
    </row>
    <row r="2652" spans="1:20" ht="60" x14ac:dyDescent="0.25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8306</v>
      </c>
      <c r="O2652" s="5">
        <f t="shared" si="246"/>
        <v>0.59666666666666668</v>
      </c>
      <c r="P2652" s="5">
        <f t="shared" si="251"/>
        <v>71.599999999999994</v>
      </c>
      <c r="Q2652" t="str">
        <f t="shared" si="247"/>
        <v>technology</v>
      </c>
      <c r="R2652" t="str">
        <f t="shared" si="248"/>
        <v>exploration</v>
      </c>
      <c r="S2652" s="9">
        <f t="shared" si="249"/>
        <v>42695.624340277776</v>
      </c>
      <c r="T2652" s="9">
        <f t="shared" si="250"/>
        <v>42725.624340277776</v>
      </c>
    </row>
    <row r="2653" spans="1:20" ht="60" x14ac:dyDescent="0.25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8306</v>
      </c>
      <c r="O2653" s="5">
        <f t="shared" si="246"/>
        <v>1.8689285714285715</v>
      </c>
      <c r="P2653" s="5">
        <f t="shared" si="251"/>
        <v>307.8235294117647</v>
      </c>
      <c r="Q2653" t="str">
        <f t="shared" si="247"/>
        <v>technology</v>
      </c>
      <c r="R2653" t="str">
        <f t="shared" si="248"/>
        <v>exploration</v>
      </c>
      <c r="S2653" s="9">
        <f t="shared" si="249"/>
        <v>42327.805659722217</v>
      </c>
      <c r="T2653" s="9">
        <f t="shared" si="250"/>
        <v>42355.805659722217</v>
      </c>
    </row>
    <row r="2654" spans="1:20" ht="60" x14ac:dyDescent="0.25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8306</v>
      </c>
      <c r="O2654" s="5">
        <f t="shared" si="246"/>
        <v>0.88500000000000001</v>
      </c>
      <c r="P2654" s="5">
        <f t="shared" si="251"/>
        <v>80.454545454545453</v>
      </c>
      <c r="Q2654" t="str">
        <f t="shared" si="247"/>
        <v>technology</v>
      </c>
      <c r="R2654" t="str">
        <f t="shared" si="248"/>
        <v>exploration</v>
      </c>
      <c r="S2654" s="9">
        <f t="shared" si="249"/>
        <v>41953.158854166672</v>
      </c>
      <c r="T2654" s="9">
        <f t="shared" si="250"/>
        <v>41983.158854166672</v>
      </c>
    </row>
    <row r="2655" spans="1:20" ht="45" x14ac:dyDescent="0.25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8306</v>
      </c>
      <c r="O2655" s="5">
        <f t="shared" si="246"/>
        <v>11.52156862745098</v>
      </c>
      <c r="P2655" s="5">
        <f t="shared" si="251"/>
        <v>83.942857142857136</v>
      </c>
      <c r="Q2655" t="str">
        <f t="shared" si="247"/>
        <v>technology</v>
      </c>
      <c r="R2655" t="str">
        <f t="shared" si="248"/>
        <v>exploration</v>
      </c>
      <c r="S2655" s="9">
        <f t="shared" si="249"/>
        <v>41771.651932870373</v>
      </c>
      <c r="T2655" s="9">
        <f t="shared" si="250"/>
        <v>41803.166666666664</v>
      </c>
    </row>
    <row r="2656" spans="1:20" ht="60" x14ac:dyDescent="0.25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8306</v>
      </c>
      <c r="O2656" s="5">
        <f t="shared" si="246"/>
        <v>5.0999999999999997E-2</v>
      </c>
      <c r="P2656" s="5">
        <f t="shared" si="251"/>
        <v>8.5</v>
      </c>
      <c r="Q2656" t="str">
        <f t="shared" si="247"/>
        <v>technology</v>
      </c>
      <c r="R2656" t="str">
        <f t="shared" si="248"/>
        <v>exploration</v>
      </c>
      <c r="S2656" s="9">
        <f t="shared" si="249"/>
        <v>42055.600995370376</v>
      </c>
      <c r="T2656" s="9">
        <f t="shared" si="250"/>
        <v>42115.559328703705</v>
      </c>
    </row>
    <row r="2657" spans="1:20" x14ac:dyDescent="0.25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8306</v>
      </c>
      <c r="O2657" s="5">
        <f t="shared" si="246"/>
        <v>21.033333333333335</v>
      </c>
      <c r="P2657" s="5">
        <f t="shared" si="251"/>
        <v>73.372093023255815</v>
      </c>
      <c r="Q2657" t="str">
        <f t="shared" si="247"/>
        <v>technology</v>
      </c>
      <c r="R2657" t="str">
        <f t="shared" si="248"/>
        <v>exploration</v>
      </c>
      <c r="S2657" s="9">
        <f t="shared" si="249"/>
        <v>42381.866284722222</v>
      </c>
      <c r="T2657" s="9">
        <f t="shared" si="250"/>
        <v>42409.833333333328</v>
      </c>
    </row>
    <row r="2658" spans="1:20" ht="30" x14ac:dyDescent="0.25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8306</v>
      </c>
      <c r="O2658" s="5">
        <f t="shared" si="246"/>
        <v>11.436666666666667</v>
      </c>
      <c r="P2658" s="5">
        <f t="shared" si="251"/>
        <v>112.86184210526316</v>
      </c>
      <c r="Q2658" t="str">
        <f t="shared" si="247"/>
        <v>technology</v>
      </c>
      <c r="R2658" t="str">
        <f t="shared" si="248"/>
        <v>exploration</v>
      </c>
      <c r="S2658" s="9">
        <f t="shared" si="249"/>
        <v>42767.688518518517</v>
      </c>
      <c r="T2658" s="9">
        <f t="shared" si="250"/>
        <v>42806.791666666672</v>
      </c>
    </row>
    <row r="2659" spans="1:20" ht="60" x14ac:dyDescent="0.25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8306</v>
      </c>
      <c r="O2659" s="5">
        <f t="shared" si="246"/>
        <v>18.737933333333334</v>
      </c>
      <c r="P2659" s="5">
        <f t="shared" si="251"/>
        <v>95.277627118644077</v>
      </c>
      <c r="Q2659" t="str">
        <f t="shared" si="247"/>
        <v>technology</v>
      </c>
      <c r="R2659" t="str">
        <f t="shared" si="248"/>
        <v>exploration</v>
      </c>
      <c r="S2659" s="9">
        <f t="shared" si="249"/>
        <v>42551.928854166668</v>
      </c>
      <c r="T2659" s="9">
        <f t="shared" si="250"/>
        <v>42585.0625</v>
      </c>
    </row>
    <row r="2660" spans="1:20" ht="45" x14ac:dyDescent="0.25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8306</v>
      </c>
      <c r="O2660" s="5">
        <f t="shared" si="246"/>
        <v>9.285714285714286E-2</v>
      </c>
      <c r="P2660" s="5">
        <f t="shared" si="251"/>
        <v>22.75</v>
      </c>
      <c r="Q2660" t="str">
        <f t="shared" si="247"/>
        <v>technology</v>
      </c>
      <c r="R2660" t="str">
        <f t="shared" si="248"/>
        <v>exploration</v>
      </c>
      <c r="S2660" s="9">
        <f t="shared" si="249"/>
        <v>42551.884189814817</v>
      </c>
      <c r="T2660" s="9">
        <f t="shared" si="250"/>
        <v>42581.884189814817</v>
      </c>
    </row>
    <row r="2661" spans="1:20" x14ac:dyDescent="0.25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8306</v>
      </c>
      <c r="O2661" s="5">
        <f t="shared" si="246"/>
        <v>2.7204081632653061</v>
      </c>
      <c r="P2661" s="5">
        <f t="shared" si="251"/>
        <v>133.30000000000001</v>
      </c>
      <c r="Q2661" t="str">
        <f t="shared" si="247"/>
        <v>technology</v>
      </c>
      <c r="R2661" t="str">
        <f t="shared" si="248"/>
        <v>exploration</v>
      </c>
      <c r="S2661" s="9">
        <f t="shared" si="249"/>
        <v>42082.069560185191</v>
      </c>
      <c r="T2661" s="9">
        <f t="shared" si="250"/>
        <v>42112.069560185191</v>
      </c>
    </row>
    <row r="2662" spans="1:20" ht="60" x14ac:dyDescent="0.25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8306</v>
      </c>
      <c r="O2662" s="5">
        <f t="shared" si="246"/>
        <v>9.5000000000000001E-2</v>
      </c>
      <c r="P2662" s="5">
        <f t="shared" si="251"/>
        <v>3.8</v>
      </c>
      <c r="Q2662" t="str">
        <f t="shared" si="247"/>
        <v>technology</v>
      </c>
      <c r="R2662" t="str">
        <f t="shared" si="248"/>
        <v>exploration</v>
      </c>
      <c r="S2662" s="9">
        <f t="shared" si="249"/>
        <v>42272.713171296295</v>
      </c>
      <c r="T2662" s="9">
        <f t="shared" si="250"/>
        <v>42332.754837962959</v>
      </c>
    </row>
    <row r="2663" spans="1:20" ht="45" x14ac:dyDescent="0.25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8307</v>
      </c>
      <c r="O2663" s="5">
        <f t="shared" si="246"/>
        <v>102.9</v>
      </c>
      <c r="P2663" s="5">
        <f t="shared" si="251"/>
        <v>85.75</v>
      </c>
      <c r="Q2663" t="str">
        <f t="shared" si="247"/>
        <v>technology</v>
      </c>
      <c r="R2663" t="str">
        <f t="shared" si="248"/>
        <v>makerspaces</v>
      </c>
      <c r="S2663" s="9">
        <f t="shared" si="249"/>
        <v>41542.958449074074</v>
      </c>
      <c r="T2663" s="9">
        <f t="shared" si="250"/>
        <v>41572.958449074074</v>
      </c>
    </row>
    <row r="2664" spans="1:20" ht="45" x14ac:dyDescent="0.25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8307</v>
      </c>
      <c r="O2664" s="5">
        <f t="shared" si="246"/>
        <v>106.8</v>
      </c>
      <c r="P2664" s="5">
        <f t="shared" si="251"/>
        <v>267</v>
      </c>
      <c r="Q2664" t="str">
        <f t="shared" si="247"/>
        <v>technology</v>
      </c>
      <c r="R2664" t="str">
        <f t="shared" si="248"/>
        <v>makerspaces</v>
      </c>
      <c r="S2664" s="9">
        <f t="shared" si="249"/>
        <v>42207.746678240743</v>
      </c>
      <c r="T2664" s="9">
        <f t="shared" si="250"/>
        <v>42237.746678240743</v>
      </c>
    </row>
    <row r="2665" spans="1:20" ht="60" x14ac:dyDescent="0.25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8307</v>
      </c>
      <c r="O2665" s="5">
        <f t="shared" si="246"/>
        <v>104.59625</v>
      </c>
      <c r="P2665" s="5">
        <f t="shared" si="251"/>
        <v>373.55803571428572</v>
      </c>
      <c r="Q2665" t="str">
        <f t="shared" si="247"/>
        <v>technology</v>
      </c>
      <c r="R2665" t="str">
        <f t="shared" si="248"/>
        <v>makerspaces</v>
      </c>
      <c r="S2665" s="9">
        <f t="shared" si="249"/>
        <v>42222.622766203705</v>
      </c>
      <c r="T2665" s="9">
        <f t="shared" si="250"/>
        <v>42251.625</v>
      </c>
    </row>
    <row r="2666" spans="1:20" ht="60" x14ac:dyDescent="0.25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8307</v>
      </c>
      <c r="O2666" s="5">
        <f t="shared" si="246"/>
        <v>103.42857142857143</v>
      </c>
      <c r="P2666" s="5">
        <f t="shared" si="251"/>
        <v>174.03846153846155</v>
      </c>
      <c r="Q2666" t="str">
        <f t="shared" si="247"/>
        <v>technology</v>
      </c>
      <c r="R2666" t="str">
        <f t="shared" si="248"/>
        <v>makerspaces</v>
      </c>
      <c r="S2666" s="9">
        <f t="shared" si="249"/>
        <v>42313.02542824074</v>
      </c>
      <c r="T2666" s="9">
        <f t="shared" si="250"/>
        <v>42347.290972222225</v>
      </c>
    </row>
    <row r="2667" spans="1:20" ht="60" x14ac:dyDescent="0.25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8307</v>
      </c>
      <c r="O2667" s="5">
        <f t="shared" si="246"/>
        <v>123.14285714285714</v>
      </c>
      <c r="P2667" s="5">
        <f t="shared" si="251"/>
        <v>93.695652173913047</v>
      </c>
      <c r="Q2667" t="str">
        <f t="shared" si="247"/>
        <v>technology</v>
      </c>
      <c r="R2667" t="str">
        <f t="shared" si="248"/>
        <v>makerspaces</v>
      </c>
      <c r="S2667" s="9">
        <f t="shared" si="249"/>
        <v>42083.895532407405</v>
      </c>
      <c r="T2667" s="9">
        <f t="shared" si="250"/>
        <v>42128.895532407405</v>
      </c>
    </row>
    <row r="2668" spans="1:20" ht="60" x14ac:dyDescent="0.25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8307</v>
      </c>
      <c r="O2668" s="5">
        <f t="shared" si="246"/>
        <v>159.29509999999999</v>
      </c>
      <c r="P2668" s="5">
        <f t="shared" si="251"/>
        <v>77.327718446601949</v>
      </c>
      <c r="Q2668" t="str">
        <f t="shared" si="247"/>
        <v>technology</v>
      </c>
      <c r="R2668" t="str">
        <f t="shared" si="248"/>
        <v>makerspaces</v>
      </c>
      <c r="S2668" s="9">
        <f t="shared" si="249"/>
        <v>42235.764340277776</v>
      </c>
      <c r="T2668" s="9">
        <f t="shared" si="250"/>
        <v>42272.875</v>
      </c>
    </row>
    <row r="2669" spans="1:20" ht="60" x14ac:dyDescent="0.25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8307</v>
      </c>
      <c r="O2669" s="5">
        <f t="shared" si="246"/>
        <v>110.66666666666667</v>
      </c>
      <c r="P2669" s="5">
        <f t="shared" si="251"/>
        <v>92.222222222222229</v>
      </c>
      <c r="Q2669" t="str">
        <f t="shared" si="247"/>
        <v>technology</v>
      </c>
      <c r="R2669" t="str">
        <f t="shared" si="248"/>
        <v>makerspaces</v>
      </c>
      <c r="S2669" s="9">
        <f t="shared" si="249"/>
        <v>42380.926111111112</v>
      </c>
      <c r="T2669" s="9">
        <f t="shared" si="250"/>
        <v>42410.926111111112</v>
      </c>
    </row>
    <row r="2670" spans="1:20" ht="30" x14ac:dyDescent="0.25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8307</v>
      </c>
      <c r="O2670" s="5">
        <f t="shared" si="246"/>
        <v>170.7</v>
      </c>
      <c r="P2670" s="5">
        <f t="shared" si="251"/>
        <v>60.964285714285715</v>
      </c>
      <c r="Q2670" t="str">
        <f t="shared" si="247"/>
        <v>technology</v>
      </c>
      <c r="R2670" t="str">
        <f t="shared" si="248"/>
        <v>makerspaces</v>
      </c>
      <c r="S2670" s="9">
        <f t="shared" si="249"/>
        <v>42275.588715277772</v>
      </c>
      <c r="T2670" s="9">
        <f t="shared" si="250"/>
        <v>42317.60555555555</v>
      </c>
    </row>
    <row r="2671" spans="1:20" ht="60" x14ac:dyDescent="0.25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8307</v>
      </c>
      <c r="O2671" s="5">
        <f t="shared" si="246"/>
        <v>125.125</v>
      </c>
      <c r="P2671" s="5">
        <f t="shared" si="251"/>
        <v>91</v>
      </c>
      <c r="Q2671" t="str">
        <f t="shared" si="247"/>
        <v>technology</v>
      </c>
      <c r="R2671" t="str">
        <f t="shared" si="248"/>
        <v>makerspaces</v>
      </c>
      <c r="S2671" s="9">
        <f t="shared" si="249"/>
        <v>42319.035833333335</v>
      </c>
      <c r="T2671" s="9">
        <f t="shared" si="250"/>
        <v>42379.035833333335</v>
      </c>
    </row>
    <row r="2672" spans="1:20" ht="60" x14ac:dyDescent="0.25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8307</v>
      </c>
      <c r="O2672" s="5">
        <f t="shared" si="246"/>
        <v>6.415860933964205</v>
      </c>
      <c r="P2672" s="5">
        <f t="shared" si="251"/>
        <v>41.583333333333336</v>
      </c>
      <c r="Q2672" t="str">
        <f t="shared" si="247"/>
        <v>technology</v>
      </c>
      <c r="R2672" t="str">
        <f t="shared" si="248"/>
        <v>makerspaces</v>
      </c>
      <c r="S2672" s="9">
        <f t="shared" si="249"/>
        <v>41821.020601851851</v>
      </c>
      <c r="T2672" s="9">
        <f t="shared" si="250"/>
        <v>41849.020601851851</v>
      </c>
    </row>
    <row r="2673" spans="1:20" ht="45" x14ac:dyDescent="0.25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8307</v>
      </c>
      <c r="O2673" s="5">
        <f t="shared" si="246"/>
        <v>11.343999999999999</v>
      </c>
      <c r="P2673" s="5">
        <f t="shared" si="251"/>
        <v>33.761904761904759</v>
      </c>
      <c r="Q2673" t="str">
        <f t="shared" si="247"/>
        <v>technology</v>
      </c>
      <c r="R2673" t="str">
        <f t="shared" si="248"/>
        <v>makerspaces</v>
      </c>
      <c r="S2673" s="9">
        <f t="shared" si="249"/>
        <v>41962.749027777783</v>
      </c>
      <c r="T2673" s="9">
        <f t="shared" si="250"/>
        <v>41992.818055555559</v>
      </c>
    </row>
    <row r="2674" spans="1:20" ht="60" x14ac:dyDescent="0.25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8307</v>
      </c>
      <c r="O2674" s="5">
        <f t="shared" si="246"/>
        <v>33.19</v>
      </c>
      <c r="P2674" s="5">
        <f t="shared" si="251"/>
        <v>70.61702127659575</v>
      </c>
      <c r="Q2674" t="str">
        <f t="shared" si="247"/>
        <v>technology</v>
      </c>
      <c r="R2674" t="str">
        <f t="shared" si="248"/>
        <v>makerspaces</v>
      </c>
      <c r="S2674" s="9">
        <f t="shared" si="249"/>
        <v>42344.884143518517</v>
      </c>
      <c r="T2674" s="9">
        <f t="shared" si="250"/>
        <v>42366.25</v>
      </c>
    </row>
    <row r="2675" spans="1:20" ht="60" x14ac:dyDescent="0.25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8307</v>
      </c>
      <c r="O2675" s="5">
        <f t="shared" si="246"/>
        <v>27.58</v>
      </c>
      <c r="P2675" s="5">
        <f t="shared" si="251"/>
        <v>167.15151515151516</v>
      </c>
      <c r="Q2675" t="str">
        <f t="shared" si="247"/>
        <v>technology</v>
      </c>
      <c r="R2675" t="str">
        <f t="shared" si="248"/>
        <v>makerspaces</v>
      </c>
      <c r="S2675" s="9">
        <f t="shared" si="249"/>
        <v>41912.541655092595</v>
      </c>
      <c r="T2675" s="9">
        <f t="shared" si="250"/>
        <v>41941.947916666664</v>
      </c>
    </row>
    <row r="2676" spans="1:20" ht="60" x14ac:dyDescent="0.25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8307</v>
      </c>
      <c r="O2676" s="5">
        <f t="shared" si="246"/>
        <v>62.84</v>
      </c>
      <c r="P2676" s="5">
        <f t="shared" si="251"/>
        <v>128.61988304093566</v>
      </c>
      <c r="Q2676" t="str">
        <f t="shared" si="247"/>
        <v>technology</v>
      </c>
      <c r="R2676" t="str">
        <f t="shared" si="248"/>
        <v>makerspaces</v>
      </c>
      <c r="S2676" s="9">
        <f t="shared" si="249"/>
        <v>42529.632754629631</v>
      </c>
      <c r="T2676" s="9">
        <f t="shared" si="250"/>
        <v>42556.207638888889</v>
      </c>
    </row>
    <row r="2677" spans="1:20" ht="60" x14ac:dyDescent="0.25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8307</v>
      </c>
      <c r="O2677" s="5">
        <f t="shared" si="246"/>
        <v>7.5880000000000001</v>
      </c>
      <c r="P2677" s="5">
        <f t="shared" si="251"/>
        <v>65.41379310344827</v>
      </c>
      <c r="Q2677" t="str">
        <f t="shared" si="247"/>
        <v>technology</v>
      </c>
      <c r="R2677" t="str">
        <f t="shared" si="248"/>
        <v>makerspaces</v>
      </c>
      <c r="S2677" s="9">
        <f t="shared" si="249"/>
        <v>41923.857511574075</v>
      </c>
      <c r="T2677" s="9">
        <f t="shared" si="250"/>
        <v>41953.899178240739</v>
      </c>
    </row>
    <row r="2678" spans="1:20" ht="60" x14ac:dyDescent="0.25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8307</v>
      </c>
      <c r="O2678" s="5">
        <f t="shared" si="246"/>
        <v>50.38095238095238</v>
      </c>
      <c r="P2678" s="5">
        <f t="shared" si="251"/>
        <v>117.55555555555556</v>
      </c>
      <c r="Q2678" t="str">
        <f t="shared" si="247"/>
        <v>technology</v>
      </c>
      <c r="R2678" t="str">
        <f t="shared" si="248"/>
        <v>makerspaces</v>
      </c>
      <c r="S2678" s="9">
        <f t="shared" si="249"/>
        <v>42482.624699074076</v>
      </c>
      <c r="T2678" s="9">
        <f t="shared" si="250"/>
        <v>42512.624699074076</v>
      </c>
    </row>
    <row r="2679" spans="1:20" ht="45" x14ac:dyDescent="0.25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8307</v>
      </c>
      <c r="O2679" s="5">
        <f t="shared" si="246"/>
        <v>17.512820512820515</v>
      </c>
      <c r="P2679" s="5">
        <f t="shared" si="251"/>
        <v>126.48148148148148</v>
      </c>
      <c r="Q2679" t="str">
        <f t="shared" si="247"/>
        <v>technology</v>
      </c>
      <c r="R2679" t="str">
        <f t="shared" si="248"/>
        <v>makerspaces</v>
      </c>
      <c r="S2679" s="9">
        <f t="shared" si="249"/>
        <v>41793.029432870368</v>
      </c>
      <c r="T2679" s="9">
        <f t="shared" si="250"/>
        <v>41823.029432870368</v>
      </c>
    </row>
    <row r="2680" spans="1:20" ht="60" x14ac:dyDescent="0.25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8307</v>
      </c>
      <c r="O2680" s="5">
        <f t="shared" si="246"/>
        <v>1.375E-2</v>
      </c>
      <c r="P2680" s="5">
        <f t="shared" si="251"/>
        <v>550</v>
      </c>
      <c r="Q2680" t="str">
        <f t="shared" si="247"/>
        <v>technology</v>
      </c>
      <c r="R2680" t="str">
        <f t="shared" si="248"/>
        <v>makerspaces</v>
      </c>
      <c r="S2680" s="9">
        <f t="shared" si="249"/>
        <v>42241.798206018517</v>
      </c>
      <c r="T2680" s="9">
        <f t="shared" si="250"/>
        <v>42271.798206018517</v>
      </c>
    </row>
    <row r="2681" spans="1:20" ht="60" x14ac:dyDescent="0.25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8307</v>
      </c>
      <c r="O2681" s="5">
        <f t="shared" si="246"/>
        <v>0.33</v>
      </c>
      <c r="P2681" s="5">
        <f t="shared" si="251"/>
        <v>44</v>
      </c>
      <c r="Q2681" t="str">
        <f t="shared" si="247"/>
        <v>technology</v>
      </c>
      <c r="R2681" t="str">
        <f t="shared" si="248"/>
        <v>makerspaces</v>
      </c>
      <c r="S2681" s="9">
        <f t="shared" si="249"/>
        <v>42033.001087962963</v>
      </c>
      <c r="T2681" s="9">
        <f t="shared" si="250"/>
        <v>42063.001087962963</v>
      </c>
    </row>
    <row r="2682" spans="1:20" x14ac:dyDescent="0.25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8307</v>
      </c>
      <c r="O2682" s="5">
        <f t="shared" si="246"/>
        <v>0.86250000000000004</v>
      </c>
      <c r="P2682" s="5">
        <f t="shared" si="251"/>
        <v>69</v>
      </c>
      <c r="Q2682" t="str">
        <f t="shared" si="247"/>
        <v>technology</v>
      </c>
      <c r="R2682" t="str">
        <f t="shared" si="248"/>
        <v>makerspaces</v>
      </c>
      <c r="S2682" s="9">
        <f t="shared" si="249"/>
        <v>42436.211701388893</v>
      </c>
      <c r="T2682" s="9">
        <f t="shared" si="250"/>
        <v>42466.170034722221</v>
      </c>
    </row>
    <row r="2683" spans="1:20" ht="45" x14ac:dyDescent="0.25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8289</v>
      </c>
      <c r="O2683" s="5">
        <f t="shared" si="246"/>
        <v>0.6875</v>
      </c>
      <c r="P2683" s="5">
        <f t="shared" si="251"/>
        <v>27.5</v>
      </c>
      <c r="Q2683" t="str">
        <f t="shared" si="247"/>
        <v>food</v>
      </c>
      <c r="R2683" t="str">
        <f t="shared" si="248"/>
        <v>trucks</v>
      </c>
      <c r="S2683" s="9">
        <f t="shared" si="249"/>
        <v>41805.895254629628</v>
      </c>
      <c r="T2683" s="9">
        <f t="shared" si="250"/>
        <v>41830.895254629628</v>
      </c>
    </row>
    <row r="2684" spans="1:20" ht="45" x14ac:dyDescent="0.25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8289</v>
      </c>
      <c r="O2684" s="5">
        <f t="shared" si="246"/>
        <v>28.3</v>
      </c>
      <c r="P2684" s="5">
        <f t="shared" si="251"/>
        <v>84.9</v>
      </c>
      <c r="Q2684" t="str">
        <f t="shared" si="247"/>
        <v>food</v>
      </c>
      <c r="R2684" t="str">
        <f t="shared" si="248"/>
        <v>trucks</v>
      </c>
      <c r="S2684" s="9">
        <f t="shared" si="249"/>
        <v>41932.871990740743</v>
      </c>
      <c r="T2684" s="9">
        <f t="shared" si="250"/>
        <v>41965.249305555553</v>
      </c>
    </row>
    <row r="2685" spans="1:20" ht="60" x14ac:dyDescent="0.25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8289</v>
      </c>
      <c r="O2685" s="5">
        <f t="shared" si="246"/>
        <v>0.24</v>
      </c>
      <c r="P2685" s="5">
        <f t="shared" si="251"/>
        <v>12</v>
      </c>
      <c r="Q2685" t="str">
        <f t="shared" si="247"/>
        <v>food</v>
      </c>
      <c r="R2685" t="str">
        <f t="shared" si="248"/>
        <v>trucks</v>
      </c>
      <c r="S2685" s="9">
        <f t="shared" si="249"/>
        <v>42034.75509259259</v>
      </c>
      <c r="T2685" s="9">
        <f t="shared" si="250"/>
        <v>42064.75509259259</v>
      </c>
    </row>
    <row r="2686" spans="1:20" ht="60" x14ac:dyDescent="0.25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8289</v>
      </c>
      <c r="O2686" s="5">
        <f t="shared" si="246"/>
        <v>1.1428571428571428</v>
      </c>
      <c r="P2686" s="5">
        <f t="shared" si="251"/>
        <v>200</v>
      </c>
      <c r="Q2686" t="str">
        <f t="shared" si="247"/>
        <v>food</v>
      </c>
      <c r="R2686" t="str">
        <f t="shared" si="248"/>
        <v>trucks</v>
      </c>
      <c r="S2686" s="9">
        <f t="shared" si="249"/>
        <v>41820.914641203701</v>
      </c>
      <c r="T2686" s="9">
        <f t="shared" si="250"/>
        <v>41860.914641203701</v>
      </c>
    </row>
    <row r="2687" spans="1:20" ht="60" x14ac:dyDescent="0.25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8289</v>
      </c>
      <c r="O2687" s="5">
        <f t="shared" si="246"/>
        <v>0.02</v>
      </c>
      <c r="P2687" s="5">
        <f t="shared" si="251"/>
        <v>10</v>
      </c>
      <c r="Q2687" t="str">
        <f t="shared" si="247"/>
        <v>food</v>
      </c>
      <c r="R2687" t="str">
        <f t="shared" si="248"/>
        <v>trucks</v>
      </c>
      <c r="S2687" s="9">
        <f t="shared" si="249"/>
        <v>42061.69594907407</v>
      </c>
      <c r="T2687" s="9">
        <f t="shared" si="250"/>
        <v>42121.654282407413</v>
      </c>
    </row>
    <row r="2688" spans="1:20" ht="60" x14ac:dyDescent="0.25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8289</v>
      </c>
      <c r="O2688" s="5">
        <f t="shared" si="246"/>
        <v>0</v>
      </c>
      <c r="P2688" s="5">
        <f t="shared" si="251"/>
        <v>0</v>
      </c>
      <c r="Q2688" t="str">
        <f t="shared" si="247"/>
        <v>food</v>
      </c>
      <c r="R2688" t="str">
        <f t="shared" si="248"/>
        <v>trucks</v>
      </c>
      <c r="S2688" s="9">
        <f t="shared" si="249"/>
        <v>41892.974803240737</v>
      </c>
      <c r="T2688" s="9">
        <f t="shared" si="250"/>
        <v>41912.974803240737</v>
      </c>
    </row>
    <row r="2689" spans="1:20" ht="45" x14ac:dyDescent="0.25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8289</v>
      </c>
      <c r="O2689" s="5">
        <f t="shared" si="246"/>
        <v>0</v>
      </c>
      <c r="P2689" s="5">
        <f t="shared" si="251"/>
        <v>0</v>
      </c>
      <c r="Q2689" t="str">
        <f t="shared" si="247"/>
        <v>food</v>
      </c>
      <c r="R2689" t="str">
        <f t="shared" si="248"/>
        <v>trucks</v>
      </c>
      <c r="S2689" s="9">
        <f t="shared" si="249"/>
        <v>42154.64025462963</v>
      </c>
      <c r="T2689" s="9">
        <f t="shared" si="250"/>
        <v>42184.64025462963</v>
      </c>
    </row>
    <row r="2690" spans="1:20" ht="30" x14ac:dyDescent="0.25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8289</v>
      </c>
      <c r="O2690" s="5">
        <f t="shared" si="246"/>
        <v>0.14799999999999999</v>
      </c>
      <c r="P2690" s="5">
        <f t="shared" si="251"/>
        <v>5.2857142857142856</v>
      </c>
      <c r="Q2690" t="str">
        <f t="shared" si="247"/>
        <v>food</v>
      </c>
      <c r="R2690" t="str">
        <f t="shared" si="248"/>
        <v>trucks</v>
      </c>
      <c r="S2690" s="9">
        <f t="shared" si="249"/>
        <v>42028.118865740747</v>
      </c>
      <c r="T2690" s="9">
        <f t="shared" si="250"/>
        <v>42059.125</v>
      </c>
    </row>
    <row r="2691" spans="1:20" ht="60" x14ac:dyDescent="0.25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8289</v>
      </c>
      <c r="O2691" s="5">
        <f t="shared" ref="O2691:O2754" si="252">E2691*100/D2691</f>
        <v>2.8571428571428571E-3</v>
      </c>
      <c r="P2691" s="5">
        <f t="shared" si="251"/>
        <v>1</v>
      </c>
      <c r="Q2691" t="str">
        <f t="shared" ref="Q2691:Q2754" si="253">IF(ISERR(FIND(" ",N2691)),"",LEFT(N2691,FIND(" ",N2691)-1))</f>
        <v>food</v>
      </c>
      <c r="R2691" t="str">
        <f t="shared" ref="R2691:R2754" si="254">IF(ISERR(FIND(" ",N2691)),"",RIGHT(N2691,LEN(N2691)-FIND("*",SUBSTITUTE(N2691," ","*",LEN(N2691)-LEN(SUBSTITUTE(N2691," ",""))))))</f>
        <v>trucks</v>
      </c>
      <c r="S2691" s="9">
        <f t="shared" ref="S2691:S2754" si="255">(((J2691/60)/60)/24)+DATE(1970,1,1)</f>
        <v>42551.961689814809</v>
      </c>
      <c r="T2691" s="9">
        <f t="shared" ref="T2691:T2754" si="256">(((I2691/60)/60)/24)+DATE(1970,1,1)</f>
        <v>42581.961689814809</v>
      </c>
    </row>
    <row r="2692" spans="1:20" ht="60" x14ac:dyDescent="0.25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8289</v>
      </c>
      <c r="O2692" s="5">
        <f t="shared" si="252"/>
        <v>10.7325</v>
      </c>
      <c r="P2692" s="5">
        <f t="shared" ref="P2692:P2755" si="257">IF(L2692=0,0,E2692/L2692)</f>
        <v>72.762711864406782</v>
      </c>
      <c r="Q2692" t="str">
        <f t="shared" si="253"/>
        <v>food</v>
      </c>
      <c r="R2692" t="str">
        <f t="shared" si="254"/>
        <v>trucks</v>
      </c>
      <c r="S2692" s="9">
        <f t="shared" si="255"/>
        <v>42113.105046296296</v>
      </c>
      <c r="T2692" s="9">
        <f t="shared" si="256"/>
        <v>42158.105046296296</v>
      </c>
    </row>
    <row r="2693" spans="1:20" ht="30" x14ac:dyDescent="0.25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8289</v>
      </c>
      <c r="O2693" s="5">
        <f t="shared" si="252"/>
        <v>5.3846153846153849E-2</v>
      </c>
      <c r="P2693" s="5">
        <f t="shared" si="257"/>
        <v>17.5</v>
      </c>
      <c r="Q2693" t="str">
        <f t="shared" si="253"/>
        <v>food</v>
      </c>
      <c r="R2693" t="str">
        <f t="shared" si="254"/>
        <v>trucks</v>
      </c>
      <c r="S2693" s="9">
        <f t="shared" si="255"/>
        <v>42089.724039351851</v>
      </c>
      <c r="T2693" s="9">
        <f t="shared" si="256"/>
        <v>42134.724039351851</v>
      </c>
    </row>
    <row r="2694" spans="1:20" ht="45" x14ac:dyDescent="0.25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8289</v>
      </c>
      <c r="O2694" s="5">
        <f t="shared" si="252"/>
        <v>0.7142857142857143</v>
      </c>
      <c r="P2694" s="5">
        <f t="shared" si="257"/>
        <v>25</v>
      </c>
      <c r="Q2694" t="str">
        <f t="shared" si="253"/>
        <v>food</v>
      </c>
      <c r="R2694" t="str">
        <f t="shared" si="254"/>
        <v>trucks</v>
      </c>
      <c r="S2694" s="9">
        <f t="shared" si="255"/>
        <v>42058.334027777775</v>
      </c>
      <c r="T2694" s="9">
        <f t="shared" si="256"/>
        <v>42088.292361111111</v>
      </c>
    </row>
    <row r="2695" spans="1:20" ht="60" x14ac:dyDescent="0.25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8289</v>
      </c>
      <c r="O2695" s="5">
        <f t="shared" si="252"/>
        <v>0.8</v>
      </c>
      <c r="P2695" s="5">
        <f t="shared" si="257"/>
        <v>13.333333333333334</v>
      </c>
      <c r="Q2695" t="str">
        <f t="shared" si="253"/>
        <v>food</v>
      </c>
      <c r="R2695" t="str">
        <f t="shared" si="254"/>
        <v>trucks</v>
      </c>
      <c r="S2695" s="9">
        <f t="shared" si="255"/>
        <v>41834.138495370367</v>
      </c>
      <c r="T2695" s="9">
        <f t="shared" si="256"/>
        <v>41864.138495370367</v>
      </c>
    </row>
    <row r="2696" spans="1:20" ht="60" x14ac:dyDescent="0.25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8289</v>
      </c>
      <c r="O2696" s="5">
        <f t="shared" si="252"/>
        <v>3.3333333333333335E-3</v>
      </c>
      <c r="P2696" s="5">
        <f t="shared" si="257"/>
        <v>1</v>
      </c>
      <c r="Q2696" t="str">
        <f t="shared" si="253"/>
        <v>food</v>
      </c>
      <c r="R2696" t="str">
        <f t="shared" si="254"/>
        <v>trucks</v>
      </c>
      <c r="S2696" s="9">
        <f t="shared" si="255"/>
        <v>41878.140497685185</v>
      </c>
      <c r="T2696" s="9">
        <f t="shared" si="256"/>
        <v>41908.140497685185</v>
      </c>
    </row>
    <row r="2697" spans="1:20" ht="45" x14ac:dyDescent="0.25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8289</v>
      </c>
      <c r="O2697" s="5">
        <f t="shared" si="252"/>
        <v>0.47333333333333333</v>
      </c>
      <c r="P2697" s="5">
        <f t="shared" si="257"/>
        <v>23.666666666666668</v>
      </c>
      <c r="Q2697" t="str">
        <f t="shared" si="253"/>
        <v>food</v>
      </c>
      <c r="R2697" t="str">
        <f t="shared" si="254"/>
        <v>trucks</v>
      </c>
      <c r="S2697" s="9">
        <f t="shared" si="255"/>
        <v>42048.181921296295</v>
      </c>
      <c r="T2697" s="9">
        <f t="shared" si="256"/>
        <v>42108.14025462963</v>
      </c>
    </row>
    <row r="2698" spans="1:20" ht="60" x14ac:dyDescent="0.25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8289</v>
      </c>
      <c r="O2698" s="5">
        <f t="shared" si="252"/>
        <v>5.65</v>
      </c>
      <c r="P2698" s="5">
        <f t="shared" si="257"/>
        <v>89.21052631578948</v>
      </c>
      <c r="Q2698" t="str">
        <f t="shared" si="253"/>
        <v>food</v>
      </c>
      <c r="R2698" t="str">
        <f t="shared" si="254"/>
        <v>trucks</v>
      </c>
      <c r="S2698" s="9">
        <f t="shared" si="255"/>
        <v>41964.844444444447</v>
      </c>
      <c r="T2698" s="9">
        <f t="shared" si="256"/>
        <v>41998.844444444447</v>
      </c>
    </row>
    <row r="2699" spans="1:20" ht="45" x14ac:dyDescent="0.25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8289</v>
      </c>
      <c r="O2699" s="5">
        <f t="shared" si="252"/>
        <v>26.35217391304348</v>
      </c>
      <c r="P2699" s="5">
        <f t="shared" si="257"/>
        <v>116.55769230769231</v>
      </c>
      <c r="Q2699" t="str">
        <f t="shared" si="253"/>
        <v>food</v>
      </c>
      <c r="R2699" t="str">
        <f t="shared" si="254"/>
        <v>trucks</v>
      </c>
      <c r="S2699" s="9">
        <f t="shared" si="255"/>
        <v>42187.940081018518</v>
      </c>
      <c r="T2699" s="9">
        <f t="shared" si="256"/>
        <v>42218.916666666672</v>
      </c>
    </row>
    <row r="2700" spans="1:20" ht="45" x14ac:dyDescent="0.25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8289</v>
      </c>
      <c r="O2700" s="5">
        <f t="shared" si="252"/>
        <v>0.325125</v>
      </c>
      <c r="P2700" s="5">
        <f t="shared" si="257"/>
        <v>13.005000000000001</v>
      </c>
      <c r="Q2700" t="str">
        <f t="shared" si="253"/>
        <v>food</v>
      </c>
      <c r="R2700" t="str">
        <f t="shared" si="254"/>
        <v>trucks</v>
      </c>
      <c r="S2700" s="9">
        <f t="shared" si="255"/>
        <v>41787.898240740738</v>
      </c>
      <c r="T2700" s="9">
        <f t="shared" si="256"/>
        <v>41817.898240740738</v>
      </c>
    </row>
    <row r="2701" spans="1:20" ht="45" x14ac:dyDescent="0.25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8289</v>
      </c>
      <c r="O2701" s="5">
        <f t="shared" si="252"/>
        <v>0</v>
      </c>
      <c r="P2701" s="5">
        <f t="shared" si="257"/>
        <v>0</v>
      </c>
      <c r="Q2701" t="str">
        <f t="shared" si="253"/>
        <v>food</v>
      </c>
      <c r="R2701" t="str">
        <f t="shared" si="254"/>
        <v>trucks</v>
      </c>
      <c r="S2701" s="9">
        <f t="shared" si="255"/>
        <v>41829.896562499998</v>
      </c>
      <c r="T2701" s="9">
        <f t="shared" si="256"/>
        <v>41859.896562499998</v>
      </c>
    </row>
    <row r="2702" spans="1:20" ht="45" x14ac:dyDescent="0.25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8289</v>
      </c>
      <c r="O2702" s="5">
        <f t="shared" si="252"/>
        <v>0.7000700070007001</v>
      </c>
      <c r="P2702" s="5">
        <f t="shared" si="257"/>
        <v>17.5</v>
      </c>
      <c r="Q2702" t="str">
        <f t="shared" si="253"/>
        <v>food</v>
      </c>
      <c r="R2702" t="str">
        <f t="shared" si="254"/>
        <v>trucks</v>
      </c>
      <c r="S2702" s="9">
        <f t="shared" si="255"/>
        <v>41870.87467592593</v>
      </c>
      <c r="T2702" s="9">
        <f t="shared" si="256"/>
        <v>41900.87467592593</v>
      </c>
    </row>
    <row r="2703" spans="1:20" ht="60" x14ac:dyDescent="0.25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8308</v>
      </c>
      <c r="O2703" s="5">
        <f t="shared" si="252"/>
        <v>46.176470588235297</v>
      </c>
      <c r="P2703" s="5">
        <f t="shared" si="257"/>
        <v>34.130434782608695</v>
      </c>
      <c r="Q2703" t="str">
        <f t="shared" si="253"/>
        <v>theater</v>
      </c>
      <c r="R2703" t="str">
        <f t="shared" si="254"/>
        <v>spaces</v>
      </c>
      <c r="S2703" s="9">
        <f t="shared" si="255"/>
        <v>42801.774699074071</v>
      </c>
      <c r="T2703" s="9">
        <f t="shared" si="256"/>
        <v>42832.733032407406</v>
      </c>
    </row>
    <row r="2704" spans="1:20" ht="60" x14ac:dyDescent="0.25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8308</v>
      </c>
      <c r="O2704" s="5">
        <f t="shared" si="252"/>
        <v>34.409999999999997</v>
      </c>
      <c r="P2704" s="5">
        <f t="shared" si="257"/>
        <v>132.34615384615384</v>
      </c>
      <c r="Q2704" t="str">
        <f t="shared" si="253"/>
        <v>theater</v>
      </c>
      <c r="R2704" t="str">
        <f t="shared" si="254"/>
        <v>spaces</v>
      </c>
      <c r="S2704" s="9">
        <f t="shared" si="255"/>
        <v>42800.801817129628</v>
      </c>
      <c r="T2704" s="9">
        <f t="shared" si="256"/>
        <v>42830.760150462964</v>
      </c>
    </row>
    <row r="2705" spans="1:20" ht="45" x14ac:dyDescent="0.25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8308</v>
      </c>
      <c r="O2705" s="5">
        <f t="shared" si="252"/>
        <v>103.75</v>
      </c>
      <c r="P2705" s="5">
        <f t="shared" si="257"/>
        <v>922.22222222222217</v>
      </c>
      <c r="Q2705" t="str">
        <f t="shared" si="253"/>
        <v>theater</v>
      </c>
      <c r="R2705" t="str">
        <f t="shared" si="254"/>
        <v>spaces</v>
      </c>
      <c r="S2705" s="9">
        <f t="shared" si="255"/>
        <v>42756.690162037034</v>
      </c>
      <c r="T2705" s="9">
        <f t="shared" si="256"/>
        <v>42816.648495370369</v>
      </c>
    </row>
    <row r="2706" spans="1:20" ht="60" x14ac:dyDescent="0.25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8308</v>
      </c>
      <c r="O2706" s="5">
        <f t="shared" si="252"/>
        <v>6.0263157894736841</v>
      </c>
      <c r="P2706" s="5">
        <f t="shared" si="257"/>
        <v>163.57142857142858</v>
      </c>
      <c r="Q2706" t="str">
        <f t="shared" si="253"/>
        <v>theater</v>
      </c>
      <c r="R2706" t="str">
        <f t="shared" si="254"/>
        <v>spaces</v>
      </c>
      <c r="S2706" s="9">
        <f t="shared" si="255"/>
        <v>42787.862430555557</v>
      </c>
      <c r="T2706" s="9">
        <f t="shared" si="256"/>
        <v>42830.820763888885</v>
      </c>
    </row>
    <row r="2707" spans="1:20" ht="30" x14ac:dyDescent="0.25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8308</v>
      </c>
      <c r="O2707" s="5">
        <f t="shared" si="252"/>
        <v>10.539393939393939</v>
      </c>
      <c r="P2707" s="5">
        <f t="shared" si="257"/>
        <v>217.375</v>
      </c>
      <c r="Q2707" t="str">
        <f t="shared" si="253"/>
        <v>theater</v>
      </c>
      <c r="R2707" t="str">
        <f t="shared" si="254"/>
        <v>spaces</v>
      </c>
      <c r="S2707" s="9">
        <f t="shared" si="255"/>
        <v>42773.916180555556</v>
      </c>
      <c r="T2707" s="9">
        <f t="shared" si="256"/>
        <v>42818.874513888892</v>
      </c>
    </row>
    <row r="2708" spans="1:20" ht="45" x14ac:dyDescent="0.25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8308</v>
      </c>
      <c r="O2708" s="5">
        <f t="shared" si="252"/>
        <v>112.29714285714286</v>
      </c>
      <c r="P2708" s="5">
        <f t="shared" si="257"/>
        <v>149.44486692015209</v>
      </c>
      <c r="Q2708" t="str">
        <f t="shared" si="253"/>
        <v>theater</v>
      </c>
      <c r="R2708" t="str">
        <f t="shared" si="254"/>
        <v>spaces</v>
      </c>
      <c r="S2708" s="9">
        <f t="shared" si="255"/>
        <v>41899.294942129629</v>
      </c>
      <c r="T2708" s="9">
        <f t="shared" si="256"/>
        <v>41928.290972222225</v>
      </c>
    </row>
    <row r="2709" spans="1:20" ht="45" x14ac:dyDescent="0.25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8308</v>
      </c>
      <c r="O2709" s="5">
        <f t="shared" si="252"/>
        <v>350.84462500000001</v>
      </c>
      <c r="P2709" s="5">
        <f t="shared" si="257"/>
        <v>71.237487309644663</v>
      </c>
      <c r="Q2709" t="str">
        <f t="shared" si="253"/>
        <v>theater</v>
      </c>
      <c r="R2709" t="str">
        <f t="shared" si="254"/>
        <v>spaces</v>
      </c>
      <c r="S2709" s="9">
        <f t="shared" si="255"/>
        <v>41391.782905092594</v>
      </c>
      <c r="T2709" s="9">
        <f t="shared" si="256"/>
        <v>41421.290972222225</v>
      </c>
    </row>
    <row r="2710" spans="1:20" ht="45" x14ac:dyDescent="0.25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8308</v>
      </c>
      <c r="O2710" s="5">
        <f t="shared" si="252"/>
        <v>233.21535</v>
      </c>
      <c r="P2710" s="5">
        <f t="shared" si="257"/>
        <v>44.464318398474738</v>
      </c>
      <c r="Q2710" t="str">
        <f t="shared" si="253"/>
        <v>theater</v>
      </c>
      <c r="R2710" t="str">
        <f t="shared" si="254"/>
        <v>spaces</v>
      </c>
      <c r="S2710" s="9">
        <f t="shared" si="255"/>
        <v>42512.698217592595</v>
      </c>
      <c r="T2710" s="9">
        <f t="shared" si="256"/>
        <v>42572.698217592595</v>
      </c>
    </row>
    <row r="2711" spans="1:20" ht="45" x14ac:dyDescent="0.25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8308</v>
      </c>
      <c r="O2711" s="5">
        <f t="shared" si="252"/>
        <v>101.60599999999999</v>
      </c>
      <c r="P2711" s="5">
        <f t="shared" si="257"/>
        <v>164.94480519480518</v>
      </c>
      <c r="Q2711" t="str">
        <f t="shared" si="253"/>
        <v>theater</v>
      </c>
      <c r="R2711" t="str">
        <f t="shared" si="254"/>
        <v>spaces</v>
      </c>
      <c r="S2711" s="9">
        <f t="shared" si="255"/>
        <v>42612.149780092594</v>
      </c>
      <c r="T2711" s="9">
        <f t="shared" si="256"/>
        <v>42647.165972222225</v>
      </c>
    </row>
    <row r="2712" spans="1:20" ht="30" x14ac:dyDescent="0.25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8308</v>
      </c>
      <c r="O2712" s="5">
        <f t="shared" si="252"/>
        <v>153.90035</v>
      </c>
      <c r="P2712" s="5">
        <f t="shared" si="257"/>
        <v>84.871516544117654</v>
      </c>
      <c r="Q2712" t="str">
        <f t="shared" si="253"/>
        <v>theater</v>
      </c>
      <c r="R2712" t="str">
        <f t="shared" si="254"/>
        <v>spaces</v>
      </c>
      <c r="S2712" s="9">
        <f t="shared" si="255"/>
        <v>41828.229490740741</v>
      </c>
      <c r="T2712" s="9">
        <f t="shared" si="256"/>
        <v>41860.083333333336</v>
      </c>
    </row>
    <row r="2713" spans="1:20" ht="60" x14ac:dyDescent="0.25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8308</v>
      </c>
      <c r="O2713" s="5">
        <f t="shared" si="252"/>
        <v>100.71611253196932</v>
      </c>
      <c r="P2713" s="5">
        <f t="shared" si="257"/>
        <v>53.945205479452056</v>
      </c>
      <c r="Q2713" t="str">
        <f t="shared" si="253"/>
        <v>theater</v>
      </c>
      <c r="R2713" t="str">
        <f t="shared" si="254"/>
        <v>spaces</v>
      </c>
      <c r="S2713" s="9">
        <f t="shared" si="255"/>
        <v>41780.745254629634</v>
      </c>
      <c r="T2713" s="9">
        <f t="shared" si="256"/>
        <v>41810.917361111111</v>
      </c>
    </row>
    <row r="2714" spans="1:20" ht="60" x14ac:dyDescent="0.25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8308</v>
      </c>
      <c r="O2714" s="5">
        <f t="shared" si="252"/>
        <v>131.38181818181818</v>
      </c>
      <c r="P2714" s="5">
        <f t="shared" si="257"/>
        <v>50.531468531468533</v>
      </c>
      <c r="Q2714" t="str">
        <f t="shared" si="253"/>
        <v>theater</v>
      </c>
      <c r="R2714" t="str">
        <f t="shared" si="254"/>
        <v>spaces</v>
      </c>
      <c r="S2714" s="9">
        <f t="shared" si="255"/>
        <v>41432.062037037038</v>
      </c>
      <c r="T2714" s="9">
        <f t="shared" si="256"/>
        <v>41468.75</v>
      </c>
    </row>
    <row r="2715" spans="1:20" ht="60" x14ac:dyDescent="0.25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8308</v>
      </c>
      <c r="O2715" s="5">
        <f t="shared" si="252"/>
        <v>102.24133333333333</v>
      </c>
      <c r="P2715" s="5">
        <f t="shared" si="257"/>
        <v>108.00140845070422</v>
      </c>
      <c r="Q2715" t="str">
        <f t="shared" si="253"/>
        <v>theater</v>
      </c>
      <c r="R2715" t="str">
        <f t="shared" si="254"/>
        <v>spaces</v>
      </c>
      <c r="S2715" s="9">
        <f t="shared" si="255"/>
        <v>42322.653749999998</v>
      </c>
      <c r="T2715" s="9">
        <f t="shared" si="256"/>
        <v>42362.653749999998</v>
      </c>
    </row>
    <row r="2716" spans="1:20" ht="45" x14ac:dyDescent="0.25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8308</v>
      </c>
      <c r="O2716" s="5">
        <f t="shared" si="252"/>
        <v>116.35599999999999</v>
      </c>
      <c r="P2716" s="5">
        <f t="shared" si="257"/>
        <v>95.373770491803285</v>
      </c>
      <c r="Q2716" t="str">
        <f t="shared" si="253"/>
        <v>theater</v>
      </c>
      <c r="R2716" t="str">
        <f t="shared" si="254"/>
        <v>spaces</v>
      </c>
      <c r="S2716" s="9">
        <f t="shared" si="255"/>
        <v>42629.655046296291</v>
      </c>
      <c r="T2716" s="9">
        <f t="shared" si="256"/>
        <v>42657.958333333328</v>
      </c>
    </row>
    <row r="2717" spans="1:20" ht="60" x14ac:dyDescent="0.25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8308</v>
      </c>
      <c r="O2717" s="5">
        <f t="shared" si="252"/>
        <v>264.62241666666665</v>
      </c>
      <c r="P2717" s="5">
        <f t="shared" si="257"/>
        <v>57.631016333938291</v>
      </c>
      <c r="Q2717" t="str">
        <f t="shared" si="253"/>
        <v>theater</v>
      </c>
      <c r="R2717" t="str">
        <f t="shared" si="254"/>
        <v>spaces</v>
      </c>
      <c r="S2717" s="9">
        <f t="shared" si="255"/>
        <v>42387.398472222223</v>
      </c>
      <c r="T2717" s="9">
        <f t="shared" si="256"/>
        <v>42421.398472222223</v>
      </c>
    </row>
    <row r="2718" spans="1:20" ht="75" x14ac:dyDescent="0.25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8308</v>
      </c>
      <c r="O2718" s="5">
        <f t="shared" si="252"/>
        <v>119.98009999999999</v>
      </c>
      <c r="P2718" s="5">
        <f t="shared" si="257"/>
        <v>64.160481283422456</v>
      </c>
      <c r="Q2718" t="str">
        <f t="shared" si="253"/>
        <v>theater</v>
      </c>
      <c r="R2718" t="str">
        <f t="shared" si="254"/>
        <v>spaces</v>
      </c>
      <c r="S2718" s="9">
        <f t="shared" si="255"/>
        <v>42255.333252314813</v>
      </c>
      <c r="T2718" s="9">
        <f t="shared" si="256"/>
        <v>42285.333252314813</v>
      </c>
    </row>
    <row r="2719" spans="1:20" ht="45" x14ac:dyDescent="0.25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8308</v>
      </c>
      <c r="O2719" s="5">
        <f t="shared" si="252"/>
        <v>120.104</v>
      </c>
      <c r="P2719" s="5">
        <f t="shared" si="257"/>
        <v>92.387692307692305</v>
      </c>
      <c r="Q2719" t="str">
        <f t="shared" si="253"/>
        <v>theater</v>
      </c>
      <c r="R2719" t="str">
        <f t="shared" si="254"/>
        <v>spaces</v>
      </c>
      <c r="S2719" s="9">
        <f t="shared" si="255"/>
        <v>41934.914918981485</v>
      </c>
      <c r="T2719" s="9">
        <f t="shared" si="256"/>
        <v>41979.956585648149</v>
      </c>
    </row>
    <row r="2720" spans="1:20" ht="60" x14ac:dyDescent="0.25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8308</v>
      </c>
      <c r="O2720" s="5">
        <f t="shared" si="252"/>
        <v>103.58333333333333</v>
      </c>
      <c r="P2720" s="5">
        <f t="shared" si="257"/>
        <v>125.97972972972973</v>
      </c>
      <c r="Q2720" t="str">
        <f t="shared" si="253"/>
        <v>theater</v>
      </c>
      <c r="R2720" t="str">
        <f t="shared" si="254"/>
        <v>spaces</v>
      </c>
      <c r="S2720" s="9">
        <f t="shared" si="255"/>
        <v>42465.596585648149</v>
      </c>
      <c r="T2720" s="9">
        <f t="shared" si="256"/>
        <v>42493.958333333328</v>
      </c>
    </row>
    <row r="2721" spans="1:20" ht="60" x14ac:dyDescent="0.25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8308</v>
      </c>
      <c r="O2721" s="5">
        <f t="shared" si="252"/>
        <v>108.83333333333333</v>
      </c>
      <c r="P2721" s="5">
        <f t="shared" si="257"/>
        <v>94.637681159420296</v>
      </c>
      <c r="Q2721" t="str">
        <f t="shared" si="253"/>
        <v>theater</v>
      </c>
      <c r="R2721" t="str">
        <f t="shared" si="254"/>
        <v>spaces</v>
      </c>
      <c r="S2721" s="9">
        <f t="shared" si="255"/>
        <v>42418.031180555554</v>
      </c>
      <c r="T2721" s="9">
        <f t="shared" si="256"/>
        <v>42477.989513888882</v>
      </c>
    </row>
    <row r="2722" spans="1:20" ht="45" x14ac:dyDescent="0.25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8308</v>
      </c>
      <c r="O2722" s="5">
        <f t="shared" si="252"/>
        <v>118.124</v>
      </c>
      <c r="P2722" s="5">
        <f t="shared" si="257"/>
        <v>170.69942196531792</v>
      </c>
      <c r="Q2722" t="str">
        <f t="shared" si="253"/>
        <v>theater</v>
      </c>
      <c r="R2722" t="str">
        <f t="shared" si="254"/>
        <v>spaces</v>
      </c>
      <c r="S2722" s="9">
        <f t="shared" si="255"/>
        <v>42655.465891203698</v>
      </c>
      <c r="T2722" s="9">
        <f t="shared" si="256"/>
        <v>42685.507557870369</v>
      </c>
    </row>
    <row r="2723" spans="1:20" ht="60" x14ac:dyDescent="0.25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8300</v>
      </c>
      <c r="O2723" s="5">
        <f t="shared" si="252"/>
        <v>1462</v>
      </c>
      <c r="P2723" s="5">
        <f t="shared" si="257"/>
        <v>40.762081784386616</v>
      </c>
      <c r="Q2723" t="str">
        <f t="shared" si="253"/>
        <v>technology</v>
      </c>
      <c r="R2723" t="str">
        <f t="shared" si="254"/>
        <v>hardware</v>
      </c>
      <c r="S2723" s="9">
        <f t="shared" si="255"/>
        <v>41493.543958333335</v>
      </c>
      <c r="T2723" s="9">
        <f t="shared" si="256"/>
        <v>41523.791666666664</v>
      </c>
    </row>
    <row r="2724" spans="1:20" ht="60" x14ac:dyDescent="0.25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8300</v>
      </c>
      <c r="O2724" s="5">
        <f t="shared" si="252"/>
        <v>252.54</v>
      </c>
      <c r="P2724" s="5">
        <f t="shared" si="257"/>
        <v>68.254054054054052</v>
      </c>
      <c r="Q2724" t="str">
        <f t="shared" si="253"/>
        <v>technology</v>
      </c>
      <c r="R2724" t="str">
        <f t="shared" si="254"/>
        <v>hardware</v>
      </c>
      <c r="S2724" s="9">
        <f t="shared" si="255"/>
        <v>42704.857094907406</v>
      </c>
      <c r="T2724" s="9">
        <f t="shared" si="256"/>
        <v>42764.857094907406</v>
      </c>
    </row>
    <row r="2725" spans="1:20" ht="60" x14ac:dyDescent="0.25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8300</v>
      </c>
      <c r="O2725" s="5">
        <f t="shared" si="252"/>
        <v>140.05000000000001</v>
      </c>
      <c r="P2725" s="5">
        <f t="shared" si="257"/>
        <v>95.48863636363636</v>
      </c>
      <c r="Q2725" t="str">
        <f t="shared" si="253"/>
        <v>technology</v>
      </c>
      <c r="R2725" t="str">
        <f t="shared" si="254"/>
        <v>hardware</v>
      </c>
      <c r="S2725" s="9">
        <f t="shared" si="255"/>
        <v>41944.83898148148</v>
      </c>
      <c r="T2725" s="9">
        <f t="shared" si="256"/>
        <v>42004.880648148144</v>
      </c>
    </row>
    <row r="2726" spans="1:20" ht="60" x14ac:dyDescent="0.25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8300</v>
      </c>
      <c r="O2726" s="5">
        <f t="shared" si="252"/>
        <v>296.87520259319285</v>
      </c>
      <c r="P2726" s="5">
        <f t="shared" si="257"/>
        <v>7.1902649656526005</v>
      </c>
      <c r="Q2726" t="str">
        <f t="shared" si="253"/>
        <v>technology</v>
      </c>
      <c r="R2726" t="str">
        <f t="shared" si="254"/>
        <v>hardware</v>
      </c>
      <c r="S2726" s="9">
        <f t="shared" si="255"/>
        <v>42199.32707175926</v>
      </c>
      <c r="T2726" s="9">
        <f t="shared" si="256"/>
        <v>42231.32707175926</v>
      </c>
    </row>
    <row r="2727" spans="1:20" ht="45" x14ac:dyDescent="0.25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8300</v>
      </c>
      <c r="O2727" s="5">
        <f t="shared" si="252"/>
        <v>144.54249999999999</v>
      </c>
      <c r="P2727" s="5">
        <f t="shared" si="257"/>
        <v>511.65486725663715</v>
      </c>
      <c r="Q2727" t="str">
        <f t="shared" si="253"/>
        <v>technology</v>
      </c>
      <c r="R2727" t="str">
        <f t="shared" si="254"/>
        <v>hardware</v>
      </c>
      <c r="S2727" s="9">
        <f t="shared" si="255"/>
        <v>42745.744618055556</v>
      </c>
      <c r="T2727" s="9">
        <f t="shared" si="256"/>
        <v>42795.744618055556</v>
      </c>
    </row>
    <row r="2728" spans="1:20" x14ac:dyDescent="0.25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8300</v>
      </c>
      <c r="O2728" s="5">
        <f t="shared" si="252"/>
        <v>105.745</v>
      </c>
      <c r="P2728" s="5">
        <f t="shared" si="257"/>
        <v>261.74504950495049</v>
      </c>
      <c r="Q2728" t="str">
        <f t="shared" si="253"/>
        <v>technology</v>
      </c>
      <c r="R2728" t="str">
        <f t="shared" si="254"/>
        <v>hardware</v>
      </c>
      <c r="S2728" s="9">
        <f t="shared" si="255"/>
        <v>42452.579988425925</v>
      </c>
      <c r="T2728" s="9">
        <f t="shared" si="256"/>
        <v>42482.579988425925</v>
      </c>
    </row>
    <row r="2729" spans="1:20" ht="45" x14ac:dyDescent="0.25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8300</v>
      </c>
      <c r="O2729" s="5">
        <f t="shared" si="252"/>
        <v>493.21</v>
      </c>
      <c r="P2729" s="5">
        <f t="shared" si="257"/>
        <v>69.760961810466767</v>
      </c>
      <c r="Q2729" t="str">
        <f t="shared" si="253"/>
        <v>technology</v>
      </c>
      <c r="R2729" t="str">
        <f t="shared" si="254"/>
        <v>hardware</v>
      </c>
      <c r="S2729" s="9">
        <f t="shared" si="255"/>
        <v>42198.676655092597</v>
      </c>
      <c r="T2729" s="9">
        <f t="shared" si="256"/>
        <v>42223.676655092597</v>
      </c>
    </row>
    <row r="2730" spans="1:20" ht="30" x14ac:dyDescent="0.25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8300</v>
      </c>
      <c r="O2730" s="5">
        <f t="shared" si="252"/>
        <v>201.82666666666665</v>
      </c>
      <c r="P2730" s="5">
        <f t="shared" si="257"/>
        <v>77.229591836734699</v>
      </c>
      <c r="Q2730" t="str">
        <f t="shared" si="253"/>
        <v>technology</v>
      </c>
      <c r="R2730" t="str">
        <f t="shared" si="254"/>
        <v>hardware</v>
      </c>
      <c r="S2730" s="9">
        <f t="shared" si="255"/>
        <v>42333.59993055556</v>
      </c>
      <c r="T2730" s="9">
        <f t="shared" si="256"/>
        <v>42368.59993055556</v>
      </c>
    </row>
    <row r="2731" spans="1:20" ht="30" x14ac:dyDescent="0.25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8300</v>
      </c>
      <c r="O2731" s="5">
        <f t="shared" si="252"/>
        <v>104.44</v>
      </c>
      <c r="P2731" s="5">
        <f t="shared" si="257"/>
        <v>340.56521739130437</v>
      </c>
      <c r="Q2731" t="str">
        <f t="shared" si="253"/>
        <v>technology</v>
      </c>
      <c r="R2731" t="str">
        <f t="shared" si="254"/>
        <v>hardware</v>
      </c>
      <c r="S2731" s="9">
        <f t="shared" si="255"/>
        <v>42095.240706018521</v>
      </c>
      <c r="T2731" s="9">
        <f t="shared" si="256"/>
        <v>42125.240706018521</v>
      </c>
    </row>
    <row r="2732" spans="1:20" ht="45" x14ac:dyDescent="0.25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8300</v>
      </c>
      <c r="O2732" s="5">
        <f t="shared" si="252"/>
        <v>170.29262962962963</v>
      </c>
      <c r="P2732" s="5">
        <f t="shared" si="257"/>
        <v>67.417903225806455</v>
      </c>
      <c r="Q2732" t="str">
        <f t="shared" si="253"/>
        <v>technology</v>
      </c>
      <c r="R2732" t="str">
        <f t="shared" si="254"/>
        <v>hardware</v>
      </c>
      <c r="S2732" s="9">
        <f t="shared" si="255"/>
        <v>41351.541377314818</v>
      </c>
      <c r="T2732" s="9">
        <f t="shared" si="256"/>
        <v>41386.541377314818</v>
      </c>
    </row>
    <row r="2733" spans="1:20" ht="60" x14ac:dyDescent="0.25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8300</v>
      </c>
      <c r="O2733" s="5">
        <f t="shared" si="252"/>
        <v>104.30333333333333</v>
      </c>
      <c r="P2733" s="5">
        <f t="shared" si="257"/>
        <v>845.70270270270271</v>
      </c>
      <c r="Q2733" t="str">
        <f t="shared" si="253"/>
        <v>technology</v>
      </c>
      <c r="R2733" t="str">
        <f t="shared" si="254"/>
        <v>hardware</v>
      </c>
      <c r="S2733" s="9">
        <f t="shared" si="255"/>
        <v>41872.525717592594</v>
      </c>
      <c r="T2733" s="9">
        <f t="shared" si="256"/>
        <v>41930.166666666664</v>
      </c>
    </row>
    <row r="2734" spans="1:20" ht="60" x14ac:dyDescent="0.25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8300</v>
      </c>
      <c r="O2734" s="5">
        <f t="shared" si="252"/>
        <v>118.25</v>
      </c>
      <c r="P2734" s="5">
        <f t="shared" si="257"/>
        <v>97.191780821917803</v>
      </c>
      <c r="Q2734" t="str">
        <f t="shared" si="253"/>
        <v>technology</v>
      </c>
      <c r="R2734" t="str">
        <f t="shared" si="254"/>
        <v>hardware</v>
      </c>
      <c r="S2734" s="9">
        <f t="shared" si="255"/>
        <v>41389.808194444442</v>
      </c>
      <c r="T2734" s="9">
        <f t="shared" si="256"/>
        <v>41422</v>
      </c>
    </row>
    <row r="2735" spans="1:20" ht="60" x14ac:dyDescent="0.25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8300</v>
      </c>
      <c r="O2735" s="5">
        <f t="shared" si="252"/>
        <v>107.538</v>
      </c>
      <c r="P2735" s="5">
        <f t="shared" si="257"/>
        <v>451.84033613445376</v>
      </c>
      <c r="Q2735" t="str">
        <f t="shared" si="253"/>
        <v>technology</v>
      </c>
      <c r="R2735" t="str">
        <f t="shared" si="254"/>
        <v>hardware</v>
      </c>
      <c r="S2735" s="9">
        <f t="shared" si="255"/>
        <v>42044.272847222222</v>
      </c>
      <c r="T2735" s="9">
        <f t="shared" si="256"/>
        <v>42104.231180555551</v>
      </c>
    </row>
    <row r="2736" spans="1:20" ht="60" x14ac:dyDescent="0.25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8300</v>
      </c>
      <c r="O2736" s="5">
        <f t="shared" si="252"/>
        <v>2260300</v>
      </c>
      <c r="P2736" s="5">
        <f t="shared" si="257"/>
        <v>138.66871165644173</v>
      </c>
      <c r="Q2736" t="str">
        <f t="shared" si="253"/>
        <v>technology</v>
      </c>
      <c r="R2736" t="str">
        <f t="shared" si="254"/>
        <v>hardware</v>
      </c>
      <c r="S2736" s="9">
        <f t="shared" si="255"/>
        <v>42626.668888888889</v>
      </c>
      <c r="T2736" s="9">
        <f t="shared" si="256"/>
        <v>42656.915972222225</v>
      </c>
    </row>
    <row r="2737" spans="1:20" ht="60" x14ac:dyDescent="0.25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8300</v>
      </c>
      <c r="O2737" s="5">
        <f t="shared" si="252"/>
        <v>978.1346666666667</v>
      </c>
      <c r="P2737" s="5">
        <f t="shared" si="257"/>
        <v>21.640147492625371</v>
      </c>
      <c r="Q2737" t="str">
        <f t="shared" si="253"/>
        <v>technology</v>
      </c>
      <c r="R2737" t="str">
        <f t="shared" si="254"/>
        <v>hardware</v>
      </c>
      <c r="S2737" s="9">
        <f t="shared" si="255"/>
        <v>41316.120949074073</v>
      </c>
      <c r="T2737" s="9">
        <f t="shared" si="256"/>
        <v>41346.833333333336</v>
      </c>
    </row>
    <row r="2738" spans="1:20" ht="75" x14ac:dyDescent="0.25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8300</v>
      </c>
      <c r="O2738" s="5">
        <f t="shared" si="252"/>
        <v>122.9</v>
      </c>
      <c r="P2738" s="5">
        <f t="shared" si="257"/>
        <v>169.51724137931035</v>
      </c>
      <c r="Q2738" t="str">
        <f t="shared" si="253"/>
        <v>technology</v>
      </c>
      <c r="R2738" t="str">
        <f t="shared" si="254"/>
        <v>hardware</v>
      </c>
      <c r="S2738" s="9">
        <f t="shared" si="255"/>
        <v>41722.666354166664</v>
      </c>
      <c r="T2738" s="9">
        <f t="shared" si="256"/>
        <v>41752.666354166664</v>
      </c>
    </row>
    <row r="2739" spans="1:20" ht="60" x14ac:dyDescent="0.25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8300</v>
      </c>
      <c r="O2739" s="5">
        <f t="shared" si="252"/>
        <v>246.06080000000003</v>
      </c>
      <c r="P2739" s="5">
        <f t="shared" si="257"/>
        <v>161.88210526315791</v>
      </c>
      <c r="Q2739" t="str">
        <f t="shared" si="253"/>
        <v>technology</v>
      </c>
      <c r="R2739" t="str">
        <f t="shared" si="254"/>
        <v>hardware</v>
      </c>
      <c r="S2739" s="9">
        <f t="shared" si="255"/>
        <v>41611.917673611111</v>
      </c>
      <c r="T2739" s="9">
        <f t="shared" si="256"/>
        <v>41654.791666666664</v>
      </c>
    </row>
    <row r="2740" spans="1:20" ht="45" x14ac:dyDescent="0.25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8300</v>
      </c>
      <c r="O2740" s="5">
        <f t="shared" si="252"/>
        <v>147.94</v>
      </c>
      <c r="P2740" s="5">
        <f t="shared" si="257"/>
        <v>493.13333333333333</v>
      </c>
      <c r="Q2740" t="str">
        <f t="shared" si="253"/>
        <v>technology</v>
      </c>
      <c r="R2740" t="str">
        <f t="shared" si="254"/>
        <v>hardware</v>
      </c>
      <c r="S2740" s="9">
        <f t="shared" si="255"/>
        <v>42620.143564814818</v>
      </c>
      <c r="T2740" s="9">
        <f t="shared" si="256"/>
        <v>42680.143564814818</v>
      </c>
    </row>
    <row r="2741" spans="1:20" ht="60" x14ac:dyDescent="0.25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8300</v>
      </c>
      <c r="O2741" s="5">
        <f t="shared" si="252"/>
        <v>384.09090909090907</v>
      </c>
      <c r="P2741" s="5">
        <f t="shared" si="257"/>
        <v>22.120418848167539</v>
      </c>
      <c r="Q2741" t="str">
        <f t="shared" si="253"/>
        <v>technology</v>
      </c>
      <c r="R2741" t="str">
        <f t="shared" si="254"/>
        <v>hardware</v>
      </c>
      <c r="S2741" s="9">
        <f t="shared" si="255"/>
        <v>41719.887928240743</v>
      </c>
      <c r="T2741" s="9">
        <f t="shared" si="256"/>
        <v>41764.887928240743</v>
      </c>
    </row>
    <row r="2742" spans="1:20" ht="45" x14ac:dyDescent="0.25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8300</v>
      </c>
      <c r="O2742" s="5">
        <f t="shared" si="252"/>
        <v>103.33333333333333</v>
      </c>
      <c r="P2742" s="5">
        <f t="shared" si="257"/>
        <v>18.235294117647058</v>
      </c>
      <c r="Q2742" t="str">
        <f t="shared" si="253"/>
        <v>technology</v>
      </c>
      <c r="R2742" t="str">
        <f t="shared" si="254"/>
        <v>hardware</v>
      </c>
      <c r="S2742" s="9">
        <f t="shared" si="255"/>
        <v>42045.031851851847</v>
      </c>
      <c r="T2742" s="9">
        <f t="shared" si="256"/>
        <v>42074.99018518519</v>
      </c>
    </row>
    <row r="2743" spans="1:20" ht="30" x14ac:dyDescent="0.25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8309</v>
      </c>
      <c r="O2743" s="5">
        <f t="shared" si="252"/>
        <v>0.4375</v>
      </c>
      <c r="P2743" s="5">
        <f t="shared" si="257"/>
        <v>8.75</v>
      </c>
      <c r="Q2743" t="str">
        <f t="shared" si="253"/>
        <v>publishing</v>
      </c>
      <c r="R2743" t="str">
        <f t="shared" si="254"/>
        <v>books</v>
      </c>
      <c r="S2743" s="9">
        <f t="shared" si="255"/>
        <v>41911.657430555555</v>
      </c>
      <c r="T2743" s="9">
        <f t="shared" si="256"/>
        <v>41932.088194444441</v>
      </c>
    </row>
    <row r="2744" spans="1:20" ht="45" x14ac:dyDescent="0.25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8309</v>
      </c>
      <c r="O2744" s="5">
        <f t="shared" si="252"/>
        <v>29.24</v>
      </c>
      <c r="P2744" s="5">
        <f t="shared" si="257"/>
        <v>40.611111111111114</v>
      </c>
      <c r="Q2744" t="str">
        <f t="shared" si="253"/>
        <v>publishing</v>
      </c>
      <c r="R2744" t="str">
        <f t="shared" si="254"/>
        <v>books</v>
      </c>
      <c r="S2744" s="9">
        <f t="shared" si="255"/>
        <v>41030.719756944447</v>
      </c>
      <c r="T2744" s="9">
        <f t="shared" si="256"/>
        <v>41044.719756944447</v>
      </c>
    </row>
    <row r="2745" spans="1:20" ht="60" x14ac:dyDescent="0.25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8309</v>
      </c>
      <c r="O2745" s="5">
        <f t="shared" si="252"/>
        <v>0</v>
      </c>
      <c r="P2745" s="5">
        <f t="shared" si="257"/>
        <v>0</v>
      </c>
      <c r="Q2745" t="str">
        <f t="shared" si="253"/>
        <v>publishing</v>
      </c>
      <c r="R2745" t="str">
        <f t="shared" si="254"/>
        <v>books</v>
      </c>
      <c r="S2745" s="9">
        <f t="shared" si="255"/>
        <v>42632.328784722224</v>
      </c>
      <c r="T2745" s="9">
        <f t="shared" si="256"/>
        <v>42662.328784722224</v>
      </c>
    </row>
    <row r="2746" spans="1:20" ht="60" x14ac:dyDescent="0.25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8309</v>
      </c>
      <c r="O2746" s="5">
        <f t="shared" si="252"/>
        <v>5.21875</v>
      </c>
      <c r="P2746" s="5">
        <f t="shared" si="257"/>
        <v>37.954545454545453</v>
      </c>
      <c r="Q2746" t="str">
        <f t="shared" si="253"/>
        <v>publishing</v>
      </c>
      <c r="R2746" t="str">
        <f t="shared" si="254"/>
        <v>books</v>
      </c>
      <c r="S2746" s="9">
        <f t="shared" si="255"/>
        <v>40938.062476851854</v>
      </c>
      <c r="T2746" s="9">
        <f t="shared" si="256"/>
        <v>40968.062476851854</v>
      </c>
    </row>
    <row r="2747" spans="1:20" ht="60" x14ac:dyDescent="0.25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8309</v>
      </c>
      <c r="O2747" s="5">
        <f t="shared" si="252"/>
        <v>21.887499999999999</v>
      </c>
      <c r="P2747" s="5">
        <f t="shared" si="257"/>
        <v>35.734693877551024</v>
      </c>
      <c r="Q2747" t="str">
        <f t="shared" si="253"/>
        <v>publishing</v>
      </c>
      <c r="R2747" t="str">
        <f t="shared" si="254"/>
        <v>books</v>
      </c>
      <c r="S2747" s="9">
        <f t="shared" si="255"/>
        <v>41044.988055555557</v>
      </c>
      <c r="T2747" s="9">
        <f t="shared" si="256"/>
        <v>41104.988055555557</v>
      </c>
    </row>
    <row r="2748" spans="1:20" ht="60" x14ac:dyDescent="0.25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8309</v>
      </c>
      <c r="O2748" s="5">
        <f t="shared" si="252"/>
        <v>26.7</v>
      </c>
      <c r="P2748" s="5">
        <f t="shared" si="257"/>
        <v>42.157894736842103</v>
      </c>
      <c r="Q2748" t="str">
        <f t="shared" si="253"/>
        <v>publishing</v>
      </c>
      <c r="R2748" t="str">
        <f t="shared" si="254"/>
        <v>books</v>
      </c>
      <c r="S2748" s="9">
        <f t="shared" si="255"/>
        <v>41850.781377314815</v>
      </c>
      <c r="T2748" s="9">
        <f t="shared" si="256"/>
        <v>41880.781377314815</v>
      </c>
    </row>
    <row r="2749" spans="1:20" ht="45" x14ac:dyDescent="0.25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8309</v>
      </c>
      <c r="O2749" s="5">
        <f t="shared" si="252"/>
        <v>28</v>
      </c>
      <c r="P2749" s="5">
        <f t="shared" si="257"/>
        <v>35</v>
      </c>
      <c r="Q2749" t="str">
        <f t="shared" si="253"/>
        <v>publishing</v>
      </c>
      <c r="R2749" t="str">
        <f t="shared" si="254"/>
        <v>books</v>
      </c>
      <c r="S2749" s="9">
        <f t="shared" si="255"/>
        <v>41044.64811342593</v>
      </c>
      <c r="T2749" s="9">
        <f t="shared" si="256"/>
        <v>41076.131944444445</v>
      </c>
    </row>
    <row r="2750" spans="1:20" ht="45" x14ac:dyDescent="0.25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8309</v>
      </c>
      <c r="O2750" s="5">
        <f t="shared" si="252"/>
        <v>1.06</v>
      </c>
      <c r="P2750" s="5">
        <f t="shared" si="257"/>
        <v>13.25</v>
      </c>
      <c r="Q2750" t="str">
        <f t="shared" si="253"/>
        <v>publishing</v>
      </c>
      <c r="R2750" t="str">
        <f t="shared" si="254"/>
        <v>books</v>
      </c>
      <c r="S2750" s="9">
        <f t="shared" si="255"/>
        <v>42585.7106712963</v>
      </c>
      <c r="T2750" s="9">
        <f t="shared" si="256"/>
        <v>42615.7106712963</v>
      </c>
    </row>
    <row r="2751" spans="1:20" ht="30" x14ac:dyDescent="0.25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8309</v>
      </c>
      <c r="O2751" s="5">
        <f t="shared" si="252"/>
        <v>1.1000000000000001</v>
      </c>
      <c r="P2751" s="5">
        <f t="shared" si="257"/>
        <v>55</v>
      </c>
      <c r="Q2751" t="str">
        <f t="shared" si="253"/>
        <v>publishing</v>
      </c>
      <c r="R2751" t="str">
        <f t="shared" si="254"/>
        <v>books</v>
      </c>
      <c r="S2751" s="9">
        <f t="shared" si="255"/>
        <v>42068.799039351856</v>
      </c>
      <c r="T2751" s="9">
        <f t="shared" si="256"/>
        <v>42098.757372685184</v>
      </c>
    </row>
    <row r="2752" spans="1:20" ht="45" x14ac:dyDescent="0.25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8309</v>
      </c>
      <c r="O2752" s="5">
        <f t="shared" si="252"/>
        <v>0</v>
      </c>
      <c r="P2752" s="5">
        <f t="shared" si="257"/>
        <v>0</v>
      </c>
      <c r="Q2752" t="str">
        <f t="shared" si="253"/>
        <v>publishing</v>
      </c>
      <c r="R2752" t="str">
        <f t="shared" si="254"/>
        <v>books</v>
      </c>
      <c r="S2752" s="9">
        <f t="shared" si="255"/>
        <v>41078.899826388886</v>
      </c>
      <c r="T2752" s="9">
        <f t="shared" si="256"/>
        <v>41090.833333333336</v>
      </c>
    </row>
    <row r="2753" spans="1:20" ht="60" x14ac:dyDescent="0.25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8309</v>
      </c>
      <c r="O2753" s="5">
        <f t="shared" si="252"/>
        <v>0</v>
      </c>
      <c r="P2753" s="5">
        <f t="shared" si="257"/>
        <v>0</v>
      </c>
      <c r="Q2753" t="str">
        <f t="shared" si="253"/>
        <v>publishing</v>
      </c>
      <c r="R2753" t="str">
        <f t="shared" si="254"/>
        <v>books</v>
      </c>
      <c r="S2753" s="9">
        <f t="shared" si="255"/>
        <v>41747.887060185189</v>
      </c>
      <c r="T2753" s="9">
        <f t="shared" si="256"/>
        <v>41807.887060185189</v>
      </c>
    </row>
    <row r="2754" spans="1:20" ht="60" x14ac:dyDescent="0.25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8309</v>
      </c>
      <c r="O2754" s="5">
        <f t="shared" si="252"/>
        <v>11.458333333333334</v>
      </c>
      <c r="P2754" s="5">
        <f t="shared" si="257"/>
        <v>39.285714285714285</v>
      </c>
      <c r="Q2754" t="str">
        <f t="shared" si="253"/>
        <v>publishing</v>
      </c>
      <c r="R2754" t="str">
        <f t="shared" si="254"/>
        <v>books</v>
      </c>
      <c r="S2754" s="9">
        <f t="shared" si="255"/>
        <v>40855.765092592592</v>
      </c>
      <c r="T2754" s="9">
        <f t="shared" si="256"/>
        <v>40895.765092592592</v>
      </c>
    </row>
    <row r="2755" spans="1:20" ht="45" x14ac:dyDescent="0.25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8309</v>
      </c>
      <c r="O2755" s="5">
        <f t="shared" ref="O2755:O2818" si="258">E2755*100/D2755</f>
        <v>19</v>
      </c>
      <c r="P2755" s="5">
        <f t="shared" si="257"/>
        <v>47.5</v>
      </c>
      <c r="Q2755" t="str">
        <f t="shared" ref="Q2755:Q2818" si="259">IF(ISERR(FIND(" ",N2755)),"",LEFT(N2755,FIND(" ",N2755)-1))</f>
        <v>publishing</v>
      </c>
      <c r="R2755" t="str">
        <f t="shared" ref="R2755:R2818" si="260">IF(ISERR(FIND(" ",N2755)),"",RIGHT(N2755,LEN(N2755)-FIND("*",SUBSTITUTE(N2755," ","*",LEN(N2755)-LEN(SUBSTITUTE(N2755," ",""))))))</f>
        <v>books</v>
      </c>
      <c r="S2755" s="9">
        <f t="shared" ref="S2755:S2818" si="261">(((J2755/60)/60)/24)+DATE(1970,1,1)</f>
        <v>41117.900729166664</v>
      </c>
      <c r="T2755" s="9">
        <f t="shared" ref="T2755:T2818" si="262">(((I2755/60)/60)/24)+DATE(1970,1,1)</f>
        <v>41147.900729166664</v>
      </c>
    </row>
    <row r="2756" spans="1:20" ht="45" x14ac:dyDescent="0.25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8309</v>
      </c>
      <c r="O2756" s="5">
        <f t="shared" si="258"/>
        <v>0</v>
      </c>
      <c r="P2756" s="5">
        <f t="shared" ref="P2756:P2819" si="263">IF(L2756=0,0,E2756/L2756)</f>
        <v>0</v>
      </c>
      <c r="Q2756" t="str">
        <f t="shared" si="259"/>
        <v>publishing</v>
      </c>
      <c r="R2756" t="str">
        <f t="shared" si="260"/>
        <v>books</v>
      </c>
      <c r="S2756" s="9">
        <f t="shared" si="261"/>
        <v>41863.636006944449</v>
      </c>
      <c r="T2756" s="9">
        <f t="shared" si="262"/>
        <v>41893.636006944449</v>
      </c>
    </row>
    <row r="2757" spans="1:20" ht="45" x14ac:dyDescent="0.25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8309</v>
      </c>
      <c r="O2757" s="5">
        <f t="shared" si="258"/>
        <v>52</v>
      </c>
      <c r="P2757" s="5">
        <f t="shared" si="263"/>
        <v>17.333333333333332</v>
      </c>
      <c r="Q2757" t="str">
        <f t="shared" si="259"/>
        <v>publishing</v>
      </c>
      <c r="R2757" t="str">
        <f t="shared" si="260"/>
        <v>books</v>
      </c>
      <c r="S2757" s="9">
        <f t="shared" si="261"/>
        <v>42072.790821759263</v>
      </c>
      <c r="T2757" s="9">
        <f t="shared" si="262"/>
        <v>42102.790821759263</v>
      </c>
    </row>
    <row r="2758" spans="1:20" ht="45" x14ac:dyDescent="0.25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8309</v>
      </c>
      <c r="O2758" s="5">
        <f t="shared" si="258"/>
        <v>10.48</v>
      </c>
      <c r="P2758" s="5">
        <f t="shared" si="263"/>
        <v>31.757575757575758</v>
      </c>
      <c r="Q2758" t="str">
        <f t="shared" si="259"/>
        <v>publishing</v>
      </c>
      <c r="R2758" t="str">
        <f t="shared" si="260"/>
        <v>books</v>
      </c>
      <c r="S2758" s="9">
        <f t="shared" si="261"/>
        <v>41620.90047453704</v>
      </c>
      <c r="T2758" s="9">
        <f t="shared" si="262"/>
        <v>41650.90047453704</v>
      </c>
    </row>
    <row r="2759" spans="1:20" ht="30" x14ac:dyDescent="0.25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8309</v>
      </c>
      <c r="O2759" s="5">
        <f t="shared" si="258"/>
        <v>0.66666666666666663</v>
      </c>
      <c r="P2759" s="5">
        <f t="shared" si="263"/>
        <v>5</v>
      </c>
      <c r="Q2759" t="str">
        <f t="shared" si="259"/>
        <v>publishing</v>
      </c>
      <c r="R2759" t="str">
        <f t="shared" si="260"/>
        <v>books</v>
      </c>
      <c r="S2759" s="9">
        <f t="shared" si="261"/>
        <v>42573.65662037037</v>
      </c>
      <c r="T2759" s="9">
        <f t="shared" si="262"/>
        <v>42588.65662037037</v>
      </c>
    </row>
    <row r="2760" spans="1:20" ht="60" x14ac:dyDescent="0.25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8309</v>
      </c>
      <c r="O2760" s="5">
        <f t="shared" si="258"/>
        <v>11.7</v>
      </c>
      <c r="P2760" s="5">
        <f t="shared" si="263"/>
        <v>39</v>
      </c>
      <c r="Q2760" t="str">
        <f t="shared" si="259"/>
        <v>publishing</v>
      </c>
      <c r="R2760" t="str">
        <f t="shared" si="260"/>
        <v>books</v>
      </c>
      <c r="S2760" s="9">
        <f t="shared" si="261"/>
        <v>42639.441932870366</v>
      </c>
      <c r="T2760" s="9">
        <f t="shared" si="262"/>
        <v>42653.441932870366</v>
      </c>
    </row>
    <row r="2761" spans="1:20" ht="60" x14ac:dyDescent="0.25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8309</v>
      </c>
      <c r="O2761" s="5">
        <f t="shared" si="258"/>
        <v>10.5</v>
      </c>
      <c r="P2761" s="5">
        <f t="shared" si="263"/>
        <v>52.5</v>
      </c>
      <c r="Q2761" t="str">
        <f t="shared" si="259"/>
        <v>publishing</v>
      </c>
      <c r="R2761" t="str">
        <f t="shared" si="260"/>
        <v>books</v>
      </c>
      <c r="S2761" s="9">
        <f t="shared" si="261"/>
        <v>42524.36650462963</v>
      </c>
      <c r="T2761" s="9">
        <f t="shared" si="262"/>
        <v>42567.36650462963</v>
      </c>
    </row>
    <row r="2762" spans="1:20" ht="60" x14ac:dyDescent="0.25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8309</v>
      </c>
      <c r="O2762" s="5">
        <f t="shared" si="258"/>
        <v>0</v>
      </c>
      <c r="P2762" s="5">
        <f t="shared" si="263"/>
        <v>0</v>
      </c>
      <c r="Q2762" t="str">
        <f t="shared" si="259"/>
        <v>publishing</v>
      </c>
      <c r="R2762" t="str">
        <f t="shared" si="260"/>
        <v>books</v>
      </c>
      <c r="S2762" s="9">
        <f t="shared" si="261"/>
        <v>41415.461319444446</v>
      </c>
      <c r="T2762" s="9">
        <f t="shared" si="262"/>
        <v>41445.461319444446</v>
      </c>
    </row>
    <row r="2763" spans="1:20" ht="30" x14ac:dyDescent="0.25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8309</v>
      </c>
      <c r="O2763" s="5">
        <f t="shared" si="258"/>
        <v>0.72</v>
      </c>
      <c r="P2763" s="5">
        <f t="shared" si="263"/>
        <v>9</v>
      </c>
      <c r="Q2763" t="str">
        <f t="shared" si="259"/>
        <v>publishing</v>
      </c>
      <c r="R2763" t="str">
        <f t="shared" si="260"/>
        <v>books</v>
      </c>
      <c r="S2763" s="9">
        <f t="shared" si="261"/>
        <v>41247.063576388886</v>
      </c>
      <c r="T2763" s="9">
        <f t="shared" si="262"/>
        <v>41277.063576388886</v>
      </c>
    </row>
    <row r="2764" spans="1:20" ht="45" x14ac:dyDescent="0.25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8309</v>
      </c>
      <c r="O2764" s="5">
        <f t="shared" si="258"/>
        <v>0.76923076923076927</v>
      </c>
      <c r="P2764" s="5">
        <f t="shared" si="263"/>
        <v>25</v>
      </c>
      <c r="Q2764" t="str">
        <f t="shared" si="259"/>
        <v>publishing</v>
      </c>
      <c r="R2764" t="str">
        <f t="shared" si="260"/>
        <v>books</v>
      </c>
      <c r="S2764" s="9">
        <f t="shared" si="261"/>
        <v>40927.036979166667</v>
      </c>
      <c r="T2764" s="9">
        <f t="shared" si="262"/>
        <v>40986.995312500003</v>
      </c>
    </row>
    <row r="2765" spans="1:20" ht="30" x14ac:dyDescent="0.25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8309</v>
      </c>
      <c r="O2765" s="5">
        <f t="shared" si="258"/>
        <v>0.22842639593908629</v>
      </c>
      <c r="P2765" s="5">
        <f t="shared" si="263"/>
        <v>30</v>
      </c>
      <c r="Q2765" t="str">
        <f t="shared" si="259"/>
        <v>publishing</v>
      </c>
      <c r="R2765" t="str">
        <f t="shared" si="260"/>
        <v>books</v>
      </c>
      <c r="S2765" s="9">
        <f t="shared" si="261"/>
        <v>41373.579675925925</v>
      </c>
      <c r="T2765" s="9">
        <f t="shared" si="262"/>
        <v>41418.579675925925</v>
      </c>
    </row>
    <row r="2766" spans="1:20" ht="60" x14ac:dyDescent="0.25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8309</v>
      </c>
      <c r="O2766" s="5">
        <f t="shared" si="258"/>
        <v>1.125</v>
      </c>
      <c r="P2766" s="5">
        <f t="shared" si="263"/>
        <v>11.25</v>
      </c>
      <c r="Q2766" t="str">
        <f t="shared" si="259"/>
        <v>publishing</v>
      </c>
      <c r="R2766" t="str">
        <f t="shared" si="260"/>
        <v>books</v>
      </c>
      <c r="S2766" s="9">
        <f t="shared" si="261"/>
        <v>41030.292025462964</v>
      </c>
      <c r="T2766" s="9">
        <f t="shared" si="262"/>
        <v>41059.791666666664</v>
      </c>
    </row>
    <row r="2767" spans="1:20" ht="45" x14ac:dyDescent="0.25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8309</v>
      </c>
      <c r="O2767" s="5">
        <f t="shared" si="258"/>
        <v>0</v>
      </c>
      <c r="P2767" s="5">
        <f t="shared" si="263"/>
        <v>0</v>
      </c>
      <c r="Q2767" t="str">
        <f t="shared" si="259"/>
        <v>publishing</v>
      </c>
      <c r="R2767" t="str">
        <f t="shared" si="260"/>
        <v>books</v>
      </c>
      <c r="S2767" s="9">
        <f t="shared" si="261"/>
        <v>41194.579027777778</v>
      </c>
      <c r="T2767" s="9">
        <f t="shared" si="262"/>
        <v>41210.579027777778</v>
      </c>
    </row>
    <row r="2768" spans="1:20" ht="60" x14ac:dyDescent="0.25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8309</v>
      </c>
      <c r="O2768" s="5">
        <f t="shared" si="258"/>
        <v>2</v>
      </c>
      <c r="P2768" s="5">
        <f t="shared" si="263"/>
        <v>25</v>
      </c>
      <c r="Q2768" t="str">
        <f t="shared" si="259"/>
        <v>publishing</v>
      </c>
      <c r="R2768" t="str">
        <f t="shared" si="260"/>
        <v>books</v>
      </c>
      <c r="S2768" s="9">
        <f t="shared" si="261"/>
        <v>40736.668032407404</v>
      </c>
      <c r="T2768" s="9">
        <f t="shared" si="262"/>
        <v>40766.668032407404</v>
      </c>
    </row>
    <row r="2769" spans="1:20" ht="45" x14ac:dyDescent="0.25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8309</v>
      </c>
      <c r="O2769" s="5">
        <f t="shared" si="258"/>
        <v>0.85</v>
      </c>
      <c r="P2769" s="5">
        <f t="shared" si="263"/>
        <v>11.333333333333334</v>
      </c>
      <c r="Q2769" t="str">
        <f t="shared" si="259"/>
        <v>publishing</v>
      </c>
      <c r="R2769" t="str">
        <f t="shared" si="260"/>
        <v>books</v>
      </c>
      <c r="S2769" s="9">
        <f t="shared" si="261"/>
        <v>42172.958912037036</v>
      </c>
      <c r="T2769" s="9">
        <f t="shared" si="262"/>
        <v>42232.958912037036</v>
      </c>
    </row>
    <row r="2770" spans="1:20" ht="45" x14ac:dyDescent="0.25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8309</v>
      </c>
      <c r="O2770" s="5">
        <f t="shared" si="258"/>
        <v>14.314285714285715</v>
      </c>
      <c r="P2770" s="5">
        <f t="shared" si="263"/>
        <v>29.470588235294116</v>
      </c>
      <c r="Q2770" t="str">
        <f t="shared" si="259"/>
        <v>publishing</v>
      </c>
      <c r="R2770" t="str">
        <f t="shared" si="260"/>
        <v>books</v>
      </c>
      <c r="S2770" s="9">
        <f t="shared" si="261"/>
        <v>40967.614849537036</v>
      </c>
      <c r="T2770" s="9">
        <f t="shared" si="262"/>
        <v>40997.573182870372</v>
      </c>
    </row>
    <row r="2771" spans="1:20" ht="45" x14ac:dyDescent="0.25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8309</v>
      </c>
      <c r="O2771" s="5">
        <f t="shared" si="258"/>
        <v>0.25</v>
      </c>
      <c r="P2771" s="5">
        <f t="shared" si="263"/>
        <v>1</v>
      </c>
      <c r="Q2771" t="str">
        <f t="shared" si="259"/>
        <v>publishing</v>
      </c>
      <c r="R2771" t="str">
        <f t="shared" si="260"/>
        <v>books</v>
      </c>
      <c r="S2771" s="9">
        <f t="shared" si="261"/>
        <v>41745.826273148145</v>
      </c>
      <c r="T2771" s="9">
        <f t="shared" si="262"/>
        <v>41795.826273148145</v>
      </c>
    </row>
    <row r="2772" spans="1:20" ht="60" x14ac:dyDescent="0.25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8309</v>
      </c>
      <c r="O2772" s="5">
        <f t="shared" si="258"/>
        <v>10.411250000000001</v>
      </c>
      <c r="P2772" s="5">
        <f t="shared" si="263"/>
        <v>63.098484848484851</v>
      </c>
      <c r="Q2772" t="str">
        <f t="shared" si="259"/>
        <v>publishing</v>
      </c>
      <c r="R2772" t="str">
        <f t="shared" si="260"/>
        <v>books</v>
      </c>
      <c r="S2772" s="9">
        <f t="shared" si="261"/>
        <v>41686.705208333333</v>
      </c>
      <c r="T2772" s="9">
        <f t="shared" si="262"/>
        <v>41716.663541666669</v>
      </c>
    </row>
    <row r="2773" spans="1:20" ht="60" x14ac:dyDescent="0.25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8309</v>
      </c>
      <c r="O2773" s="5">
        <f t="shared" si="258"/>
        <v>0</v>
      </c>
      <c r="P2773" s="5">
        <f t="shared" si="263"/>
        <v>0</v>
      </c>
      <c r="Q2773" t="str">
        <f t="shared" si="259"/>
        <v>publishing</v>
      </c>
      <c r="R2773" t="str">
        <f t="shared" si="260"/>
        <v>books</v>
      </c>
      <c r="S2773" s="9">
        <f t="shared" si="261"/>
        <v>41257.531712962962</v>
      </c>
      <c r="T2773" s="9">
        <f t="shared" si="262"/>
        <v>41306.708333333336</v>
      </c>
    </row>
    <row r="2774" spans="1:20" ht="45" x14ac:dyDescent="0.25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8309</v>
      </c>
      <c r="O2774" s="5">
        <f t="shared" si="258"/>
        <v>0</v>
      </c>
      <c r="P2774" s="5">
        <f t="shared" si="263"/>
        <v>0</v>
      </c>
      <c r="Q2774" t="str">
        <f t="shared" si="259"/>
        <v>publishing</v>
      </c>
      <c r="R2774" t="str">
        <f t="shared" si="260"/>
        <v>books</v>
      </c>
      <c r="S2774" s="9">
        <f t="shared" si="261"/>
        <v>41537.869143518517</v>
      </c>
      <c r="T2774" s="9">
        <f t="shared" si="262"/>
        <v>41552.869143518517</v>
      </c>
    </row>
    <row r="2775" spans="1:20" ht="45" x14ac:dyDescent="0.25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8309</v>
      </c>
      <c r="O2775" s="5">
        <f t="shared" si="258"/>
        <v>0.18867924528301888</v>
      </c>
      <c r="P2775" s="5">
        <f t="shared" si="263"/>
        <v>1</v>
      </c>
      <c r="Q2775" t="str">
        <f t="shared" si="259"/>
        <v>publishing</v>
      </c>
      <c r="R2775" t="str">
        <f t="shared" si="260"/>
        <v>books</v>
      </c>
      <c r="S2775" s="9">
        <f t="shared" si="261"/>
        <v>42474.86482638889</v>
      </c>
      <c r="T2775" s="9">
        <f t="shared" si="262"/>
        <v>42484.86482638889</v>
      </c>
    </row>
    <row r="2776" spans="1:20" ht="60" x14ac:dyDescent="0.25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8309</v>
      </c>
      <c r="O2776" s="5">
        <f t="shared" si="258"/>
        <v>14.25</v>
      </c>
      <c r="P2776" s="5">
        <f t="shared" si="263"/>
        <v>43.846153846153847</v>
      </c>
      <c r="Q2776" t="str">
        <f t="shared" si="259"/>
        <v>publishing</v>
      </c>
      <c r="R2776" t="str">
        <f t="shared" si="260"/>
        <v>books</v>
      </c>
      <c r="S2776" s="9">
        <f t="shared" si="261"/>
        <v>41311.126481481479</v>
      </c>
      <c r="T2776" s="9">
        <f t="shared" si="262"/>
        <v>41341.126481481479</v>
      </c>
    </row>
    <row r="2777" spans="1:20" ht="45" x14ac:dyDescent="0.25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8309</v>
      </c>
      <c r="O2777" s="5">
        <f t="shared" si="258"/>
        <v>3</v>
      </c>
      <c r="P2777" s="5">
        <f t="shared" si="263"/>
        <v>75</v>
      </c>
      <c r="Q2777" t="str">
        <f t="shared" si="259"/>
        <v>publishing</v>
      </c>
      <c r="R2777" t="str">
        <f t="shared" si="260"/>
        <v>books</v>
      </c>
      <c r="S2777" s="9">
        <f t="shared" si="261"/>
        <v>40863.013356481482</v>
      </c>
      <c r="T2777" s="9">
        <f t="shared" si="262"/>
        <v>40893.013356481482</v>
      </c>
    </row>
    <row r="2778" spans="1:20" ht="60" x14ac:dyDescent="0.25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8309</v>
      </c>
      <c r="O2778" s="5">
        <f t="shared" si="258"/>
        <v>7.8809523809523814</v>
      </c>
      <c r="P2778" s="5">
        <f t="shared" si="263"/>
        <v>45.972222222222221</v>
      </c>
      <c r="Q2778" t="str">
        <f t="shared" si="259"/>
        <v>publishing</v>
      </c>
      <c r="R2778" t="str">
        <f t="shared" si="260"/>
        <v>books</v>
      </c>
      <c r="S2778" s="9">
        <f t="shared" si="261"/>
        <v>42136.297175925924</v>
      </c>
      <c r="T2778" s="9">
        <f t="shared" si="262"/>
        <v>42167.297175925924</v>
      </c>
    </row>
    <row r="2779" spans="1:20" ht="60" x14ac:dyDescent="0.25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8309</v>
      </c>
      <c r="O2779" s="5">
        <f t="shared" si="258"/>
        <v>0.33333333333333331</v>
      </c>
      <c r="P2779" s="5">
        <f t="shared" si="263"/>
        <v>10</v>
      </c>
      <c r="Q2779" t="str">
        <f t="shared" si="259"/>
        <v>publishing</v>
      </c>
      <c r="R2779" t="str">
        <f t="shared" si="260"/>
        <v>books</v>
      </c>
      <c r="S2779" s="9">
        <f t="shared" si="261"/>
        <v>42172.669027777782</v>
      </c>
      <c r="T2779" s="9">
        <f t="shared" si="262"/>
        <v>42202.669027777782</v>
      </c>
    </row>
    <row r="2780" spans="1:20" ht="60" x14ac:dyDescent="0.25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8309</v>
      </c>
      <c r="O2780" s="5">
        <f t="shared" si="258"/>
        <v>25.545454545454547</v>
      </c>
      <c r="P2780" s="5">
        <f t="shared" si="263"/>
        <v>93.666666666666671</v>
      </c>
      <c r="Q2780" t="str">
        <f t="shared" si="259"/>
        <v>publishing</v>
      </c>
      <c r="R2780" t="str">
        <f t="shared" si="260"/>
        <v>books</v>
      </c>
      <c r="S2780" s="9">
        <f t="shared" si="261"/>
        <v>41846.978078703702</v>
      </c>
      <c r="T2780" s="9">
        <f t="shared" si="262"/>
        <v>41876.978078703702</v>
      </c>
    </row>
    <row r="2781" spans="1:20" ht="45" x14ac:dyDescent="0.25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8309</v>
      </c>
      <c r="O2781" s="5">
        <f t="shared" si="258"/>
        <v>2.12</v>
      </c>
      <c r="P2781" s="5">
        <f t="shared" si="263"/>
        <v>53</v>
      </c>
      <c r="Q2781" t="str">
        <f t="shared" si="259"/>
        <v>publishing</v>
      </c>
      <c r="R2781" t="str">
        <f t="shared" si="260"/>
        <v>books</v>
      </c>
      <c r="S2781" s="9">
        <f t="shared" si="261"/>
        <v>42300.585891203707</v>
      </c>
      <c r="T2781" s="9">
        <f t="shared" si="262"/>
        <v>42330.627557870372</v>
      </c>
    </row>
    <row r="2782" spans="1:20" ht="45" x14ac:dyDescent="0.25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8309</v>
      </c>
      <c r="O2782" s="5">
        <f t="shared" si="258"/>
        <v>0</v>
      </c>
      <c r="P2782" s="5">
        <f t="shared" si="263"/>
        <v>0</v>
      </c>
      <c r="Q2782" t="str">
        <f t="shared" si="259"/>
        <v>publishing</v>
      </c>
      <c r="R2782" t="str">
        <f t="shared" si="260"/>
        <v>books</v>
      </c>
      <c r="S2782" s="9">
        <f t="shared" si="261"/>
        <v>42774.447777777779</v>
      </c>
      <c r="T2782" s="9">
        <f t="shared" si="262"/>
        <v>42804.447777777779</v>
      </c>
    </row>
    <row r="2783" spans="1:20" ht="45" x14ac:dyDescent="0.25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8276</v>
      </c>
      <c r="O2783" s="5">
        <f t="shared" si="258"/>
        <v>105.28</v>
      </c>
      <c r="P2783" s="5">
        <f t="shared" si="263"/>
        <v>47</v>
      </c>
      <c r="Q2783" t="str">
        <f t="shared" si="259"/>
        <v>theater</v>
      </c>
      <c r="R2783" t="str">
        <f t="shared" si="260"/>
        <v>plays</v>
      </c>
      <c r="S2783" s="9">
        <f t="shared" si="261"/>
        <v>42018.94159722222</v>
      </c>
      <c r="T2783" s="9">
        <f t="shared" si="262"/>
        <v>42047.291666666672</v>
      </c>
    </row>
    <row r="2784" spans="1:20" ht="45" x14ac:dyDescent="0.25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8276</v>
      </c>
      <c r="O2784" s="5">
        <f t="shared" si="258"/>
        <v>120</v>
      </c>
      <c r="P2784" s="5">
        <f t="shared" si="263"/>
        <v>66.666666666666671</v>
      </c>
      <c r="Q2784" t="str">
        <f t="shared" si="259"/>
        <v>theater</v>
      </c>
      <c r="R2784" t="str">
        <f t="shared" si="260"/>
        <v>plays</v>
      </c>
      <c r="S2784" s="9">
        <f t="shared" si="261"/>
        <v>42026.924976851849</v>
      </c>
      <c r="T2784" s="9">
        <f t="shared" si="262"/>
        <v>42052.207638888889</v>
      </c>
    </row>
    <row r="2785" spans="1:20" ht="60" x14ac:dyDescent="0.25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8276</v>
      </c>
      <c r="O2785" s="5">
        <f t="shared" si="258"/>
        <v>114.5</v>
      </c>
      <c r="P2785" s="5">
        <f t="shared" si="263"/>
        <v>18.770491803278688</v>
      </c>
      <c r="Q2785" t="str">
        <f t="shared" si="259"/>
        <v>theater</v>
      </c>
      <c r="R2785" t="str">
        <f t="shared" si="260"/>
        <v>plays</v>
      </c>
      <c r="S2785" s="9">
        <f t="shared" si="261"/>
        <v>42103.535254629634</v>
      </c>
      <c r="T2785" s="9">
        <f t="shared" si="262"/>
        <v>42117.535254629634</v>
      </c>
    </row>
    <row r="2786" spans="1:20" ht="45" x14ac:dyDescent="0.25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8276</v>
      </c>
      <c r="O2786" s="5">
        <f t="shared" si="258"/>
        <v>119</v>
      </c>
      <c r="P2786" s="5">
        <f t="shared" si="263"/>
        <v>66.111111111111114</v>
      </c>
      <c r="Q2786" t="str">
        <f t="shared" si="259"/>
        <v>theater</v>
      </c>
      <c r="R2786" t="str">
        <f t="shared" si="260"/>
        <v>plays</v>
      </c>
      <c r="S2786" s="9">
        <f t="shared" si="261"/>
        <v>41920.787534722222</v>
      </c>
      <c r="T2786" s="9">
        <f t="shared" si="262"/>
        <v>41941.787534722222</v>
      </c>
    </row>
    <row r="2787" spans="1:20" ht="45" x14ac:dyDescent="0.25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8276</v>
      </c>
      <c r="O2787" s="5">
        <f t="shared" si="258"/>
        <v>104.68</v>
      </c>
      <c r="P2787" s="5">
        <f t="shared" si="263"/>
        <v>36.859154929577464</v>
      </c>
      <c r="Q2787" t="str">
        <f t="shared" si="259"/>
        <v>theater</v>
      </c>
      <c r="R2787" t="str">
        <f t="shared" si="260"/>
        <v>plays</v>
      </c>
      <c r="S2787" s="9">
        <f t="shared" si="261"/>
        <v>42558.189432870371</v>
      </c>
      <c r="T2787" s="9">
        <f t="shared" si="262"/>
        <v>42587.875</v>
      </c>
    </row>
    <row r="2788" spans="1:20" ht="30" x14ac:dyDescent="0.25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8276</v>
      </c>
      <c r="O2788" s="5">
        <f t="shared" si="258"/>
        <v>117.84</v>
      </c>
      <c r="P2788" s="5">
        <f t="shared" si="263"/>
        <v>39.810810810810814</v>
      </c>
      <c r="Q2788" t="str">
        <f t="shared" si="259"/>
        <v>theater</v>
      </c>
      <c r="R2788" t="str">
        <f t="shared" si="260"/>
        <v>plays</v>
      </c>
      <c r="S2788" s="9">
        <f t="shared" si="261"/>
        <v>41815.569212962961</v>
      </c>
      <c r="T2788" s="9">
        <f t="shared" si="262"/>
        <v>41829.569212962961</v>
      </c>
    </row>
    <row r="2789" spans="1:20" ht="60" x14ac:dyDescent="0.25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8276</v>
      </c>
      <c r="O2789" s="5">
        <f t="shared" si="258"/>
        <v>119.7</v>
      </c>
      <c r="P2789" s="5">
        <f t="shared" si="263"/>
        <v>31.5</v>
      </c>
      <c r="Q2789" t="str">
        <f t="shared" si="259"/>
        <v>theater</v>
      </c>
      <c r="R2789" t="str">
        <f t="shared" si="260"/>
        <v>plays</v>
      </c>
      <c r="S2789" s="9">
        <f t="shared" si="261"/>
        <v>41808.198518518519</v>
      </c>
      <c r="T2789" s="9">
        <f t="shared" si="262"/>
        <v>41838.198518518519</v>
      </c>
    </row>
    <row r="2790" spans="1:20" ht="45" x14ac:dyDescent="0.25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8276</v>
      </c>
      <c r="O2790" s="5">
        <f t="shared" si="258"/>
        <v>102.5</v>
      </c>
      <c r="P2790" s="5">
        <f t="shared" si="263"/>
        <v>102.5</v>
      </c>
      <c r="Q2790" t="str">
        <f t="shared" si="259"/>
        <v>theater</v>
      </c>
      <c r="R2790" t="str">
        <f t="shared" si="260"/>
        <v>plays</v>
      </c>
      <c r="S2790" s="9">
        <f t="shared" si="261"/>
        <v>42550.701886574068</v>
      </c>
      <c r="T2790" s="9">
        <f t="shared" si="262"/>
        <v>42580.701886574068</v>
      </c>
    </row>
    <row r="2791" spans="1:20" ht="30" x14ac:dyDescent="0.25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8276</v>
      </c>
      <c r="O2791" s="5">
        <f t="shared" si="258"/>
        <v>101.16666666666667</v>
      </c>
      <c r="P2791" s="5">
        <f t="shared" si="263"/>
        <v>126.45833333333333</v>
      </c>
      <c r="Q2791" t="str">
        <f t="shared" si="259"/>
        <v>theater</v>
      </c>
      <c r="R2791" t="str">
        <f t="shared" si="260"/>
        <v>plays</v>
      </c>
      <c r="S2791" s="9">
        <f t="shared" si="261"/>
        <v>42056.013124999998</v>
      </c>
      <c r="T2791" s="9">
        <f t="shared" si="262"/>
        <v>42075.166666666672</v>
      </c>
    </row>
    <row r="2792" spans="1:20" ht="60" x14ac:dyDescent="0.25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8276</v>
      </c>
      <c r="O2792" s="5">
        <f t="shared" si="258"/>
        <v>105.33333333333333</v>
      </c>
      <c r="P2792" s="5">
        <f t="shared" si="263"/>
        <v>47.878787878787875</v>
      </c>
      <c r="Q2792" t="str">
        <f t="shared" si="259"/>
        <v>theater</v>
      </c>
      <c r="R2792" t="str">
        <f t="shared" si="260"/>
        <v>plays</v>
      </c>
      <c r="S2792" s="9">
        <f t="shared" si="261"/>
        <v>42016.938692129625</v>
      </c>
      <c r="T2792" s="9">
        <f t="shared" si="262"/>
        <v>42046.938692129625</v>
      </c>
    </row>
    <row r="2793" spans="1:20" ht="60" x14ac:dyDescent="0.25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8276</v>
      </c>
      <c r="O2793" s="5">
        <f t="shared" si="258"/>
        <v>102.5</v>
      </c>
      <c r="P2793" s="5">
        <f t="shared" si="263"/>
        <v>73.214285714285708</v>
      </c>
      <c r="Q2793" t="str">
        <f t="shared" si="259"/>
        <v>theater</v>
      </c>
      <c r="R2793" t="str">
        <f t="shared" si="260"/>
        <v>plays</v>
      </c>
      <c r="S2793" s="9">
        <f t="shared" si="261"/>
        <v>42591.899988425925</v>
      </c>
      <c r="T2793" s="9">
        <f t="shared" si="262"/>
        <v>42622.166666666672</v>
      </c>
    </row>
    <row r="2794" spans="1:20" ht="45" x14ac:dyDescent="0.25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8276</v>
      </c>
      <c r="O2794" s="5">
        <f t="shared" si="258"/>
        <v>107.6</v>
      </c>
      <c r="P2794" s="5">
        <f t="shared" si="263"/>
        <v>89.666666666666671</v>
      </c>
      <c r="Q2794" t="str">
        <f t="shared" si="259"/>
        <v>theater</v>
      </c>
      <c r="R2794" t="str">
        <f t="shared" si="260"/>
        <v>plays</v>
      </c>
      <c r="S2794" s="9">
        <f t="shared" si="261"/>
        <v>42183.231006944443</v>
      </c>
      <c r="T2794" s="9">
        <f t="shared" si="262"/>
        <v>42228.231006944443</v>
      </c>
    </row>
    <row r="2795" spans="1:20" ht="60" x14ac:dyDescent="0.25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8276</v>
      </c>
      <c r="O2795" s="5">
        <f t="shared" si="258"/>
        <v>110.5675</v>
      </c>
      <c r="P2795" s="5">
        <f t="shared" si="263"/>
        <v>151.4623287671233</v>
      </c>
      <c r="Q2795" t="str">
        <f t="shared" si="259"/>
        <v>theater</v>
      </c>
      <c r="R2795" t="str">
        <f t="shared" si="260"/>
        <v>plays</v>
      </c>
      <c r="S2795" s="9">
        <f t="shared" si="261"/>
        <v>42176.419039351851</v>
      </c>
      <c r="T2795" s="9">
        <f t="shared" si="262"/>
        <v>42206.419039351851</v>
      </c>
    </row>
    <row r="2796" spans="1:20" ht="60" x14ac:dyDescent="0.25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8276</v>
      </c>
      <c r="O2796" s="5">
        <f t="shared" si="258"/>
        <v>150</v>
      </c>
      <c r="P2796" s="5">
        <f t="shared" si="263"/>
        <v>25</v>
      </c>
      <c r="Q2796" t="str">
        <f t="shared" si="259"/>
        <v>theater</v>
      </c>
      <c r="R2796" t="str">
        <f t="shared" si="260"/>
        <v>plays</v>
      </c>
      <c r="S2796" s="9">
        <f t="shared" si="261"/>
        <v>42416.691655092596</v>
      </c>
      <c r="T2796" s="9">
        <f t="shared" si="262"/>
        <v>42432.791666666672</v>
      </c>
    </row>
    <row r="2797" spans="1:20" ht="45" x14ac:dyDescent="0.25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8276</v>
      </c>
      <c r="O2797" s="5">
        <f t="shared" si="258"/>
        <v>104.28571428571429</v>
      </c>
      <c r="P2797" s="5">
        <f t="shared" si="263"/>
        <v>36.5</v>
      </c>
      <c r="Q2797" t="str">
        <f t="shared" si="259"/>
        <v>theater</v>
      </c>
      <c r="R2797" t="str">
        <f t="shared" si="260"/>
        <v>plays</v>
      </c>
      <c r="S2797" s="9">
        <f t="shared" si="261"/>
        <v>41780.525937500002</v>
      </c>
      <c r="T2797" s="9">
        <f t="shared" si="262"/>
        <v>41796.958333333336</v>
      </c>
    </row>
    <row r="2798" spans="1:20" ht="45" x14ac:dyDescent="0.25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8276</v>
      </c>
      <c r="O2798" s="5">
        <f t="shared" si="258"/>
        <v>115.5</v>
      </c>
      <c r="P2798" s="5">
        <f t="shared" si="263"/>
        <v>44</v>
      </c>
      <c r="Q2798" t="str">
        <f t="shared" si="259"/>
        <v>theater</v>
      </c>
      <c r="R2798" t="str">
        <f t="shared" si="260"/>
        <v>plays</v>
      </c>
      <c r="S2798" s="9">
        <f t="shared" si="261"/>
        <v>41795.528101851851</v>
      </c>
      <c r="T2798" s="9">
        <f t="shared" si="262"/>
        <v>41825.528101851851</v>
      </c>
    </row>
    <row r="2799" spans="1:20" ht="45" x14ac:dyDescent="0.25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8276</v>
      </c>
      <c r="O2799" s="5">
        <f t="shared" si="258"/>
        <v>102.64512499999999</v>
      </c>
      <c r="P2799" s="5">
        <f t="shared" si="263"/>
        <v>87.357553191489373</v>
      </c>
      <c r="Q2799" t="str">
        <f t="shared" si="259"/>
        <v>theater</v>
      </c>
      <c r="R2799" t="str">
        <f t="shared" si="260"/>
        <v>plays</v>
      </c>
      <c r="S2799" s="9">
        <f t="shared" si="261"/>
        <v>41798.94027777778</v>
      </c>
      <c r="T2799" s="9">
        <f t="shared" si="262"/>
        <v>41828.94027777778</v>
      </c>
    </row>
    <row r="2800" spans="1:20" ht="60" x14ac:dyDescent="0.25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8276</v>
      </c>
      <c r="O2800" s="5">
        <f t="shared" si="258"/>
        <v>101.4</v>
      </c>
      <c r="P2800" s="5">
        <f t="shared" si="263"/>
        <v>36.474820143884891</v>
      </c>
      <c r="Q2800" t="str">
        <f t="shared" si="259"/>
        <v>theater</v>
      </c>
      <c r="R2800" t="str">
        <f t="shared" si="260"/>
        <v>plays</v>
      </c>
      <c r="S2800" s="9">
        <f t="shared" si="261"/>
        <v>42201.675011574072</v>
      </c>
      <c r="T2800" s="9">
        <f t="shared" si="262"/>
        <v>42216.666666666672</v>
      </c>
    </row>
    <row r="2801" spans="1:20" ht="60" x14ac:dyDescent="0.25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8276</v>
      </c>
      <c r="O2801" s="5">
        <f t="shared" si="258"/>
        <v>116.6348</v>
      </c>
      <c r="P2801" s="5">
        <f t="shared" si="263"/>
        <v>44.859538461538463</v>
      </c>
      <c r="Q2801" t="str">
        <f t="shared" si="259"/>
        <v>theater</v>
      </c>
      <c r="R2801" t="str">
        <f t="shared" si="260"/>
        <v>plays</v>
      </c>
      <c r="S2801" s="9">
        <f t="shared" si="261"/>
        <v>42507.264699074076</v>
      </c>
      <c r="T2801" s="9">
        <f t="shared" si="262"/>
        <v>42538.666666666672</v>
      </c>
    </row>
    <row r="2802" spans="1:20" ht="45" x14ac:dyDescent="0.25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8276</v>
      </c>
      <c r="O2802" s="5">
        <f t="shared" si="258"/>
        <v>133</v>
      </c>
      <c r="P2802" s="5">
        <f t="shared" si="263"/>
        <v>42.903225806451616</v>
      </c>
      <c r="Q2802" t="str">
        <f t="shared" si="259"/>
        <v>theater</v>
      </c>
      <c r="R2802" t="str">
        <f t="shared" si="260"/>
        <v>plays</v>
      </c>
      <c r="S2802" s="9">
        <f t="shared" si="261"/>
        <v>41948.552847222221</v>
      </c>
      <c r="T2802" s="9">
        <f t="shared" si="262"/>
        <v>42008.552847222221</v>
      </c>
    </row>
    <row r="2803" spans="1:20" ht="45" x14ac:dyDescent="0.25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8276</v>
      </c>
      <c r="O2803" s="5">
        <f t="shared" si="258"/>
        <v>133.19999999999999</v>
      </c>
      <c r="P2803" s="5">
        <f t="shared" si="263"/>
        <v>51.230769230769234</v>
      </c>
      <c r="Q2803" t="str">
        <f t="shared" si="259"/>
        <v>theater</v>
      </c>
      <c r="R2803" t="str">
        <f t="shared" si="260"/>
        <v>plays</v>
      </c>
      <c r="S2803" s="9">
        <f t="shared" si="261"/>
        <v>41900.243159722224</v>
      </c>
      <c r="T2803" s="9">
        <f t="shared" si="262"/>
        <v>41922.458333333336</v>
      </c>
    </row>
    <row r="2804" spans="1:20" ht="60" x14ac:dyDescent="0.25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8276</v>
      </c>
      <c r="O2804" s="5">
        <f t="shared" si="258"/>
        <v>101.83333333333333</v>
      </c>
      <c r="P2804" s="5">
        <f t="shared" si="263"/>
        <v>33.944444444444443</v>
      </c>
      <c r="Q2804" t="str">
        <f t="shared" si="259"/>
        <v>theater</v>
      </c>
      <c r="R2804" t="str">
        <f t="shared" si="260"/>
        <v>plays</v>
      </c>
      <c r="S2804" s="9">
        <f t="shared" si="261"/>
        <v>42192.64707175926</v>
      </c>
      <c r="T2804" s="9">
        <f t="shared" si="262"/>
        <v>42222.64707175926</v>
      </c>
    </row>
    <row r="2805" spans="1:20" ht="60" x14ac:dyDescent="0.25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8276</v>
      </c>
      <c r="O2805" s="5">
        <f t="shared" si="258"/>
        <v>127.95</v>
      </c>
      <c r="P2805" s="5">
        <f t="shared" si="263"/>
        <v>90.744680851063833</v>
      </c>
      <c r="Q2805" t="str">
        <f t="shared" si="259"/>
        <v>theater</v>
      </c>
      <c r="R2805" t="str">
        <f t="shared" si="260"/>
        <v>plays</v>
      </c>
      <c r="S2805" s="9">
        <f t="shared" si="261"/>
        <v>42158.065694444449</v>
      </c>
      <c r="T2805" s="9">
        <f t="shared" si="262"/>
        <v>42201</v>
      </c>
    </row>
    <row r="2806" spans="1:20" ht="60" x14ac:dyDescent="0.25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8276</v>
      </c>
      <c r="O2806" s="5">
        <f t="shared" si="258"/>
        <v>115</v>
      </c>
      <c r="P2806" s="5">
        <f t="shared" si="263"/>
        <v>50</v>
      </c>
      <c r="Q2806" t="str">
        <f t="shared" si="259"/>
        <v>theater</v>
      </c>
      <c r="R2806" t="str">
        <f t="shared" si="260"/>
        <v>plays</v>
      </c>
      <c r="S2806" s="9">
        <f t="shared" si="261"/>
        <v>41881.453587962962</v>
      </c>
      <c r="T2806" s="9">
        <f t="shared" si="262"/>
        <v>41911.453587962962</v>
      </c>
    </row>
    <row r="2807" spans="1:20" ht="60" x14ac:dyDescent="0.25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8276</v>
      </c>
      <c r="O2807" s="5">
        <f t="shared" si="258"/>
        <v>110</v>
      </c>
      <c r="P2807" s="5">
        <f t="shared" si="263"/>
        <v>24.444444444444443</v>
      </c>
      <c r="Q2807" t="str">
        <f t="shared" si="259"/>
        <v>theater</v>
      </c>
      <c r="R2807" t="str">
        <f t="shared" si="260"/>
        <v>plays</v>
      </c>
      <c r="S2807" s="9">
        <f t="shared" si="261"/>
        <v>42213.505474537036</v>
      </c>
      <c r="T2807" s="9">
        <f t="shared" si="262"/>
        <v>42238.505474537036</v>
      </c>
    </row>
    <row r="2808" spans="1:20" ht="45" x14ac:dyDescent="0.25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8276</v>
      </c>
      <c r="O2808" s="5">
        <f t="shared" si="258"/>
        <v>112.1</v>
      </c>
      <c r="P2808" s="5">
        <f t="shared" si="263"/>
        <v>44.25</v>
      </c>
      <c r="Q2808" t="str">
        <f t="shared" si="259"/>
        <v>theater</v>
      </c>
      <c r="R2808" t="str">
        <f t="shared" si="260"/>
        <v>plays</v>
      </c>
      <c r="S2808" s="9">
        <f t="shared" si="261"/>
        <v>42185.267245370371</v>
      </c>
      <c r="T2808" s="9">
        <f t="shared" si="262"/>
        <v>42221.458333333328</v>
      </c>
    </row>
    <row r="2809" spans="1:20" ht="30" x14ac:dyDescent="0.25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8276</v>
      </c>
      <c r="O2809" s="5">
        <f t="shared" si="258"/>
        <v>126</v>
      </c>
      <c r="P2809" s="5">
        <f t="shared" si="263"/>
        <v>67.741935483870961</v>
      </c>
      <c r="Q2809" t="str">
        <f t="shared" si="259"/>
        <v>theater</v>
      </c>
      <c r="R2809" t="str">
        <f t="shared" si="260"/>
        <v>plays</v>
      </c>
      <c r="S2809" s="9">
        <f t="shared" si="261"/>
        <v>42154.873124999998</v>
      </c>
      <c r="T2809" s="9">
        <f t="shared" si="262"/>
        <v>42184.873124999998</v>
      </c>
    </row>
    <row r="2810" spans="1:20" ht="60" x14ac:dyDescent="0.25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8276</v>
      </c>
      <c r="O2810" s="5">
        <f t="shared" si="258"/>
        <v>100.24444444444444</v>
      </c>
      <c r="P2810" s="5">
        <f t="shared" si="263"/>
        <v>65.376811594202906</v>
      </c>
      <c r="Q2810" t="str">
        <f t="shared" si="259"/>
        <v>theater</v>
      </c>
      <c r="R2810" t="str">
        <f t="shared" si="260"/>
        <v>plays</v>
      </c>
      <c r="S2810" s="9">
        <f t="shared" si="261"/>
        <v>42208.84646990741</v>
      </c>
      <c r="T2810" s="9">
        <f t="shared" si="262"/>
        <v>42238.84646990741</v>
      </c>
    </row>
    <row r="2811" spans="1:20" ht="60" x14ac:dyDescent="0.25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8276</v>
      </c>
      <c r="O2811" s="5">
        <f t="shared" si="258"/>
        <v>102.4</v>
      </c>
      <c r="P2811" s="5">
        <f t="shared" si="263"/>
        <v>121.9047619047619</v>
      </c>
      <c r="Q2811" t="str">
        <f t="shared" si="259"/>
        <v>theater</v>
      </c>
      <c r="R2811" t="str">
        <f t="shared" si="260"/>
        <v>plays</v>
      </c>
      <c r="S2811" s="9">
        <f t="shared" si="261"/>
        <v>42451.496817129635</v>
      </c>
      <c r="T2811" s="9">
        <f t="shared" si="262"/>
        <v>42459.610416666663</v>
      </c>
    </row>
    <row r="2812" spans="1:20" ht="45" x14ac:dyDescent="0.25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8276</v>
      </c>
      <c r="O2812" s="5">
        <f t="shared" si="258"/>
        <v>108.2</v>
      </c>
      <c r="P2812" s="5">
        <f t="shared" si="263"/>
        <v>47.456140350877192</v>
      </c>
      <c r="Q2812" t="str">
        <f t="shared" si="259"/>
        <v>theater</v>
      </c>
      <c r="R2812" t="str">
        <f t="shared" si="260"/>
        <v>plays</v>
      </c>
      <c r="S2812" s="9">
        <f t="shared" si="261"/>
        <v>41759.13962962963</v>
      </c>
      <c r="T2812" s="9">
        <f t="shared" si="262"/>
        <v>41791.165972222225</v>
      </c>
    </row>
    <row r="2813" spans="1:20" ht="45" x14ac:dyDescent="0.25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8276</v>
      </c>
      <c r="O2813" s="5">
        <f t="shared" si="258"/>
        <v>100.27</v>
      </c>
      <c r="P2813" s="5">
        <f t="shared" si="263"/>
        <v>92.842592592592595</v>
      </c>
      <c r="Q2813" t="str">
        <f t="shared" si="259"/>
        <v>theater</v>
      </c>
      <c r="R2813" t="str">
        <f t="shared" si="260"/>
        <v>plays</v>
      </c>
      <c r="S2813" s="9">
        <f t="shared" si="261"/>
        <v>42028.496562500004</v>
      </c>
      <c r="T2813" s="9">
        <f t="shared" si="262"/>
        <v>42058.496562500004</v>
      </c>
    </row>
    <row r="2814" spans="1:20" ht="45" x14ac:dyDescent="0.25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8276</v>
      </c>
      <c r="O2814" s="5">
        <f t="shared" si="258"/>
        <v>113.3</v>
      </c>
      <c r="P2814" s="5">
        <f t="shared" si="263"/>
        <v>68.253012048192772</v>
      </c>
      <c r="Q2814" t="str">
        <f t="shared" si="259"/>
        <v>theater</v>
      </c>
      <c r="R2814" t="str">
        <f t="shared" si="260"/>
        <v>plays</v>
      </c>
      <c r="S2814" s="9">
        <f t="shared" si="261"/>
        <v>42054.74418981481</v>
      </c>
      <c r="T2814" s="9">
        <f t="shared" si="262"/>
        <v>42100.166666666672</v>
      </c>
    </row>
    <row r="2815" spans="1:20" ht="45" x14ac:dyDescent="0.25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8276</v>
      </c>
      <c r="O2815" s="5">
        <f t="shared" si="258"/>
        <v>127.57571428571428</v>
      </c>
      <c r="P2815" s="5">
        <f t="shared" si="263"/>
        <v>37.209583333333335</v>
      </c>
      <c r="Q2815" t="str">
        <f t="shared" si="259"/>
        <v>theater</v>
      </c>
      <c r="R2815" t="str">
        <f t="shared" si="260"/>
        <v>plays</v>
      </c>
      <c r="S2815" s="9">
        <f t="shared" si="261"/>
        <v>42693.742604166662</v>
      </c>
      <c r="T2815" s="9">
        <f t="shared" si="262"/>
        <v>42718.742604166662</v>
      </c>
    </row>
    <row r="2816" spans="1:20" ht="45" x14ac:dyDescent="0.25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8276</v>
      </c>
      <c r="O2816" s="5">
        <f t="shared" si="258"/>
        <v>107.73333333333333</v>
      </c>
      <c r="P2816" s="5">
        <f t="shared" si="263"/>
        <v>25.25</v>
      </c>
      <c r="Q2816" t="str">
        <f t="shared" si="259"/>
        <v>theater</v>
      </c>
      <c r="R2816" t="str">
        <f t="shared" si="260"/>
        <v>plays</v>
      </c>
      <c r="S2816" s="9">
        <f t="shared" si="261"/>
        <v>42103.399479166663</v>
      </c>
      <c r="T2816" s="9">
        <f t="shared" si="262"/>
        <v>42133.399479166663</v>
      </c>
    </row>
    <row r="2817" spans="1:20" ht="45" x14ac:dyDescent="0.25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8276</v>
      </c>
      <c r="O2817" s="5">
        <f t="shared" si="258"/>
        <v>242</v>
      </c>
      <c r="P2817" s="5">
        <f t="shared" si="263"/>
        <v>43.214285714285715</v>
      </c>
      <c r="Q2817" t="str">
        <f t="shared" si="259"/>
        <v>theater</v>
      </c>
      <c r="R2817" t="str">
        <f t="shared" si="260"/>
        <v>plays</v>
      </c>
      <c r="S2817" s="9">
        <f t="shared" si="261"/>
        <v>42559.776724537034</v>
      </c>
      <c r="T2817" s="9">
        <f t="shared" si="262"/>
        <v>42589.776724537034</v>
      </c>
    </row>
    <row r="2818" spans="1:20" ht="45" x14ac:dyDescent="0.25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8276</v>
      </c>
      <c r="O2818" s="5">
        <f t="shared" si="258"/>
        <v>141.56666666666666</v>
      </c>
      <c r="P2818" s="5">
        <f t="shared" si="263"/>
        <v>25.130177514792898</v>
      </c>
      <c r="Q2818" t="str">
        <f t="shared" si="259"/>
        <v>theater</v>
      </c>
      <c r="R2818" t="str">
        <f t="shared" si="260"/>
        <v>plays</v>
      </c>
      <c r="S2818" s="9">
        <f t="shared" si="261"/>
        <v>42188.467499999999</v>
      </c>
      <c r="T2818" s="9">
        <f t="shared" si="262"/>
        <v>42218.666666666672</v>
      </c>
    </row>
    <row r="2819" spans="1:20" ht="60" x14ac:dyDescent="0.25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8276</v>
      </c>
      <c r="O2819" s="5">
        <f t="shared" ref="O2819:O2882" si="264">E2819*100/D2819</f>
        <v>130</v>
      </c>
      <c r="P2819" s="5">
        <f t="shared" si="263"/>
        <v>23.636363636363637</v>
      </c>
      <c r="Q2819" t="str">
        <f t="shared" ref="Q2819:Q2882" si="265">IF(ISERR(FIND(" ",N2819)),"",LEFT(N2819,FIND(" ",N2819)-1))</f>
        <v>theater</v>
      </c>
      <c r="R2819" t="str">
        <f t="shared" ref="R2819:R2882" si="266">IF(ISERR(FIND(" ",N2819)),"",RIGHT(N2819,LEN(N2819)-FIND("*",SUBSTITUTE(N2819," ","*",LEN(N2819)-LEN(SUBSTITUTE(N2819," ",""))))))</f>
        <v>plays</v>
      </c>
      <c r="S2819" s="9">
        <f t="shared" ref="S2819:S2882" si="267">(((J2819/60)/60)/24)+DATE(1970,1,1)</f>
        <v>42023.634976851856</v>
      </c>
      <c r="T2819" s="9">
        <f t="shared" ref="T2819:T2882" si="268">(((I2819/60)/60)/24)+DATE(1970,1,1)</f>
        <v>42063.634976851856</v>
      </c>
    </row>
    <row r="2820" spans="1:20" ht="45" x14ac:dyDescent="0.25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8276</v>
      </c>
      <c r="O2820" s="5">
        <f t="shared" si="264"/>
        <v>106.03</v>
      </c>
      <c r="P2820" s="5">
        <f t="shared" ref="P2820:P2883" si="269">IF(L2820=0,0,E2820/L2820)</f>
        <v>103.95098039215686</v>
      </c>
      <c r="Q2820" t="str">
        <f t="shared" si="265"/>
        <v>theater</v>
      </c>
      <c r="R2820" t="str">
        <f t="shared" si="266"/>
        <v>plays</v>
      </c>
      <c r="S2820" s="9">
        <f t="shared" si="267"/>
        <v>42250.598217592589</v>
      </c>
      <c r="T2820" s="9">
        <f t="shared" si="268"/>
        <v>42270.598217592589</v>
      </c>
    </row>
    <row r="2821" spans="1:20" ht="60" x14ac:dyDescent="0.25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8276</v>
      </c>
      <c r="O2821" s="5">
        <f t="shared" si="264"/>
        <v>104.8</v>
      </c>
      <c r="P2821" s="5">
        <f t="shared" si="269"/>
        <v>50.384615384615387</v>
      </c>
      <c r="Q2821" t="str">
        <f t="shared" si="265"/>
        <v>theater</v>
      </c>
      <c r="R2821" t="str">
        <f t="shared" si="266"/>
        <v>plays</v>
      </c>
      <c r="S2821" s="9">
        <f t="shared" si="267"/>
        <v>42139.525567129633</v>
      </c>
      <c r="T2821" s="9">
        <f t="shared" si="268"/>
        <v>42169.525567129633</v>
      </c>
    </row>
    <row r="2822" spans="1:20" ht="60" x14ac:dyDescent="0.25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8276</v>
      </c>
      <c r="O2822" s="5">
        <f t="shared" si="264"/>
        <v>136</v>
      </c>
      <c r="P2822" s="5">
        <f t="shared" si="269"/>
        <v>13.6</v>
      </c>
      <c r="Q2822" t="str">
        <f t="shared" si="265"/>
        <v>theater</v>
      </c>
      <c r="R2822" t="str">
        <f t="shared" si="266"/>
        <v>plays</v>
      </c>
      <c r="S2822" s="9">
        <f t="shared" si="267"/>
        <v>42401.610983796301</v>
      </c>
      <c r="T2822" s="9">
        <f t="shared" si="268"/>
        <v>42426</v>
      </c>
    </row>
    <row r="2823" spans="1:20" ht="60" x14ac:dyDescent="0.25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8276</v>
      </c>
      <c r="O2823" s="5">
        <f t="shared" si="264"/>
        <v>100</v>
      </c>
      <c r="P2823" s="5">
        <f t="shared" si="269"/>
        <v>28.571428571428573</v>
      </c>
      <c r="Q2823" t="str">
        <f t="shared" si="265"/>
        <v>theater</v>
      </c>
      <c r="R2823" t="str">
        <f t="shared" si="266"/>
        <v>plays</v>
      </c>
      <c r="S2823" s="9">
        <f t="shared" si="267"/>
        <v>41875.922858796301</v>
      </c>
      <c r="T2823" s="9">
        <f t="shared" si="268"/>
        <v>41905.922858796301</v>
      </c>
    </row>
    <row r="2824" spans="1:20" ht="60" x14ac:dyDescent="0.25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8276</v>
      </c>
      <c r="O2824" s="5">
        <f t="shared" si="264"/>
        <v>100</v>
      </c>
      <c r="P2824" s="5">
        <f t="shared" si="269"/>
        <v>63.829787234042556</v>
      </c>
      <c r="Q2824" t="str">
        <f t="shared" si="265"/>
        <v>theater</v>
      </c>
      <c r="R2824" t="str">
        <f t="shared" si="266"/>
        <v>plays</v>
      </c>
      <c r="S2824" s="9">
        <f t="shared" si="267"/>
        <v>42060.683935185181</v>
      </c>
      <c r="T2824" s="9">
        <f t="shared" si="268"/>
        <v>42090.642268518524</v>
      </c>
    </row>
    <row r="2825" spans="1:20" ht="60" x14ac:dyDescent="0.25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8276</v>
      </c>
      <c r="O2825" s="5">
        <f t="shared" si="264"/>
        <v>124</v>
      </c>
      <c r="P2825" s="5">
        <f t="shared" si="269"/>
        <v>8.8571428571428577</v>
      </c>
      <c r="Q2825" t="str">
        <f t="shared" si="265"/>
        <v>theater</v>
      </c>
      <c r="R2825" t="str">
        <f t="shared" si="266"/>
        <v>plays</v>
      </c>
      <c r="S2825" s="9">
        <f t="shared" si="267"/>
        <v>42067.011643518519</v>
      </c>
      <c r="T2825" s="9">
        <f t="shared" si="268"/>
        <v>42094.957638888889</v>
      </c>
    </row>
    <row r="2826" spans="1:20" ht="45" x14ac:dyDescent="0.25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8276</v>
      </c>
      <c r="O2826" s="5">
        <f t="shared" si="264"/>
        <v>116.92307692307692</v>
      </c>
      <c r="P2826" s="5">
        <f t="shared" si="269"/>
        <v>50.666666666666664</v>
      </c>
      <c r="Q2826" t="str">
        <f t="shared" si="265"/>
        <v>theater</v>
      </c>
      <c r="R2826" t="str">
        <f t="shared" si="266"/>
        <v>plays</v>
      </c>
      <c r="S2826" s="9">
        <f t="shared" si="267"/>
        <v>42136.270787037036</v>
      </c>
      <c r="T2826" s="9">
        <f t="shared" si="268"/>
        <v>42168.071527777778</v>
      </c>
    </row>
    <row r="2827" spans="1:20" ht="60" x14ac:dyDescent="0.25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8276</v>
      </c>
      <c r="O2827" s="5">
        <f t="shared" si="264"/>
        <v>103.33333333333333</v>
      </c>
      <c r="P2827" s="5">
        <f t="shared" si="269"/>
        <v>60.784313725490193</v>
      </c>
      <c r="Q2827" t="str">
        <f t="shared" si="265"/>
        <v>theater</v>
      </c>
      <c r="R2827" t="str">
        <f t="shared" si="266"/>
        <v>plays</v>
      </c>
      <c r="S2827" s="9">
        <f t="shared" si="267"/>
        <v>42312.792662037042</v>
      </c>
      <c r="T2827" s="9">
        <f t="shared" si="268"/>
        <v>42342.792662037042</v>
      </c>
    </row>
    <row r="2828" spans="1:20" ht="60" x14ac:dyDescent="0.25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8276</v>
      </c>
      <c r="O2828" s="5">
        <f t="shared" si="264"/>
        <v>107.75</v>
      </c>
      <c r="P2828" s="5">
        <f t="shared" si="269"/>
        <v>113.42105263157895</v>
      </c>
      <c r="Q2828" t="str">
        <f t="shared" si="265"/>
        <v>theater</v>
      </c>
      <c r="R2828" t="str">
        <f t="shared" si="266"/>
        <v>plays</v>
      </c>
      <c r="S2828" s="9">
        <f t="shared" si="267"/>
        <v>42171.034861111111</v>
      </c>
      <c r="T2828" s="9">
        <f t="shared" si="268"/>
        <v>42195.291666666672</v>
      </c>
    </row>
    <row r="2829" spans="1:20" ht="60" x14ac:dyDescent="0.25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8276</v>
      </c>
      <c r="O2829" s="5">
        <f t="shared" si="264"/>
        <v>120.25</v>
      </c>
      <c r="P2829" s="5">
        <f t="shared" si="269"/>
        <v>104.56521739130434</v>
      </c>
      <c r="Q2829" t="str">
        <f t="shared" si="265"/>
        <v>theater</v>
      </c>
      <c r="R2829" t="str">
        <f t="shared" si="266"/>
        <v>plays</v>
      </c>
      <c r="S2829" s="9">
        <f t="shared" si="267"/>
        <v>42494.683634259258</v>
      </c>
      <c r="T2829" s="9">
        <f t="shared" si="268"/>
        <v>42524.6875</v>
      </c>
    </row>
    <row r="2830" spans="1:20" ht="60" x14ac:dyDescent="0.25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8276</v>
      </c>
      <c r="O2830" s="5">
        <f t="shared" si="264"/>
        <v>100.37894736842105</v>
      </c>
      <c r="P2830" s="5">
        <f t="shared" si="269"/>
        <v>98.30927835051547</v>
      </c>
      <c r="Q2830" t="str">
        <f t="shared" si="265"/>
        <v>theater</v>
      </c>
      <c r="R2830" t="str">
        <f t="shared" si="266"/>
        <v>plays</v>
      </c>
      <c r="S2830" s="9">
        <f t="shared" si="267"/>
        <v>42254.264687499999</v>
      </c>
      <c r="T2830" s="9">
        <f t="shared" si="268"/>
        <v>42279.958333333328</v>
      </c>
    </row>
    <row r="2831" spans="1:20" ht="60" x14ac:dyDescent="0.25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8276</v>
      </c>
      <c r="O2831" s="5">
        <f t="shared" si="264"/>
        <v>106.52</v>
      </c>
      <c r="P2831" s="5">
        <f t="shared" si="269"/>
        <v>35.039473684210527</v>
      </c>
      <c r="Q2831" t="str">
        <f t="shared" si="265"/>
        <v>theater</v>
      </c>
      <c r="R2831" t="str">
        <f t="shared" si="266"/>
        <v>plays</v>
      </c>
      <c r="S2831" s="9">
        <f t="shared" si="267"/>
        <v>42495.434236111112</v>
      </c>
      <c r="T2831" s="9">
        <f t="shared" si="268"/>
        <v>42523.434236111112</v>
      </c>
    </row>
    <row r="2832" spans="1:20" ht="45" x14ac:dyDescent="0.25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8276</v>
      </c>
      <c r="O2832" s="5">
        <f t="shared" si="264"/>
        <v>100</v>
      </c>
      <c r="P2832" s="5">
        <f t="shared" si="269"/>
        <v>272.72727272727275</v>
      </c>
      <c r="Q2832" t="str">
        <f t="shared" si="265"/>
        <v>theater</v>
      </c>
      <c r="R2832" t="str">
        <f t="shared" si="266"/>
        <v>plays</v>
      </c>
      <c r="S2832" s="9">
        <f t="shared" si="267"/>
        <v>41758.839675925927</v>
      </c>
      <c r="T2832" s="9">
        <f t="shared" si="268"/>
        <v>41771.165972222225</v>
      </c>
    </row>
    <row r="2833" spans="1:20" ht="45" x14ac:dyDescent="0.25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8276</v>
      </c>
      <c r="O2833" s="5">
        <f t="shared" si="264"/>
        <v>110.66666666666667</v>
      </c>
      <c r="P2833" s="5">
        <f t="shared" si="269"/>
        <v>63.846153846153847</v>
      </c>
      <c r="Q2833" t="str">
        <f t="shared" si="265"/>
        <v>theater</v>
      </c>
      <c r="R2833" t="str">
        <f t="shared" si="266"/>
        <v>plays</v>
      </c>
      <c r="S2833" s="9">
        <f t="shared" si="267"/>
        <v>42171.824884259258</v>
      </c>
      <c r="T2833" s="9">
        <f t="shared" si="268"/>
        <v>42201.824884259258</v>
      </c>
    </row>
    <row r="2834" spans="1:20" ht="60" x14ac:dyDescent="0.25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8276</v>
      </c>
      <c r="O2834" s="5">
        <f t="shared" si="264"/>
        <v>114.7196</v>
      </c>
      <c r="P2834" s="5">
        <f t="shared" si="269"/>
        <v>30.189368421052631</v>
      </c>
      <c r="Q2834" t="str">
        <f t="shared" si="265"/>
        <v>theater</v>
      </c>
      <c r="R2834" t="str">
        <f t="shared" si="266"/>
        <v>plays</v>
      </c>
      <c r="S2834" s="9">
        <f t="shared" si="267"/>
        <v>41938.709421296298</v>
      </c>
      <c r="T2834" s="9">
        <f t="shared" si="268"/>
        <v>41966.916666666672</v>
      </c>
    </row>
    <row r="2835" spans="1:20" x14ac:dyDescent="0.25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8276</v>
      </c>
      <c r="O2835" s="5">
        <f t="shared" si="264"/>
        <v>108.25925925925925</v>
      </c>
      <c r="P2835" s="5">
        <f t="shared" si="269"/>
        <v>83.51428571428572</v>
      </c>
      <c r="Q2835" t="str">
        <f t="shared" si="265"/>
        <v>theater</v>
      </c>
      <c r="R2835" t="str">
        <f t="shared" si="266"/>
        <v>plays</v>
      </c>
      <c r="S2835" s="9">
        <f t="shared" si="267"/>
        <v>42268.127696759257</v>
      </c>
      <c r="T2835" s="9">
        <f t="shared" si="268"/>
        <v>42288.083333333328</v>
      </c>
    </row>
    <row r="2836" spans="1:20" ht="45" x14ac:dyDescent="0.25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8276</v>
      </c>
      <c r="O2836" s="5">
        <f t="shared" si="264"/>
        <v>170</v>
      </c>
      <c r="P2836" s="5">
        <f t="shared" si="269"/>
        <v>64.761904761904759</v>
      </c>
      <c r="Q2836" t="str">
        <f t="shared" si="265"/>
        <v>theater</v>
      </c>
      <c r="R2836" t="str">
        <f t="shared" si="266"/>
        <v>plays</v>
      </c>
      <c r="S2836" s="9">
        <f t="shared" si="267"/>
        <v>42019.959837962961</v>
      </c>
      <c r="T2836" s="9">
        <f t="shared" si="268"/>
        <v>42034.959837962961</v>
      </c>
    </row>
    <row r="2837" spans="1:20" ht="45" x14ac:dyDescent="0.25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8276</v>
      </c>
      <c r="O2837" s="5">
        <f t="shared" si="264"/>
        <v>187.09899999999999</v>
      </c>
      <c r="P2837" s="5">
        <f t="shared" si="269"/>
        <v>20.118172043010752</v>
      </c>
      <c r="Q2837" t="str">
        <f t="shared" si="265"/>
        <v>theater</v>
      </c>
      <c r="R2837" t="str">
        <f t="shared" si="266"/>
        <v>plays</v>
      </c>
      <c r="S2837" s="9">
        <f t="shared" si="267"/>
        <v>42313.703900462962</v>
      </c>
      <c r="T2837" s="9">
        <f t="shared" si="268"/>
        <v>42343</v>
      </c>
    </row>
    <row r="2838" spans="1:20" ht="60" x14ac:dyDescent="0.25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8276</v>
      </c>
      <c r="O2838" s="5">
        <f t="shared" si="264"/>
        <v>107.77777777777777</v>
      </c>
      <c r="P2838" s="5">
        <f t="shared" si="269"/>
        <v>44.090909090909093</v>
      </c>
      <c r="Q2838" t="str">
        <f t="shared" si="265"/>
        <v>theater</v>
      </c>
      <c r="R2838" t="str">
        <f t="shared" si="266"/>
        <v>plays</v>
      </c>
      <c r="S2838" s="9">
        <f t="shared" si="267"/>
        <v>42746.261782407411</v>
      </c>
      <c r="T2838" s="9">
        <f t="shared" si="268"/>
        <v>42784.207638888889</v>
      </c>
    </row>
    <row r="2839" spans="1:20" ht="60" x14ac:dyDescent="0.25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8276</v>
      </c>
      <c r="O2839" s="5">
        <f t="shared" si="264"/>
        <v>100</v>
      </c>
      <c r="P2839" s="5">
        <f t="shared" si="269"/>
        <v>40.476190476190474</v>
      </c>
      <c r="Q2839" t="str">
        <f t="shared" si="265"/>
        <v>theater</v>
      </c>
      <c r="R2839" t="str">
        <f t="shared" si="266"/>
        <v>plays</v>
      </c>
      <c r="S2839" s="9">
        <f t="shared" si="267"/>
        <v>42307.908379629633</v>
      </c>
      <c r="T2839" s="9">
        <f t="shared" si="268"/>
        <v>42347.950046296297</v>
      </c>
    </row>
    <row r="2840" spans="1:20" ht="45" x14ac:dyDescent="0.25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8276</v>
      </c>
      <c r="O2840" s="5">
        <f t="shared" si="264"/>
        <v>120.25</v>
      </c>
      <c r="P2840" s="5">
        <f t="shared" si="269"/>
        <v>44.537037037037038</v>
      </c>
      <c r="Q2840" t="str">
        <f t="shared" si="265"/>
        <v>theater</v>
      </c>
      <c r="R2840" t="str">
        <f t="shared" si="266"/>
        <v>plays</v>
      </c>
      <c r="S2840" s="9">
        <f t="shared" si="267"/>
        <v>41842.607592592591</v>
      </c>
      <c r="T2840" s="9">
        <f t="shared" si="268"/>
        <v>41864.916666666664</v>
      </c>
    </row>
    <row r="2841" spans="1:20" ht="60" x14ac:dyDescent="0.25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8276</v>
      </c>
      <c r="O2841" s="5">
        <f t="shared" si="264"/>
        <v>111.42857142857143</v>
      </c>
      <c r="P2841" s="5">
        <f t="shared" si="269"/>
        <v>125.80645161290323</v>
      </c>
      <c r="Q2841" t="str">
        <f t="shared" si="265"/>
        <v>theater</v>
      </c>
      <c r="R2841" t="str">
        <f t="shared" si="266"/>
        <v>plays</v>
      </c>
      <c r="S2841" s="9">
        <f t="shared" si="267"/>
        <v>41853.240208333329</v>
      </c>
      <c r="T2841" s="9">
        <f t="shared" si="268"/>
        <v>41876.207638888889</v>
      </c>
    </row>
    <row r="2842" spans="1:20" ht="60" x14ac:dyDescent="0.25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8276</v>
      </c>
      <c r="O2842" s="5">
        <f t="shared" si="264"/>
        <v>104</v>
      </c>
      <c r="P2842" s="5">
        <f t="shared" si="269"/>
        <v>19.696969696969695</v>
      </c>
      <c r="Q2842" t="str">
        <f t="shared" si="265"/>
        <v>theater</v>
      </c>
      <c r="R2842" t="str">
        <f t="shared" si="266"/>
        <v>plays</v>
      </c>
      <c r="S2842" s="9">
        <f t="shared" si="267"/>
        <v>42060.035636574074</v>
      </c>
      <c r="T2842" s="9">
        <f t="shared" si="268"/>
        <v>42081.708333333328</v>
      </c>
    </row>
    <row r="2843" spans="1:20" ht="60" x14ac:dyDescent="0.25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8276</v>
      </c>
      <c r="O2843" s="5">
        <f t="shared" si="264"/>
        <v>1</v>
      </c>
      <c r="P2843" s="5">
        <f t="shared" si="269"/>
        <v>10</v>
      </c>
      <c r="Q2843" t="str">
        <f t="shared" si="265"/>
        <v>theater</v>
      </c>
      <c r="R2843" t="str">
        <f t="shared" si="266"/>
        <v>plays</v>
      </c>
      <c r="S2843" s="9">
        <f t="shared" si="267"/>
        <v>42291.739548611105</v>
      </c>
      <c r="T2843" s="9">
        <f t="shared" si="268"/>
        <v>42351.781215277777</v>
      </c>
    </row>
    <row r="2844" spans="1:20" ht="60" x14ac:dyDescent="0.25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8276</v>
      </c>
      <c r="O2844" s="5">
        <f t="shared" si="264"/>
        <v>0</v>
      </c>
      <c r="P2844" s="5">
        <f t="shared" si="269"/>
        <v>0</v>
      </c>
      <c r="Q2844" t="str">
        <f t="shared" si="265"/>
        <v>theater</v>
      </c>
      <c r="R2844" t="str">
        <f t="shared" si="266"/>
        <v>plays</v>
      </c>
      <c r="S2844" s="9">
        <f t="shared" si="267"/>
        <v>41784.952488425923</v>
      </c>
      <c r="T2844" s="9">
        <f t="shared" si="268"/>
        <v>41811.458333333336</v>
      </c>
    </row>
    <row r="2845" spans="1:20" ht="60" x14ac:dyDescent="0.25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8276</v>
      </c>
      <c r="O2845" s="5">
        <f t="shared" si="264"/>
        <v>0</v>
      </c>
      <c r="P2845" s="5">
        <f t="shared" si="269"/>
        <v>0</v>
      </c>
      <c r="Q2845" t="str">
        <f t="shared" si="265"/>
        <v>theater</v>
      </c>
      <c r="R2845" t="str">
        <f t="shared" si="266"/>
        <v>plays</v>
      </c>
      <c r="S2845" s="9">
        <f t="shared" si="267"/>
        <v>42492.737847222219</v>
      </c>
      <c r="T2845" s="9">
        <f t="shared" si="268"/>
        <v>42534.166666666672</v>
      </c>
    </row>
    <row r="2846" spans="1:20" ht="60" x14ac:dyDescent="0.25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8276</v>
      </c>
      <c r="O2846" s="5">
        <f t="shared" si="264"/>
        <v>5.4545454545454541</v>
      </c>
      <c r="P2846" s="5">
        <f t="shared" si="269"/>
        <v>30</v>
      </c>
      <c r="Q2846" t="str">
        <f t="shared" si="265"/>
        <v>theater</v>
      </c>
      <c r="R2846" t="str">
        <f t="shared" si="266"/>
        <v>plays</v>
      </c>
      <c r="S2846" s="9">
        <f t="shared" si="267"/>
        <v>42709.546064814815</v>
      </c>
      <c r="T2846" s="9">
        <f t="shared" si="268"/>
        <v>42739.546064814815</v>
      </c>
    </row>
    <row r="2847" spans="1:20" ht="45" x14ac:dyDescent="0.25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8276</v>
      </c>
      <c r="O2847" s="5">
        <f t="shared" si="264"/>
        <v>31.546666666666667</v>
      </c>
      <c r="P2847" s="5">
        <f t="shared" si="269"/>
        <v>60.666666666666664</v>
      </c>
      <c r="Q2847" t="str">
        <f t="shared" si="265"/>
        <v>theater</v>
      </c>
      <c r="R2847" t="str">
        <f t="shared" si="266"/>
        <v>plays</v>
      </c>
      <c r="S2847" s="9">
        <f t="shared" si="267"/>
        <v>42103.016585648147</v>
      </c>
      <c r="T2847" s="9">
        <f t="shared" si="268"/>
        <v>42163.016585648147</v>
      </c>
    </row>
    <row r="2848" spans="1:20" ht="60" x14ac:dyDescent="0.25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8276</v>
      </c>
      <c r="O2848" s="5">
        <f t="shared" si="264"/>
        <v>0</v>
      </c>
      <c r="P2848" s="5">
        <f t="shared" si="269"/>
        <v>0</v>
      </c>
      <c r="Q2848" t="str">
        <f t="shared" si="265"/>
        <v>theater</v>
      </c>
      <c r="R2848" t="str">
        <f t="shared" si="266"/>
        <v>plays</v>
      </c>
      <c r="S2848" s="9">
        <f t="shared" si="267"/>
        <v>42108.692060185189</v>
      </c>
      <c r="T2848" s="9">
        <f t="shared" si="268"/>
        <v>42153.692060185189</v>
      </c>
    </row>
    <row r="2849" spans="1:20" ht="60" x14ac:dyDescent="0.25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8276</v>
      </c>
      <c r="O2849" s="5">
        <f t="shared" si="264"/>
        <v>0</v>
      </c>
      <c r="P2849" s="5">
        <f t="shared" si="269"/>
        <v>0</v>
      </c>
      <c r="Q2849" t="str">
        <f t="shared" si="265"/>
        <v>theater</v>
      </c>
      <c r="R2849" t="str">
        <f t="shared" si="266"/>
        <v>plays</v>
      </c>
      <c r="S2849" s="9">
        <f t="shared" si="267"/>
        <v>42453.806307870371</v>
      </c>
      <c r="T2849" s="9">
        <f t="shared" si="268"/>
        <v>42513.806307870371</v>
      </c>
    </row>
    <row r="2850" spans="1:20" ht="60" x14ac:dyDescent="0.25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8276</v>
      </c>
      <c r="O2850" s="5">
        <f t="shared" si="264"/>
        <v>0.2</v>
      </c>
      <c r="P2850" s="5">
        <f t="shared" si="269"/>
        <v>23.333333333333332</v>
      </c>
      <c r="Q2850" t="str">
        <f t="shared" si="265"/>
        <v>theater</v>
      </c>
      <c r="R2850" t="str">
        <f t="shared" si="266"/>
        <v>plays</v>
      </c>
      <c r="S2850" s="9">
        <f t="shared" si="267"/>
        <v>42123.648831018523</v>
      </c>
      <c r="T2850" s="9">
        <f t="shared" si="268"/>
        <v>42153.648831018523</v>
      </c>
    </row>
    <row r="2851" spans="1:20" ht="60" x14ac:dyDescent="0.25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8276</v>
      </c>
      <c r="O2851" s="5">
        <f t="shared" si="264"/>
        <v>1</v>
      </c>
      <c r="P2851" s="5">
        <f t="shared" si="269"/>
        <v>5</v>
      </c>
      <c r="Q2851" t="str">
        <f t="shared" si="265"/>
        <v>theater</v>
      </c>
      <c r="R2851" t="str">
        <f t="shared" si="266"/>
        <v>plays</v>
      </c>
      <c r="S2851" s="9">
        <f t="shared" si="267"/>
        <v>42453.428240740745</v>
      </c>
      <c r="T2851" s="9">
        <f t="shared" si="268"/>
        <v>42483.428240740745</v>
      </c>
    </row>
    <row r="2852" spans="1:20" ht="60" x14ac:dyDescent="0.25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8276</v>
      </c>
      <c r="O2852" s="5">
        <f t="shared" si="264"/>
        <v>3.8875000000000002</v>
      </c>
      <c r="P2852" s="5">
        <f t="shared" si="269"/>
        <v>23.923076923076923</v>
      </c>
      <c r="Q2852" t="str">
        <f t="shared" si="265"/>
        <v>theater</v>
      </c>
      <c r="R2852" t="str">
        <f t="shared" si="266"/>
        <v>plays</v>
      </c>
      <c r="S2852" s="9">
        <f t="shared" si="267"/>
        <v>41858.007071759261</v>
      </c>
      <c r="T2852" s="9">
        <f t="shared" si="268"/>
        <v>41888.007071759261</v>
      </c>
    </row>
    <row r="2853" spans="1:20" ht="60" x14ac:dyDescent="0.25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8276</v>
      </c>
      <c r="O2853" s="5">
        <f t="shared" si="264"/>
        <v>0</v>
      </c>
      <c r="P2853" s="5">
        <f t="shared" si="269"/>
        <v>0</v>
      </c>
      <c r="Q2853" t="str">
        <f t="shared" si="265"/>
        <v>theater</v>
      </c>
      <c r="R2853" t="str">
        <f t="shared" si="266"/>
        <v>plays</v>
      </c>
      <c r="S2853" s="9">
        <f t="shared" si="267"/>
        <v>42390.002650462964</v>
      </c>
      <c r="T2853" s="9">
        <f t="shared" si="268"/>
        <v>42398.970138888893</v>
      </c>
    </row>
    <row r="2854" spans="1:20" ht="45" x14ac:dyDescent="0.25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8276</v>
      </c>
      <c r="O2854" s="5">
        <f t="shared" si="264"/>
        <v>1.9</v>
      </c>
      <c r="P2854" s="5">
        <f t="shared" si="269"/>
        <v>15.833333333333334</v>
      </c>
      <c r="Q2854" t="str">
        <f t="shared" si="265"/>
        <v>theater</v>
      </c>
      <c r="R2854" t="str">
        <f t="shared" si="266"/>
        <v>plays</v>
      </c>
      <c r="S2854" s="9">
        <f t="shared" si="267"/>
        <v>41781.045173611114</v>
      </c>
      <c r="T2854" s="9">
        <f t="shared" si="268"/>
        <v>41811.045173611114</v>
      </c>
    </row>
    <row r="2855" spans="1:20" ht="60" x14ac:dyDescent="0.25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8276</v>
      </c>
      <c r="O2855" s="5">
        <f t="shared" si="264"/>
        <v>0</v>
      </c>
      <c r="P2855" s="5">
        <f t="shared" si="269"/>
        <v>0</v>
      </c>
      <c r="Q2855" t="str">
        <f t="shared" si="265"/>
        <v>theater</v>
      </c>
      <c r="R2855" t="str">
        <f t="shared" si="266"/>
        <v>plays</v>
      </c>
      <c r="S2855" s="9">
        <f t="shared" si="267"/>
        <v>41836.190937499996</v>
      </c>
      <c r="T2855" s="9">
        <f t="shared" si="268"/>
        <v>41896.190937499996</v>
      </c>
    </row>
    <row r="2856" spans="1:20" ht="45" x14ac:dyDescent="0.25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8276</v>
      </c>
      <c r="O2856" s="5">
        <f t="shared" si="264"/>
        <v>41.7</v>
      </c>
      <c r="P2856" s="5">
        <f t="shared" si="269"/>
        <v>29.785714285714285</v>
      </c>
      <c r="Q2856" t="str">
        <f t="shared" si="265"/>
        <v>theater</v>
      </c>
      <c r="R2856" t="str">
        <f t="shared" si="266"/>
        <v>plays</v>
      </c>
      <c r="S2856" s="9">
        <f t="shared" si="267"/>
        <v>42111.71665509259</v>
      </c>
      <c r="T2856" s="9">
        <f t="shared" si="268"/>
        <v>42131.71665509259</v>
      </c>
    </row>
    <row r="2857" spans="1:20" ht="60" x14ac:dyDescent="0.25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8276</v>
      </c>
      <c r="O2857" s="5">
        <f t="shared" si="264"/>
        <v>50</v>
      </c>
      <c r="P2857" s="5">
        <f t="shared" si="269"/>
        <v>60</v>
      </c>
      <c r="Q2857" t="str">
        <f t="shared" si="265"/>
        <v>theater</v>
      </c>
      <c r="R2857" t="str">
        <f t="shared" si="266"/>
        <v>plays</v>
      </c>
      <c r="S2857" s="9">
        <f t="shared" si="267"/>
        <v>42370.007766203707</v>
      </c>
      <c r="T2857" s="9">
        <f t="shared" si="268"/>
        <v>42398.981944444444</v>
      </c>
    </row>
    <row r="2858" spans="1:20" ht="45" x14ac:dyDescent="0.25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8276</v>
      </c>
      <c r="O2858" s="5">
        <f t="shared" si="264"/>
        <v>4.8666666666666663</v>
      </c>
      <c r="P2858" s="5">
        <f t="shared" si="269"/>
        <v>24.333333333333332</v>
      </c>
      <c r="Q2858" t="str">
        <f t="shared" si="265"/>
        <v>theater</v>
      </c>
      <c r="R2858" t="str">
        <f t="shared" si="266"/>
        <v>plays</v>
      </c>
      <c r="S2858" s="9">
        <f t="shared" si="267"/>
        <v>42165.037581018521</v>
      </c>
      <c r="T2858" s="9">
        <f t="shared" si="268"/>
        <v>42224.898611111115</v>
      </c>
    </row>
    <row r="2859" spans="1:20" ht="60" x14ac:dyDescent="0.25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8276</v>
      </c>
      <c r="O2859" s="5">
        <f t="shared" si="264"/>
        <v>19.736842105263158</v>
      </c>
      <c r="P2859" s="5">
        <f t="shared" si="269"/>
        <v>500</v>
      </c>
      <c r="Q2859" t="str">
        <f t="shared" si="265"/>
        <v>theater</v>
      </c>
      <c r="R2859" t="str">
        <f t="shared" si="266"/>
        <v>plays</v>
      </c>
      <c r="S2859" s="9">
        <f t="shared" si="267"/>
        <v>42726.920081018514</v>
      </c>
      <c r="T2859" s="9">
        <f t="shared" si="268"/>
        <v>42786.75</v>
      </c>
    </row>
    <row r="2860" spans="1:20" ht="60" x14ac:dyDescent="0.25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8276</v>
      </c>
      <c r="O2860" s="5">
        <f t="shared" si="264"/>
        <v>0</v>
      </c>
      <c r="P2860" s="5">
        <f t="shared" si="269"/>
        <v>0</v>
      </c>
      <c r="Q2860" t="str">
        <f t="shared" si="265"/>
        <v>theater</v>
      </c>
      <c r="R2860" t="str">
        <f t="shared" si="266"/>
        <v>plays</v>
      </c>
      <c r="S2860" s="9">
        <f t="shared" si="267"/>
        <v>41954.545081018514</v>
      </c>
      <c r="T2860" s="9">
        <f t="shared" si="268"/>
        <v>41978.477777777778</v>
      </c>
    </row>
    <row r="2861" spans="1:20" ht="45" x14ac:dyDescent="0.25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8276</v>
      </c>
      <c r="O2861" s="5">
        <f t="shared" si="264"/>
        <v>1.75</v>
      </c>
      <c r="P2861" s="5">
        <f t="shared" si="269"/>
        <v>35</v>
      </c>
      <c r="Q2861" t="str">
        <f t="shared" si="265"/>
        <v>theater</v>
      </c>
      <c r="R2861" t="str">
        <f t="shared" si="266"/>
        <v>plays</v>
      </c>
      <c r="S2861" s="9">
        <f t="shared" si="267"/>
        <v>42233.362314814818</v>
      </c>
      <c r="T2861" s="9">
        <f t="shared" si="268"/>
        <v>42293.362314814818</v>
      </c>
    </row>
    <row r="2862" spans="1:20" ht="60" x14ac:dyDescent="0.25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8276</v>
      </c>
      <c r="O2862" s="5">
        <f t="shared" si="264"/>
        <v>6.65</v>
      </c>
      <c r="P2862" s="5">
        <f t="shared" si="269"/>
        <v>29.555555555555557</v>
      </c>
      <c r="Q2862" t="str">
        <f t="shared" si="265"/>
        <v>theater</v>
      </c>
      <c r="R2862" t="str">
        <f t="shared" si="266"/>
        <v>plays</v>
      </c>
      <c r="S2862" s="9">
        <f t="shared" si="267"/>
        <v>42480.800648148142</v>
      </c>
      <c r="T2862" s="9">
        <f t="shared" si="268"/>
        <v>42540.800648148142</v>
      </c>
    </row>
    <row r="2863" spans="1:20" ht="60" x14ac:dyDescent="0.25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8276</v>
      </c>
      <c r="O2863" s="5">
        <f t="shared" si="264"/>
        <v>32</v>
      </c>
      <c r="P2863" s="5">
        <f t="shared" si="269"/>
        <v>26.666666666666668</v>
      </c>
      <c r="Q2863" t="str">
        <f t="shared" si="265"/>
        <v>theater</v>
      </c>
      <c r="R2863" t="str">
        <f t="shared" si="266"/>
        <v>plays</v>
      </c>
      <c r="S2863" s="9">
        <f t="shared" si="267"/>
        <v>42257.590833333335</v>
      </c>
      <c r="T2863" s="9">
        <f t="shared" si="268"/>
        <v>42271.590833333335</v>
      </c>
    </row>
    <row r="2864" spans="1:20" ht="45" x14ac:dyDescent="0.25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8276</v>
      </c>
      <c r="O2864" s="5">
        <f t="shared" si="264"/>
        <v>0.43307086614173229</v>
      </c>
      <c r="P2864" s="5">
        <f t="shared" si="269"/>
        <v>18.333333333333332</v>
      </c>
      <c r="Q2864" t="str">
        <f t="shared" si="265"/>
        <v>theater</v>
      </c>
      <c r="R2864" t="str">
        <f t="shared" si="266"/>
        <v>plays</v>
      </c>
      <c r="S2864" s="9">
        <f t="shared" si="267"/>
        <v>41784.789687500001</v>
      </c>
      <c r="T2864" s="9">
        <f t="shared" si="268"/>
        <v>41814.789687500001</v>
      </c>
    </row>
    <row r="2865" spans="1:20" ht="60" x14ac:dyDescent="0.25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8276</v>
      </c>
      <c r="O2865" s="5">
        <f t="shared" si="264"/>
        <v>0.04</v>
      </c>
      <c r="P2865" s="5">
        <f t="shared" si="269"/>
        <v>20</v>
      </c>
      <c r="Q2865" t="str">
        <f t="shared" si="265"/>
        <v>theater</v>
      </c>
      <c r="R2865" t="str">
        <f t="shared" si="266"/>
        <v>plays</v>
      </c>
      <c r="S2865" s="9">
        <f t="shared" si="267"/>
        <v>41831.675034722226</v>
      </c>
      <c r="T2865" s="9">
        <f t="shared" si="268"/>
        <v>41891.675034722226</v>
      </c>
    </row>
    <row r="2866" spans="1:20" x14ac:dyDescent="0.25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8276</v>
      </c>
      <c r="O2866" s="5">
        <f t="shared" si="264"/>
        <v>1.6</v>
      </c>
      <c r="P2866" s="5">
        <f t="shared" si="269"/>
        <v>13.333333333333334</v>
      </c>
      <c r="Q2866" t="str">
        <f t="shared" si="265"/>
        <v>theater</v>
      </c>
      <c r="R2866" t="str">
        <f t="shared" si="266"/>
        <v>plays</v>
      </c>
      <c r="S2866" s="9">
        <f t="shared" si="267"/>
        <v>42172.613506944443</v>
      </c>
      <c r="T2866" s="9">
        <f t="shared" si="268"/>
        <v>42202.554166666669</v>
      </c>
    </row>
    <row r="2867" spans="1:20" ht="60" x14ac:dyDescent="0.25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8276</v>
      </c>
      <c r="O2867" s="5">
        <f t="shared" si="264"/>
        <v>0</v>
      </c>
      <c r="P2867" s="5">
        <f t="shared" si="269"/>
        <v>0</v>
      </c>
      <c r="Q2867" t="str">
        <f t="shared" si="265"/>
        <v>theater</v>
      </c>
      <c r="R2867" t="str">
        <f t="shared" si="266"/>
        <v>plays</v>
      </c>
      <c r="S2867" s="9">
        <f t="shared" si="267"/>
        <v>41950.114108796297</v>
      </c>
      <c r="T2867" s="9">
        <f t="shared" si="268"/>
        <v>42010.114108796297</v>
      </c>
    </row>
    <row r="2868" spans="1:20" ht="45" x14ac:dyDescent="0.25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8276</v>
      </c>
      <c r="O2868" s="5">
        <f t="shared" si="264"/>
        <v>0.9</v>
      </c>
      <c r="P2868" s="5">
        <f t="shared" si="269"/>
        <v>22.5</v>
      </c>
      <c r="Q2868" t="str">
        <f t="shared" si="265"/>
        <v>theater</v>
      </c>
      <c r="R2868" t="str">
        <f t="shared" si="266"/>
        <v>plays</v>
      </c>
      <c r="S2868" s="9">
        <f t="shared" si="267"/>
        <v>42627.955104166671</v>
      </c>
      <c r="T2868" s="9">
        <f t="shared" si="268"/>
        <v>42657.916666666672</v>
      </c>
    </row>
    <row r="2869" spans="1:20" ht="60" x14ac:dyDescent="0.25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8276</v>
      </c>
      <c r="O2869" s="5">
        <f t="shared" si="264"/>
        <v>20.16</v>
      </c>
      <c r="P2869" s="5">
        <f t="shared" si="269"/>
        <v>50.4</v>
      </c>
      <c r="Q2869" t="str">
        <f t="shared" si="265"/>
        <v>theater</v>
      </c>
      <c r="R2869" t="str">
        <f t="shared" si="266"/>
        <v>plays</v>
      </c>
      <c r="S2869" s="9">
        <f t="shared" si="267"/>
        <v>42531.195277777777</v>
      </c>
      <c r="T2869" s="9">
        <f t="shared" si="268"/>
        <v>42555.166666666672</v>
      </c>
    </row>
    <row r="2870" spans="1:20" ht="60" x14ac:dyDescent="0.25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8276</v>
      </c>
      <c r="O2870" s="5">
        <f t="shared" si="264"/>
        <v>42.011733333333332</v>
      </c>
      <c r="P2870" s="5">
        <f t="shared" si="269"/>
        <v>105.02933333333334</v>
      </c>
      <c r="Q2870" t="str">
        <f t="shared" si="265"/>
        <v>theater</v>
      </c>
      <c r="R2870" t="str">
        <f t="shared" si="266"/>
        <v>plays</v>
      </c>
      <c r="S2870" s="9">
        <f t="shared" si="267"/>
        <v>42618.827013888891</v>
      </c>
      <c r="T2870" s="9">
        <f t="shared" si="268"/>
        <v>42648.827013888891</v>
      </c>
    </row>
    <row r="2871" spans="1:20" ht="60" x14ac:dyDescent="0.25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8276</v>
      </c>
      <c r="O2871" s="5">
        <f t="shared" si="264"/>
        <v>0.88500000000000001</v>
      </c>
      <c r="P2871" s="5">
        <f t="shared" si="269"/>
        <v>35.4</v>
      </c>
      <c r="Q2871" t="str">
        <f t="shared" si="265"/>
        <v>theater</v>
      </c>
      <c r="R2871" t="str">
        <f t="shared" si="266"/>
        <v>plays</v>
      </c>
      <c r="S2871" s="9">
        <f t="shared" si="267"/>
        <v>42540.593530092592</v>
      </c>
      <c r="T2871" s="9">
        <f t="shared" si="268"/>
        <v>42570.593530092592</v>
      </c>
    </row>
    <row r="2872" spans="1:20" ht="60" x14ac:dyDescent="0.25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8276</v>
      </c>
      <c r="O2872" s="5">
        <f t="shared" si="264"/>
        <v>15</v>
      </c>
      <c r="P2872" s="5">
        <f t="shared" si="269"/>
        <v>83.333333333333329</v>
      </c>
      <c r="Q2872" t="str">
        <f t="shared" si="265"/>
        <v>theater</v>
      </c>
      <c r="R2872" t="str">
        <f t="shared" si="266"/>
        <v>plays</v>
      </c>
      <c r="S2872" s="9">
        <f t="shared" si="267"/>
        <v>41746.189409722225</v>
      </c>
      <c r="T2872" s="9">
        <f t="shared" si="268"/>
        <v>41776.189409722225</v>
      </c>
    </row>
    <row r="2873" spans="1:20" ht="45" x14ac:dyDescent="0.25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8276</v>
      </c>
      <c r="O2873" s="5">
        <f t="shared" si="264"/>
        <v>4.67</v>
      </c>
      <c r="P2873" s="5">
        <f t="shared" si="269"/>
        <v>35.92307692307692</v>
      </c>
      <c r="Q2873" t="str">
        <f t="shared" si="265"/>
        <v>theater</v>
      </c>
      <c r="R2873" t="str">
        <f t="shared" si="266"/>
        <v>plays</v>
      </c>
      <c r="S2873" s="9">
        <f t="shared" si="267"/>
        <v>41974.738576388889</v>
      </c>
      <c r="T2873" s="9">
        <f t="shared" si="268"/>
        <v>41994.738576388889</v>
      </c>
    </row>
    <row r="2874" spans="1:20" ht="45" x14ac:dyDescent="0.25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8276</v>
      </c>
      <c r="O2874" s="5">
        <f t="shared" si="264"/>
        <v>0</v>
      </c>
      <c r="P2874" s="5">
        <f t="shared" si="269"/>
        <v>0</v>
      </c>
      <c r="Q2874" t="str">
        <f t="shared" si="265"/>
        <v>theater</v>
      </c>
      <c r="R2874" t="str">
        <f t="shared" si="266"/>
        <v>plays</v>
      </c>
      <c r="S2874" s="9">
        <f t="shared" si="267"/>
        <v>42115.11618055556</v>
      </c>
      <c r="T2874" s="9">
        <f t="shared" si="268"/>
        <v>42175.11618055556</v>
      </c>
    </row>
    <row r="2875" spans="1:20" ht="60" x14ac:dyDescent="0.25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8276</v>
      </c>
      <c r="O2875" s="5">
        <f t="shared" si="264"/>
        <v>38.119999999999997</v>
      </c>
      <c r="P2875" s="5">
        <f t="shared" si="269"/>
        <v>119.125</v>
      </c>
      <c r="Q2875" t="str">
        <f t="shared" si="265"/>
        <v>theater</v>
      </c>
      <c r="R2875" t="str">
        <f t="shared" si="266"/>
        <v>plays</v>
      </c>
      <c r="S2875" s="9">
        <f t="shared" si="267"/>
        <v>42002.817488425921</v>
      </c>
      <c r="T2875" s="9">
        <f t="shared" si="268"/>
        <v>42032.817488425921</v>
      </c>
    </row>
    <row r="2876" spans="1:20" ht="60" x14ac:dyDescent="0.25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8276</v>
      </c>
      <c r="O2876" s="5">
        <f t="shared" si="264"/>
        <v>5.42</v>
      </c>
      <c r="P2876" s="5">
        <f t="shared" si="269"/>
        <v>90.333333333333329</v>
      </c>
      <c r="Q2876" t="str">
        <f t="shared" si="265"/>
        <v>theater</v>
      </c>
      <c r="R2876" t="str">
        <f t="shared" si="266"/>
        <v>plays</v>
      </c>
      <c r="S2876" s="9">
        <f t="shared" si="267"/>
        <v>42722.84474537037</v>
      </c>
      <c r="T2876" s="9">
        <f t="shared" si="268"/>
        <v>42752.84474537037</v>
      </c>
    </row>
    <row r="2877" spans="1:20" ht="60" x14ac:dyDescent="0.25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8276</v>
      </c>
      <c r="O2877" s="5">
        <f t="shared" si="264"/>
        <v>3.5000000000000003E-2</v>
      </c>
      <c r="P2877" s="5">
        <f t="shared" si="269"/>
        <v>2.3333333333333335</v>
      </c>
      <c r="Q2877" t="str">
        <f t="shared" si="265"/>
        <v>theater</v>
      </c>
      <c r="R2877" t="str">
        <f t="shared" si="266"/>
        <v>plays</v>
      </c>
      <c r="S2877" s="9">
        <f t="shared" si="267"/>
        <v>42465.128391203703</v>
      </c>
      <c r="T2877" s="9">
        <f t="shared" si="268"/>
        <v>42495.128391203703</v>
      </c>
    </row>
    <row r="2878" spans="1:20" ht="60" x14ac:dyDescent="0.25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8276</v>
      </c>
      <c r="O2878" s="5">
        <f t="shared" si="264"/>
        <v>0</v>
      </c>
      <c r="P2878" s="5">
        <f t="shared" si="269"/>
        <v>0</v>
      </c>
      <c r="Q2878" t="str">
        <f t="shared" si="265"/>
        <v>theater</v>
      </c>
      <c r="R2878" t="str">
        <f t="shared" si="266"/>
        <v>plays</v>
      </c>
      <c r="S2878" s="9">
        <f t="shared" si="267"/>
        <v>42171.743969907402</v>
      </c>
      <c r="T2878" s="9">
        <f t="shared" si="268"/>
        <v>42201.743969907402</v>
      </c>
    </row>
    <row r="2879" spans="1:20" ht="60" x14ac:dyDescent="0.25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8276</v>
      </c>
      <c r="O2879" s="5">
        <f t="shared" si="264"/>
        <v>10.833333333333334</v>
      </c>
      <c r="P2879" s="5">
        <f t="shared" si="269"/>
        <v>108.33333333333333</v>
      </c>
      <c r="Q2879" t="str">
        <f t="shared" si="265"/>
        <v>theater</v>
      </c>
      <c r="R2879" t="str">
        <f t="shared" si="266"/>
        <v>plays</v>
      </c>
      <c r="S2879" s="9">
        <f t="shared" si="267"/>
        <v>42672.955138888887</v>
      </c>
      <c r="T2879" s="9">
        <f t="shared" si="268"/>
        <v>42704.708333333328</v>
      </c>
    </row>
    <row r="2880" spans="1:20" ht="45" x14ac:dyDescent="0.25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8276</v>
      </c>
      <c r="O2880" s="5">
        <f t="shared" si="264"/>
        <v>2.1</v>
      </c>
      <c r="P2880" s="5">
        <f t="shared" si="269"/>
        <v>15.75</v>
      </c>
      <c r="Q2880" t="str">
        <f t="shared" si="265"/>
        <v>theater</v>
      </c>
      <c r="R2880" t="str">
        <f t="shared" si="266"/>
        <v>plays</v>
      </c>
      <c r="S2880" s="9">
        <f t="shared" si="267"/>
        <v>42128.615682870368</v>
      </c>
      <c r="T2880" s="9">
        <f t="shared" si="268"/>
        <v>42188.615682870368</v>
      </c>
    </row>
    <row r="2881" spans="1:20" ht="45" x14ac:dyDescent="0.25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8276</v>
      </c>
      <c r="O2881" s="5">
        <f t="shared" si="264"/>
        <v>0.25892857142857145</v>
      </c>
      <c r="P2881" s="5">
        <f t="shared" si="269"/>
        <v>29</v>
      </c>
      <c r="Q2881" t="str">
        <f t="shared" si="265"/>
        <v>theater</v>
      </c>
      <c r="R2881" t="str">
        <f t="shared" si="266"/>
        <v>plays</v>
      </c>
      <c r="S2881" s="9">
        <f t="shared" si="267"/>
        <v>42359.725243055553</v>
      </c>
      <c r="T2881" s="9">
        <f t="shared" si="268"/>
        <v>42389.725243055553</v>
      </c>
    </row>
    <row r="2882" spans="1:20" ht="60" x14ac:dyDescent="0.25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8276</v>
      </c>
      <c r="O2882" s="5">
        <f t="shared" si="264"/>
        <v>23.333333333333332</v>
      </c>
      <c r="P2882" s="5">
        <f t="shared" si="269"/>
        <v>96.551724137931032</v>
      </c>
      <c r="Q2882" t="str">
        <f t="shared" si="265"/>
        <v>theater</v>
      </c>
      <c r="R2882" t="str">
        <f t="shared" si="266"/>
        <v>plays</v>
      </c>
      <c r="S2882" s="9">
        <f t="shared" si="267"/>
        <v>42192.905694444446</v>
      </c>
      <c r="T2882" s="9">
        <f t="shared" si="268"/>
        <v>42236.711805555555</v>
      </c>
    </row>
    <row r="2883" spans="1:20" ht="60" x14ac:dyDescent="0.25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8276</v>
      </c>
      <c r="O2883" s="5">
        <f t="shared" ref="O2883:O2946" si="270">E2883*100/D2883</f>
        <v>0</v>
      </c>
      <c r="P2883" s="5">
        <f t="shared" si="269"/>
        <v>0</v>
      </c>
      <c r="Q2883" t="str">
        <f t="shared" ref="Q2883:Q2946" si="271">IF(ISERR(FIND(" ",N2883)),"",LEFT(N2883,FIND(" ",N2883)-1))</f>
        <v>theater</v>
      </c>
      <c r="R2883" t="str">
        <f t="shared" ref="R2883:R2946" si="272">IF(ISERR(FIND(" ",N2883)),"",RIGHT(N2883,LEN(N2883)-FIND("*",SUBSTITUTE(N2883," ","*",LEN(N2883)-LEN(SUBSTITUTE(N2883," ",""))))))</f>
        <v>plays</v>
      </c>
      <c r="S2883" s="9">
        <f t="shared" ref="S2883:S2946" si="273">(((J2883/60)/60)/24)+DATE(1970,1,1)</f>
        <v>41916.597638888888</v>
      </c>
      <c r="T2883" s="9">
        <f t="shared" ref="T2883:T2946" si="274">(((I2883/60)/60)/24)+DATE(1970,1,1)</f>
        <v>41976.639305555553</v>
      </c>
    </row>
    <row r="2884" spans="1:20" ht="60" x14ac:dyDescent="0.25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8276</v>
      </c>
      <c r="O2884" s="5">
        <f t="shared" si="270"/>
        <v>33.6</v>
      </c>
      <c r="P2884" s="5">
        <f t="shared" ref="P2884:P2947" si="275">IF(L2884=0,0,E2884/L2884)</f>
        <v>63</v>
      </c>
      <c r="Q2884" t="str">
        <f t="shared" si="271"/>
        <v>theater</v>
      </c>
      <c r="R2884" t="str">
        <f t="shared" si="272"/>
        <v>plays</v>
      </c>
      <c r="S2884" s="9">
        <f t="shared" si="273"/>
        <v>42461.596273148149</v>
      </c>
      <c r="T2884" s="9">
        <f t="shared" si="274"/>
        <v>42491.596273148149</v>
      </c>
    </row>
    <row r="2885" spans="1:20" ht="60" x14ac:dyDescent="0.25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8276</v>
      </c>
      <c r="O2885" s="5">
        <f t="shared" si="270"/>
        <v>19.079999999999998</v>
      </c>
      <c r="P2885" s="5">
        <f t="shared" si="275"/>
        <v>381.6</v>
      </c>
      <c r="Q2885" t="str">
        <f t="shared" si="271"/>
        <v>theater</v>
      </c>
      <c r="R2885" t="str">
        <f t="shared" si="272"/>
        <v>plays</v>
      </c>
      <c r="S2885" s="9">
        <f t="shared" si="273"/>
        <v>42370.90320601852</v>
      </c>
      <c r="T2885" s="9">
        <f t="shared" si="274"/>
        <v>42406.207638888889</v>
      </c>
    </row>
    <row r="2886" spans="1:20" ht="45" x14ac:dyDescent="0.25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8276</v>
      </c>
      <c r="O2886" s="5">
        <f t="shared" si="270"/>
        <v>0.41111111111111109</v>
      </c>
      <c r="P2886" s="5">
        <f t="shared" si="275"/>
        <v>46.25</v>
      </c>
      <c r="Q2886" t="str">
        <f t="shared" si="271"/>
        <v>theater</v>
      </c>
      <c r="R2886" t="str">
        <f t="shared" si="272"/>
        <v>plays</v>
      </c>
      <c r="S2886" s="9">
        <f t="shared" si="273"/>
        <v>41948.727256944447</v>
      </c>
      <c r="T2886" s="9">
        <f t="shared" si="274"/>
        <v>41978.727256944447</v>
      </c>
    </row>
    <row r="2887" spans="1:20" ht="30" x14ac:dyDescent="0.25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8276</v>
      </c>
      <c r="O2887" s="5">
        <f t="shared" si="270"/>
        <v>32.5</v>
      </c>
      <c r="P2887" s="5">
        <f t="shared" si="275"/>
        <v>26</v>
      </c>
      <c r="Q2887" t="str">
        <f t="shared" si="271"/>
        <v>theater</v>
      </c>
      <c r="R2887" t="str">
        <f t="shared" si="272"/>
        <v>plays</v>
      </c>
      <c r="S2887" s="9">
        <f t="shared" si="273"/>
        <v>42047.07640046296</v>
      </c>
      <c r="T2887" s="9">
        <f t="shared" si="274"/>
        <v>42077.034733796296</v>
      </c>
    </row>
    <row r="2888" spans="1:20" ht="60" x14ac:dyDescent="0.25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8276</v>
      </c>
      <c r="O2888" s="5">
        <f t="shared" si="270"/>
        <v>5</v>
      </c>
      <c r="P2888" s="5">
        <f t="shared" si="275"/>
        <v>10</v>
      </c>
      <c r="Q2888" t="str">
        <f t="shared" si="271"/>
        <v>theater</v>
      </c>
      <c r="R2888" t="str">
        <f t="shared" si="272"/>
        <v>plays</v>
      </c>
      <c r="S2888" s="9">
        <f t="shared" si="273"/>
        <v>42261.632916666669</v>
      </c>
      <c r="T2888" s="9">
        <f t="shared" si="274"/>
        <v>42266.165972222225</v>
      </c>
    </row>
    <row r="2889" spans="1:20" ht="60" x14ac:dyDescent="0.25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8276</v>
      </c>
      <c r="O2889" s="5">
        <f t="shared" si="270"/>
        <v>0.16666666666666666</v>
      </c>
      <c r="P2889" s="5">
        <f t="shared" si="275"/>
        <v>5</v>
      </c>
      <c r="Q2889" t="str">
        <f t="shared" si="271"/>
        <v>theater</v>
      </c>
      <c r="R2889" t="str">
        <f t="shared" si="272"/>
        <v>plays</v>
      </c>
      <c r="S2889" s="9">
        <f t="shared" si="273"/>
        <v>41985.427361111113</v>
      </c>
      <c r="T2889" s="9">
        <f t="shared" si="274"/>
        <v>42015.427361111113</v>
      </c>
    </row>
    <row r="2890" spans="1:20" ht="60" x14ac:dyDescent="0.25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8276</v>
      </c>
      <c r="O2890" s="5">
        <f t="shared" si="270"/>
        <v>0</v>
      </c>
      <c r="P2890" s="5">
        <f t="shared" si="275"/>
        <v>0</v>
      </c>
      <c r="Q2890" t="str">
        <f t="shared" si="271"/>
        <v>theater</v>
      </c>
      <c r="R2890" t="str">
        <f t="shared" si="272"/>
        <v>plays</v>
      </c>
      <c r="S2890" s="9">
        <f t="shared" si="273"/>
        <v>41922.535185185188</v>
      </c>
      <c r="T2890" s="9">
        <f t="shared" si="274"/>
        <v>41930.207638888889</v>
      </c>
    </row>
    <row r="2891" spans="1:20" ht="45" x14ac:dyDescent="0.25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8276</v>
      </c>
      <c r="O2891" s="5">
        <f t="shared" si="270"/>
        <v>38.06666666666667</v>
      </c>
      <c r="P2891" s="5">
        <f t="shared" si="275"/>
        <v>81.571428571428569</v>
      </c>
      <c r="Q2891" t="str">
        <f t="shared" si="271"/>
        <v>theater</v>
      </c>
      <c r="R2891" t="str">
        <f t="shared" si="272"/>
        <v>plays</v>
      </c>
      <c r="S2891" s="9">
        <f t="shared" si="273"/>
        <v>41850.863252314812</v>
      </c>
      <c r="T2891" s="9">
        <f t="shared" si="274"/>
        <v>41880.863252314812</v>
      </c>
    </row>
    <row r="2892" spans="1:20" ht="60" x14ac:dyDescent="0.25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8276</v>
      </c>
      <c r="O2892" s="5">
        <f t="shared" si="270"/>
        <v>1.05</v>
      </c>
      <c r="P2892" s="5">
        <f t="shared" si="275"/>
        <v>7</v>
      </c>
      <c r="Q2892" t="str">
        <f t="shared" si="271"/>
        <v>theater</v>
      </c>
      <c r="R2892" t="str">
        <f t="shared" si="272"/>
        <v>plays</v>
      </c>
      <c r="S2892" s="9">
        <f t="shared" si="273"/>
        <v>41831.742962962962</v>
      </c>
      <c r="T2892" s="9">
        <f t="shared" si="274"/>
        <v>41860.125</v>
      </c>
    </row>
    <row r="2893" spans="1:20" ht="60" x14ac:dyDescent="0.25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8276</v>
      </c>
      <c r="O2893" s="5">
        <f t="shared" si="270"/>
        <v>2.73</v>
      </c>
      <c r="P2893" s="5">
        <f t="shared" si="275"/>
        <v>27.3</v>
      </c>
      <c r="Q2893" t="str">
        <f t="shared" si="271"/>
        <v>theater</v>
      </c>
      <c r="R2893" t="str">
        <f t="shared" si="272"/>
        <v>plays</v>
      </c>
      <c r="S2893" s="9">
        <f t="shared" si="273"/>
        <v>42415.883425925931</v>
      </c>
      <c r="T2893" s="9">
        <f t="shared" si="274"/>
        <v>42475.84175925926</v>
      </c>
    </row>
    <row r="2894" spans="1:20" ht="45" x14ac:dyDescent="0.25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8276</v>
      </c>
      <c r="O2894" s="5">
        <f t="shared" si="270"/>
        <v>9.0909090909090917</v>
      </c>
      <c r="P2894" s="5">
        <f t="shared" si="275"/>
        <v>29.411764705882351</v>
      </c>
      <c r="Q2894" t="str">
        <f t="shared" si="271"/>
        <v>theater</v>
      </c>
      <c r="R2894" t="str">
        <f t="shared" si="272"/>
        <v>plays</v>
      </c>
      <c r="S2894" s="9">
        <f t="shared" si="273"/>
        <v>41869.714166666665</v>
      </c>
      <c r="T2894" s="9">
        <f t="shared" si="274"/>
        <v>41876.875</v>
      </c>
    </row>
    <row r="2895" spans="1:20" ht="30" x14ac:dyDescent="0.25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8276</v>
      </c>
      <c r="O2895" s="5">
        <f t="shared" si="270"/>
        <v>0.5</v>
      </c>
      <c r="P2895" s="5">
        <f t="shared" si="275"/>
        <v>12.5</v>
      </c>
      <c r="Q2895" t="str">
        <f t="shared" si="271"/>
        <v>theater</v>
      </c>
      <c r="R2895" t="str">
        <f t="shared" si="272"/>
        <v>plays</v>
      </c>
      <c r="S2895" s="9">
        <f t="shared" si="273"/>
        <v>41953.773090277777</v>
      </c>
      <c r="T2895" s="9">
        <f t="shared" si="274"/>
        <v>42013.083333333328</v>
      </c>
    </row>
    <row r="2896" spans="1:20" ht="30" x14ac:dyDescent="0.25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8276</v>
      </c>
      <c r="O2896" s="5">
        <f t="shared" si="270"/>
        <v>0</v>
      </c>
      <c r="P2896" s="5">
        <f t="shared" si="275"/>
        <v>0</v>
      </c>
      <c r="Q2896" t="str">
        <f t="shared" si="271"/>
        <v>theater</v>
      </c>
      <c r="R2896" t="str">
        <f t="shared" si="272"/>
        <v>plays</v>
      </c>
      <c r="S2896" s="9">
        <f t="shared" si="273"/>
        <v>42037.986284722225</v>
      </c>
      <c r="T2896" s="9">
        <f t="shared" si="274"/>
        <v>42097.944618055553</v>
      </c>
    </row>
    <row r="2897" spans="1:20" ht="60" x14ac:dyDescent="0.25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8276</v>
      </c>
      <c r="O2897" s="5">
        <f t="shared" si="270"/>
        <v>4.5999999999999996</v>
      </c>
      <c r="P2897" s="5">
        <f t="shared" si="275"/>
        <v>5.75</v>
      </c>
      <c r="Q2897" t="str">
        <f t="shared" si="271"/>
        <v>theater</v>
      </c>
      <c r="R2897" t="str">
        <f t="shared" si="272"/>
        <v>plays</v>
      </c>
      <c r="S2897" s="9">
        <f t="shared" si="273"/>
        <v>41811.555462962962</v>
      </c>
      <c r="T2897" s="9">
        <f t="shared" si="274"/>
        <v>41812.875</v>
      </c>
    </row>
    <row r="2898" spans="1:20" ht="45" x14ac:dyDescent="0.25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8276</v>
      </c>
      <c r="O2898" s="5">
        <f t="shared" si="270"/>
        <v>20.833333333333332</v>
      </c>
      <c r="P2898" s="5">
        <f t="shared" si="275"/>
        <v>52.083333333333336</v>
      </c>
      <c r="Q2898" t="str">
        <f t="shared" si="271"/>
        <v>theater</v>
      </c>
      <c r="R2898" t="str">
        <f t="shared" si="272"/>
        <v>plays</v>
      </c>
      <c r="S2898" s="9">
        <f t="shared" si="273"/>
        <v>42701.908807870372</v>
      </c>
      <c r="T2898" s="9">
        <f t="shared" si="274"/>
        <v>42716.25</v>
      </c>
    </row>
    <row r="2899" spans="1:20" ht="60" x14ac:dyDescent="0.25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8276</v>
      </c>
      <c r="O2899" s="5">
        <f t="shared" si="270"/>
        <v>4.583333333333333</v>
      </c>
      <c r="P2899" s="5">
        <f t="shared" si="275"/>
        <v>183.33333333333334</v>
      </c>
      <c r="Q2899" t="str">
        <f t="shared" si="271"/>
        <v>theater</v>
      </c>
      <c r="R2899" t="str">
        <f t="shared" si="272"/>
        <v>plays</v>
      </c>
      <c r="S2899" s="9">
        <f t="shared" si="273"/>
        <v>42258.646504629629</v>
      </c>
      <c r="T2899" s="9">
        <f t="shared" si="274"/>
        <v>42288.645196759258</v>
      </c>
    </row>
    <row r="2900" spans="1:20" ht="60" x14ac:dyDescent="0.25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8276</v>
      </c>
      <c r="O2900" s="5">
        <f t="shared" si="270"/>
        <v>4.2133333333333329</v>
      </c>
      <c r="P2900" s="5">
        <f t="shared" si="275"/>
        <v>26.333333333333332</v>
      </c>
      <c r="Q2900" t="str">
        <f t="shared" si="271"/>
        <v>theater</v>
      </c>
      <c r="R2900" t="str">
        <f t="shared" si="272"/>
        <v>plays</v>
      </c>
      <c r="S2900" s="9">
        <f t="shared" si="273"/>
        <v>42278.664965277778</v>
      </c>
      <c r="T2900" s="9">
        <f t="shared" si="274"/>
        <v>42308.664965277778</v>
      </c>
    </row>
    <row r="2901" spans="1:20" ht="60" x14ac:dyDescent="0.25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8276</v>
      </c>
      <c r="O2901" s="5">
        <f t="shared" si="270"/>
        <v>0</v>
      </c>
      <c r="P2901" s="5">
        <f t="shared" si="275"/>
        <v>0</v>
      </c>
      <c r="Q2901" t="str">
        <f t="shared" si="271"/>
        <v>theater</v>
      </c>
      <c r="R2901" t="str">
        <f t="shared" si="272"/>
        <v>plays</v>
      </c>
      <c r="S2901" s="9">
        <f t="shared" si="273"/>
        <v>42515.078217592592</v>
      </c>
      <c r="T2901" s="9">
        <f t="shared" si="274"/>
        <v>42575.078217592592</v>
      </c>
    </row>
    <row r="2902" spans="1:20" ht="60" x14ac:dyDescent="0.25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8276</v>
      </c>
      <c r="O2902" s="5">
        <f t="shared" si="270"/>
        <v>61.909090909090907</v>
      </c>
      <c r="P2902" s="5">
        <f t="shared" si="275"/>
        <v>486.42857142857144</v>
      </c>
      <c r="Q2902" t="str">
        <f t="shared" si="271"/>
        <v>theater</v>
      </c>
      <c r="R2902" t="str">
        <f t="shared" si="272"/>
        <v>plays</v>
      </c>
      <c r="S2902" s="9">
        <f t="shared" si="273"/>
        <v>41830.234166666669</v>
      </c>
      <c r="T2902" s="9">
        <f t="shared" si="274"/>
        <v>41860.234166666669</v>
      </c>
    </row>
    <row r="2903" spans="1:20" ht="60" x14ac:dyDescent="0.25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8276</v>
      </c>
      <c r="O2903" s="5">
        <f t="shared" si="270"/>
        <v>0.8</v>
      </c>
      <c r="P2903" s="5">
        <f t="shared" si="275"/>
        <v>3</v>
      </c>
      <c r="Q2903" t="str">
        <f t="shared" si="271"/>
        <v>theater</v>
      </c>
      <c r="R2903" t="str">
        <f t="shared" si="272"/>
        <v>plays</v>
      </c>
      <c r="S2903" s="9">
        <f t="shared" si="273"/>
        <v>41982.904386574075</v>
      </c>
      <c r="T2903" s="9">
        <f t="shared" si="274"/>
        <v>42042.904386574075</v>
      </c>
    </row>
    <row r="2904" spans="1:20" ht="45" x14ac:dyDescent="0.25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8276</v>
      </c>
      <c r="O2904" s="5">
        <f t="shared" si="270"/>
        <v>1.6666666666666666E-2</v>
      </c>
      <c r="P2904" s="5">
        <f t="shared" si="275"/>
        <v>25</v>
      </c>
      <c r="Q2904" t="str">
        <f t="shared" si="271"/>
        <v>theater</v>
      </c>
      <c r="R2904" t="str">
        <f t="shared" si="272"/>
        <v>plays</v>
      </c>
      <c r="S2904" s="9">
        <f t="shared" si="273"/>
        <v>42210.439768518518</v>
      </c>
      <c r="T2904" s="9">
        <f t="shared" si="274"/>
        <v>42240.439768518518</v>
      </c>
    </row>
    <row r="2905" spans="1:20" ht="60" x14ac:dyDescent="0.25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8276</v>
      </c>
      <c r="O2905" s="5">
        <f t="shared" si="270"/>
        <v>0.78</v>
      </c>
      <c r="P2905" s="5">
        <f t="shared" si="275"/>
        <v>9.75</v>
      </c>
      <c r="Q2905" t="str">
        <f t="shared" si="271"/>
        <v>theater</v>
      </c>
      <c r="R2905" t="str">
        <f t="shared" si="272"/>
        <v>plays</v>
      </c>
      <c r="S2905" s="9">
        <f t="shared" si="273"/>
        <v>42196.166874999995</v>
      </c>
      <c r="T2905" s="9">
        <f t="shared" si="274"/>
        <v>42256.166874999995</v>
      </c>
    </row>
    <row r="2906" spans="1:20" ht="60" x14ac:dyDescent="0.25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8276</v>
      </c>
      <c r="O2906" s="5">
        <f t="shared" si="270"/>
        <v>5</v>
      </c>
      <c r="P2906" s="5">
        <f t="shared" si="275"/>
        <v>18.75</v>
      </c>
      <c r="Q2906" t="str">
        <f t="shared" si="271"/>
        <v>theater</v>
      </c>
      <c r="R2906" t="str">
        <f t="shared" si="272"/>
        <v>plays</v>
      </c>
      <c r="S2906" s="9">
        <f t="shared" si="273"/>
        <v>41940.967951388891</v>
      </c>
      <c r="T2906" s="9">
        <f t="shared" si="274"/>
        <v>41952.5</v>
      </c>
    </row>
    <row r="2907" spans="1:20" ht="45" x14ac:dyDescent="0.25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8276</v>
      </c>
      <c r="O2907" s="5">
        <f t="shared" si="270"/>
        <v>17.771428571428572</v>
      </c>
      <c r="P2907" s="5">
        <f t="shared" si="275"/>
        <v>36.588235294117645</v>
      </c>
      <c r="Q2907" t="str">
        <f t="shared" si="271"/>
        <v>theater</v>
      </c>
      <c r="R2907" t="str">
        <f t="shared" si="272"/>
        <v>plays</v>
      </c>
      <c r="S2907" s="9">
        <f t="shared" si="273"/>
        <v>42606.056863425925</v>
      </c>
      <c r="T2907" s="9">
        <f t="shared" si="274"/>
        <v>42620.056863425925</v>
      </c>
    </row>
    <row r="2908" spans="1:20" ht="60" x14ac:dyDescent="0.25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8276</v>
      </c>
      <c r="O2908" s="5">
        <f t="shared" si="270"/>
        <v>9.4166666666666661</v>
      </c>
      <c r="P2908" s="5">
        <f t="shared" si="275"/>
        <v>80.714285714285708</v>
      </c>
      <c r="Q2908" t="str">
        <f t="shared" si="271"/>
        <v>theater</v>
      </c>
      <c r="R2908" t="str">
        <f t="shared" si="272"/>
        <v>plays</v>
      </c>
      <c r="S2908" s="9">
        <f t="shared" si="273"/>
        <v>42199.648912037039</v>
      </c>
      <c r="T2908" s="9">
        <f t="shared" si="274"/>
        <v>42217.041666666672</v>
      </c>
    </row>
    <row r="2909" spans="1:20" ht="60" x14ac:dyDescent="0.25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8276</v>
      </c>
      <c r="O2909" s="5">
        <f t="shared" si="270"/>
        <v>0.08</v>
      </c>
      <c r="P2909" s="5">
        <f t="shared" si="275"/>
        <v>1</v>
      </c>
      <c r="Q2909" t="str">
        <f t="shared" si="271"/>
        <v>theater</v>
      </c>
      <c r="R2909" t="str">
        <f t="shared" si="272"/>
        <v>plays</v>
      </c>
      <c r="S2909" s="9">
        <f t="shared" si="273"/>
        <v>42444.877743055549</v>
      </c>
      <c r="T2909" s="9">
        <f t="shared" si="274"/>
        <v>42504.877743055549</v>
      </c>
    </row>
    <row r="2910" spans="1:20" ht="60" x14ac:dyDescent="0.25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8276</v>
      </c>
      <c r="O2910" s="5">
        <f t="shared" si="270"/>
        <v>2.75</v>
      </c>
      <c r="P2910" s="5">
        <f t="shared" si="275"/>
        <v>52.8</v>
      </c>
      <c r="Q2910" t="str">
        <f t="shared" si="271"/>
        <v>theater</v>
      </c>
      <c r="R2910" t="str">
        <f t="shared" si="272"/>
        <v>plays</v>
      </c>
      <c r="S2910" s="9">
        <f t="shared" si="273"/>
        <v>42499.731701388882</v>
      </c>
      <c r="T2910" s="9">
        <f t="shared" si="274"/>
        <v>42529.731701388882</v>
      </c>
    </row>
    <row r="2911" spans="1:20" ht="60" x14ac:dyDescent="0.25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8276</v>
      </c>
      <c r="O2911" s="5">
        <f t="shared" si="270"/>
        <v>1.1111111111111112E-2</v>
      </c>
      <c r="P2911" s="5">
        <f t="shared" si="275"/>
        <v>20</v>
      </c>
      <c r="Q2911" t="str">
        <f t="shared" si="271"/>
        <v>theater</v>
      </c>
      <c r="R2911" t="str">
        <f t="shared" si="272"/>
        <v>plays</v>
      </c>
      <c r="S2911" s="9">
        <f t="shared" si="273"/>
        <v>41929.266215277778</v>
      </c>
      <c r="T2911" s="9">
        <f t="shared" si="274"/>
        <v>41968.823611111111</v>
      </c>
    </row>
    <row r="2912" spans="1:20" ht="45" x14ac:dyDescent="0.25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8276</v>
      </c>
      <c r="O2912" s="5">
        <f t="shared" si="270"/>
        <v>3.3333333333333335E-3</v>
      </c>
      <c r="P2912" s="5">
        <f t="shared" si="275"/>
        <v>1</v>
      </c>
      <c r="Q2912" t="str">
        <f t="shared" si="271"/>
        <v>theater</v>
      </c>
      <c r="R2912" t="str">
        <f t="shared" si="272"/>
        <v>plays</v>
      </c>
      <c r="S2912" s="9">
        <f t="shared" si="273"/>
        <v>42107.841284722221</v>
      </c>
      <c r="T2912" s="9">
        <f t="shared" si="274"/>
        <v>42167.841284722221</v>
      </c>
    </row>
    <row r="2913" spans="1:20" ht="60" x14ac:dyDescent="0.25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8276</v>
      </c>
      <c r="O2913" s="5">
        <f t="shared" si="270"/>
        <v>36.5</v>
      </c>
      <c r="P2913" s="5">
        <f t="shared" si="275"/>
        <v>46.928571428571431</v>
      </c>
      <c r="Q2913" t="str">
        <f t="shared" si="271"/>
        <v>theater</v>
      </c>
      <c r="R2913" t="str">
        <f t="shared" si="272"/>
        <v>plays</v>
      </c>
      <c r="S2913" s="9">
        <f t="shared" si="273"/>
        <v>42142.768819444449</v>
      </c>
      <c r="T2913" s="9">
        <f t="shared" si="274"/>
        <v>42182.768819444449</v>
      </c>
    </row>
    <row r="2914" spans="1:20" ht="60" x14ac:dyDescent="0.25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8276</v>
      </c>
      <c r="O2914" s="5">
        <f t="shared" si="270"/>
        <v>14.058171745152354</v>
      </c>
      <c r="P2914" s="5">
        <f t="shared" si="275"/>
        <v>78.07692307692308</v>
      </c>
      <c r="Q2914" t="str">
        <f t="shared" si="271"/>
        <v>theater</v>
      </c>
      <c r="R2914" t="str">
        <f t="shared" si="272"/>
        <v>plays</v>
      </c>
      <c r="S2914" s="9">
        <f t="shared" si="273"/>
        <v>42354.131643518514</v>
      </c>
      <c r="T2914" s="9">
        <f t="shared" si="274"/>
        <v>42384.131643518514</v>
      </c>
    </row>
    <row r="2915" spans="1:20" ht="60" x14ac:dyDescent="0.25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8276</v>
      </c>
      <c r="O2915" s="5">
        <f t="shared" si="270"/>
        <v>0.02</v>
      </c>
      <c r="P2915" s="5">
        <f t="shared" si="275"/>
        <v>1</v>
      </c>
      <c r="Q2915" t="str">
        <f t="shared" si="271"/>
        <v>theater</v>
      </c>
      <c r="R2915" t="str">
        <f t="shared" si="272"/>
        <v>plays</v>
      </c>
      <c r="S2915" s="9">
        <f t="shared" si="273"/>
        <v>41828.922905092593</v>
      </c>
      <c r="T2915" s="9">
        <f t="shared" si="274"/>
        <v>41888.922905092593</v>
      </c>
    </row>
    <row r="2916" spans="1:20" ht="30" x14ac:dyDescent="0.25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8276</v>
      </c>
      <c r="O2916" s="5">
        <f t="shared" si="270"/>
        <v>4.0000000000000001E-3</v>
      </c>
      <c r="P2916" s="5">
        <f t="shared" si="275"/>
        <v>1</v>
      </c>
      <c r="Q2916" t="str">
        <f t="shared" si="271"/>
        <v>theater</v>
      </c>
      <c r="R2916" t="str">
        <f t="shared" si="272"/>
        <v>plays</v>
      </c>
      <c r="S2916" s="9">
        <f t="shared" si="273"/>
        <v>42017.907337962963</v>
      </c>
      <c r="T2916" s="9">
        <f t="shared" si="274"/>
        <v>42077.865671296298</v>
      </c>
    </row>
    <row r="2917" spans="1:20" ht="45" x14ac:dyDescent="0.25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8276</v>
      </c>
      <c r="O2917" s="5">
        <f t="shared" si="270"/>
        <v>61.1</v>
      </c>
      <c r="P2917" s="5">
        <f t="shared" si="275"/>
        <v>203.66666666666666</v>
      </c>
      <c r="Q2917" t="str">
        <f t="shared" si="271"/>
        <v>theater</v>
      </c>
      <c r="R2917" t="str">
        <f t="shared" si="272"/>
        <v>plays</v>
      </c>
      <c r="S2917" s="9">
        <f t="shared" si="273"/>
        <v>42415.398032407407</v>
      </c>
      <c r="T2917" s="9">
        <f t="shared" si="274"/>
        <v>42445.356365740736</v>
      </c>
    </row>
    <row r="2918" spans="1:20" ht="45" x14ac:dyDescent="0.25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8276</v>
      </c>
      <c r="O2918" s="5">
        <f t="shared" si="270"/>
        <v>7.8378378378378377</v>
      </c>
      <c r="P2918" s="5">
        <f t="shared" si="275"/>
        <v>20.714285714285715</v>
      </c>
      <c r="Q2918" t="str">
        <f t="shared" si="271"/>
        <v>theater</v>
      </c>
      <c r="R2918" t="str">
        <f t="shared" si="272"/>
        <v>plays</v>
      </c>
      <c r="S2918" s="9">
        <f t="shared" si="273"/>
        <v>41755.476724537039</v>
      </c>
      <c r="T2918" s="9">
        <f t="shared" si="274"/>
        <v>41778.476724537039</v>
      </c>
    </row>
    <row r="2919" spans="1:20" ht="45" x14ac:dyDescent="0.25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8276</v>
      </c>
      <c r="O2919" s="5">
        <f t="shared" si="270"/>
        <v>21.85</v>
      </c>
      <c r="P2919" s="5">
        <f t="shared" si="275"/>
        <v>48.555555555555557</v>
      </c>
      <c r="Q2919" t="str">
        <f t="shared" si="271"/>
        <v>theater</v>
      </c>
      <c r="R2919" t="str">
        <f t="shared" si="272"/>
        <v>plays</v>
      </c>
      <c r="S2919" s="9">
        <f t="shared" si="273"/>
        <v>42245.234340277777</v>
      </c>
      <c r="T2919" s="9">
        <f t="shared" si="274"/>
        <v>42263.234340277777</v>
      </c>
    </row>
    <row r="2920" spans="1:20" ht="45" x14ac:dyDescent="0.25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8276</v>
      </c>
      <c r="O2920" s="5">
        <f t="shared" si="270"/>
        <v>27.24</v>
      </c>
      <c r="P2920" s="5">
        <f t="shared" si="275"/>
        <v>68.099999999999994</v>
      </c>
      <c r="Q2920" t="str">
        <f t="shared" si="271"/>
        <v>theater</v>
      </c>
      <c r="R2920" t="str">
        <f t="shared" si="272"/>
        <v>plays</v>
      </c>
      <c r="S2920" s="9">
        <f t="shared" si="273"/>
        <v>42278.629710648151</v>
      </c>
      <c r="T2920" s="9">
        <f t="shared" si="274"/>
        <v>42306.629710648151</v>
      </c>
    </row>
    <row r="2921" spans="1:20" ht="45" x14ac:dyDescent="0.25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8276</v>
      </c>
      <c r="O2921" s="5">
        <f t="shared" si="270"/>
        <v>8.5</v>
      </c>
      <c r="P2921" s="5">
        <f t="shared" si="275"/>
        <v>8.5</v>
      </c>
      <c r="Q2921" t="str">
        <f t="shared" si="271"/>
        <v>theater</v>
      </c>
      <c r="R2921" t="str">
        <f t="shared" si="272"/>
        <v>plays</v>
      </c>
      <c r="S2921" s="9">
        <f t="shared" si="273"/>
        <v>41826.61954861111</v>
      </c>
      <c r="T2921" s="9">
        <f t="shared" si="274"/>
        <v>41856.61954861111</v>
      </c>
    </row>
    <row r="2922" spans="1:20" ht="60" x14ac:dyDescent="0.25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8276</v>
      </c>
      <c r="O2922" s="5">
        <f t="shared" si="270"/>
        <v>26.84</v>
      </c>
      <c r="P2922" s="5">
        <f t="shared" si="275"/>
        <v>51.615384615384613</v>
      </c>
      <c r="Q2922" t="str">
        <f t="shared" si="271"/>
        <v>theater</v>
      </c>
      <c r="R2922" t="str">
        <f t="shared" si="272"/>
        <v>plays</v>
      </c>
      <c r="S2922" s="9">
        <f t="shared" si="273"/>
        <v>42058.792476851857</v>
      </c>
      <c r="T2922" s="9">
        <f t="shared" si="274"/>
        <v>42088.750810185185</v>
      </c>
    </row>
    <row r="2923" spans="1:20" ht="45" x14ac:dyDescent="0.25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8310</v>
      </c>
      <c r="O2923" s="5">
        <f t="shared" si="270"/>
        <v>129</v>
      </c>
      <c r="P2923" s="5">
        <f t="shared" si="275"/>
        <v>43</v>
      </c>
      <c r="Q2923" t="str">
        <f t="shared" si="271"/>
        <v>theater</v>
      </c>
      <c r="R2923" t="str">
        <f t="shared" si="272"/>
        <v>musical</v>
      </c>
      <c r="S2923" s="9">
        <f t="shared" si="273"/>
        <v>41877.886620370373</v>
      </c>
      <c r="T2923" s="9">
        <f t="shared" si="274"/>
        <v>41907.886620370373</v>
      </c>
    </row>
    <row r="2924" spans="1:20" ht="60" x14ac:dyDescent="0.25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8310</v>
      </c>
      <c r="O2924" s="5">
        <f t="shared" si="270"/>
        <v>100</v>
      </c>
      <c r="P2924" s="5">
        <f t="shared" si="275"/>
        <v>83.333333333333329</v>
      </c>
      <c r="Q2924" t="str">
        <f t="shared" si="271"/>
        <v>theater</v>
      </c>
      <c r="R2924" t="str">
        <f t="shared" si="272"/>
        <v>musical</v>
      </c>
      <c r="S2924" s="9">
        <f t="shared" si="273"/>
        <v>42097.874155092592</v>
      </c>
      <c r="T2924" s="9">
        <f t="shared" si="274"/>
        <v>42142.874155092592</v>
      </c>
    </row>
    <row r="2925" spans="1:20" ht="45" x14ac:dyDescent="0.25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8310</v>
      </c>
      <c r="O2925" s="5">
        <f t="shared" si="270"/>
        <v>100</v>
      </c>
      <c r="P2925" s="5">
        <f t="shared" si="275"/>
        <v>30</v>
      </c>
      <c r="Q2925" t="str">
        <f t="shared" si="271"/>
        <v>theater</v>
      </c>
      <c r="R2925" t="str">
        <f t="shared" si="272"/>
        <v>musical</v>
      </c>
      <c r="S2925" s="9">
        <f t="shared" si="273"/>
        <v>42013.15253472222</v>
      </c>
      <c r="T2925" s="9">
        <f t="shared" si="274"/>
        <v>42028.125</v>
      </c>
    </row>
    <row r="2926" spans="1:20" ht="60" x14ac:dyDescent="0.25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8310</v>
      </c>
      <c r="O2926" s="5">
        <f t="shared" si="270"/>
        <v>103.2</v>
      </c>
      <c r="P2926" s="5">
        <f t="shared" si="275"/>
        <v>175.51020408163265</v>
      </c>
      <c r="Q2926" t="str">
        <f t="shared" si="271"/>
        <v>theater</v>
      </c>
      <c r="R2926" t="str">
        <f t="shared" si="272"/>
        <v>musical</v>
      </c>
      <c r="S2926" s="9">
        <f t="shared" si="273"/>
        <v>42103.556828703702</v>
      </c>
      <c r="T2926" s="9">
        <f t="shared" si="274"/>
        <v>42133.165972222225</v>
      </c>
    </row>
    <row r="2927" spans="1:20" ht="45" x14ac:dyDescent="0.25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8310</v>
      </c>
      <c r="O2927" s="5">
        <f t="shared" si="270"/>
        <v>102.44597777777778</v>
      </c>
      <c r="P2927" s="5">
        <f t="shared" si="275"/>
        <v>231.66175879396985</v>
      </c>
      <c r="Q2927" t="str">
        <f t="shared" si="271"/>
        <v>theater</v>
      </c>
      <c r="R2927" t="str">
        <f t="shared" si="272"/>
        <v>musical</v>
      </c>
      <c r="S2927" s="9">
        <f t="shared" si="273"/>
        <v>41863.584120370368</v>
      </c>
      <c r="T2927" s="9">
        <f t="shared" si="274"/>
        <v>41893.584120370368</v>
      </c>
    </row>
    <row r="2928" spans="1:20" ht="60" x14ac:dyDescent="0.25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8310</v>
      </c>
      <c r="O2928" s="5">
        <f t="shared" si="270"/>
        <v>125</v>
      </c>
      <c r="P2928" s="5">
        <f t="shared" si="275"/>
        <v>75</v>
      </c>
      <c r="Q2928" t="str">
        <f t="shared" si="271"/>
        <v>theater</v>
      </c>
      <c r="R2928" t="str">
        <f t="shared" si="272"/>
        <v>musical</v>
      </c>
      <c r="S2928" s="9">
        <f t="shared" si="273"/>
        <v>42044.765960648147</v>
      </c>
      <c r="T2928" s="9">
        <f t="shared" si="274"/>
        <v>42058.765960648147</v>
      </c>
    </row>
    <row r="2929" spans="1:20" ht="60" x14ac:dyDescent="0.25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8310</v>
      </c>
      <c r="O2929" s="5">
        <f t="shared" si="270"/>
        <v>130.83333333333334</v>
      </c>
      <c r="P2929" s="5">
        <f t="shared" si="275"/>
        <v>112.14285714285714</v>
      </c>
      <c r="Q2929" t="str">
        <f t="shared" si="271"/>
        <v>theater</v>
      </c>
      <c r="R2929" t="str">
        <f t="shared" si="272"/>
        <v>musical</v>
      </c>
      <c r="S2929" s="9">
        <f t="shared" si="273"/>
        <v>41806.669317129628</v>
      </c>
      <c r="T2929" s="9">
        <f t="shared" si="274"/>
        <v>41835.208333333336</v>
      </c>
    </row>
    <row r="2930" spans="1:20" ht="30" x14ac:dyDescent="0.25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8310</v>
      </c>
      <c r="O2930" s="5">
        <f t="shared" si="270"/>
        <v>100</v>
      </c>
      <c r="P2930" s="5">
        <f t="shared" si="275"/>
        <v>41.666666666666664</v>
      </c>
      <c r="Q2930" t="str">
        <f t="shared" si="271"/>
        <v>theater</v>
      </c>
      <c r="R2930" t="str">
        <f t="shared" si="272"/>
        <v>musical</v>
      </c>
      <c r="S2930" s="9">
        <f t="shared" si="273"/>
        <v>42403.998217592598</v>
      </c>
      <c r="T2930" s="9">
        <f t="shared" si="274"/>
        <v>42433.998217592598</v>
      </c>
    </row>
    <row r="2931" spans="1:20" ht="60" x14ac:dyDescent="0.25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8310</v>
      </c>
      <c r="O2931" s="5">
        <f t="shared" si="270"/>
        <v>102.06937499999999</v>
      </c>
      <c r="P2931" s="5">
        <f t="shared" si="275"/>
        <v>255.17343750000001</v>
      </c>
      <c r="Q2931" t="str">
        <f t="shared" si="271"/>
        <v>theater</v>
      </c>
      <c r="R2931" t="str">
        <f t="shared" si="272"/>
        <v>musical</v>
      </c>
      <c r="S2931" s="9">
        <f t="shared" si="273"/>
        <v>41754.564328703702</v>
      </c>
      <c r="T2931" s="9">
        <f t="shared" si="274"/>
        <v>41784.564328703702</v>
      </c>
    </row>
    <row r="2932" spans="1:20" ht="60" x14ac:dyDescent="0.25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8310</v>
      </c>
      <c r="O2932" s="5">
        <f t="shared" si="270"/>
        <v>100.92</v>
      </c>
      <c r="P2932" s="5">
        <f t="shared" si="275"/>
        <v>162.7741935483871</v>
      </c>
      <c r="Q2932" t="str">
        <f t="shared" si="271"/>
        <v>theater</v>
      </c>
      <c r="R2932" t="str">
        <f t="shared" si="272"/>
        <v>musical</v>
      </c>
      <c r="S2932" s="9">
        <f t="shared" si="273"/>
        <v>42101.584074074075</v>
      </c>
      <c r="T2932" s="9">
        <f t="shared" si="274"/>
        <v>42131.584074074075</v>
      </c>
    </row>
    <row r="2933" spans="1:20" ht="60" x14ac:dyDescent="0.25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8310</v>
      </c>
      <c r="O2933" s="5">
        <f t="shared" si="270"/>
        <v>106</v>
      </c>
      <c r="P2933" s="5">
        <f t="shared" si="275"/>
        <v>88.333333333333329</v>
      </c>
      <c r="Q2933" t="str">
        <f t="shared" si="271"/>
        <v>theater</v>
      </c>
      <c r="R2933" t="str">
        <f t="shared" si="272"/>
        <v>musical</v>
      </c>
      <c r="S2933" s="9">
        <f t="shared" si="273"/>
        <v>41872.291238425925</v>
      </c>
      <c r="T2933" s="9">
        <f t="shared" si="274"/>
        <v>41897.255555555559</v>
      </c>
    </row>
    <row r="2934" spans="1:20" ht="60" x14ac:dyDescent="0.25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8310</v>
      </c>
      <c r="O2934" s="5">
        <f t="shared" si="270"/>
        <v>105.09677419354838</v>
      </c>
      <c r="P2934" s="5">
        <f t="shared" si="275"/>
        <v>85.736842105263165</v>
      </c>
      <c r="Q2934" t="str">
        <f t="shared" si="271"/>
        <v>theater</v>
      </c>
      <c r="R2934" t="str">
        <f t="shared" si="272"/>
        <v>musical</v>
      </c>
      <c r="S2934" s="9">
        <f t="shared" si="273"/>
        <v>42025.164780092593</v>
      </c>
      <c r="T2934" s="9">
        <f t="shared" si="274"/>
        <v>42056.458333333328</v>
      </c>
    </row>
    <row r="2935" spans="1:20" ht="60" x14ac:dyDescent="0.25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8310</v>
      </c>
      <c r="O2935" s="5">
        <f t="shared" si="270"/>
        <v>102.76</v>
      </c>
      <c r="P2935" s="5">
        <f t="shared" si="275"/>
        <v>47.574074074074076</v>
      </c>
      <c r="Q2935" t="str">
        <f t="shared" si="271"/>
        <v>theater</v>
      </c>
      <c r="R2935" t="str">
        <f t="shared" si="272"/>
        <v>musical</v>
      </c>
      <c r="S2935" s="9">
        <f t="shared" si="273"/>
        <v>42495.956631944442</v>
      </c>
      <c r="T2935" s="9">
        <f t="shared" si="274"/>
        <v>42525.956631944442</v>
      </c>
    </row>
    <row r="2936" spans="1:20" ht="45" x14ac:dyDescent="0.25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8310</v>
      </c>
      <c r="O2936" s="5">
        <f t="shared" si="270"/>
        <v>108</v>
      </c>
      <c r="P2936" s="5">
        <f t="shared" si="275"/>
        <v>72.972972972972968</v>
      </c>
      <c r="Q2936" t="str">
        <f t="shared" si="271"/>
        <v>theater</v>
      </c>
      <c r="R2936" t="str">
        <f t="shared" si="272"/>
        <v>musical</v>
      </c>
      <c r="S2936" s="9">
        <f t="shared" si="273"/>
        <v>41775.636157407411</v>
      </c>
      <c r="T2936" s="9">
        <f t="shared" si="274"/>
        <v>41805.636157407411</v>
      </c>
    </row>
    <row r="2937" spans="1:20" ht="45" x14ac:dyDescent="0.25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8310</v>
      </c>
      <c r="O2937" s="5">
        <f t="shared" si="270"/>
        <v>100.88571428571429</v>
      </c>
      <c r="P2937" s="5">
        <f t="shared" si="275"/>
        <v>90.538461538461533</v>
      </c>
      <c r="Q2937" t="str">
        <f t="shared" si="271"/>
        <v>theater</v>
      </c>
      <c r="R2937" t="str">
        <f t="shared" si="272"/>
        <v>musical</v>
      </c>
      <c r="S2937" s="9">
        <f t="shared" si="273"/>
        <v>42553.583425925928</v>
      </c>
      <c r="T2937" s="9">
        <f t="shared" si="274"/>
        <v>42611.708333333328</v>
      </c>
    </row>
    <row r="2938" spans="1:20" ht="60" x14ac:dyDescent="0.25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8310</v>
      </c>
      <c r="O2938" s="5">
        <f t="shared" si="270"/>
        <v>128</v>
      </c>
      <c r="P2938" s="5">
        <f t="shared" si="275"/>
        <v>37.647058823529413</v>
      </c>
      <c r="Q2938" t="str">
        <f t="shared" si="271"/>
        <v>theater</v>
      </c>
      <c r="R2938" t="str">
        <f t="shared" si="272"/>
        <v>musical</v>
      </c>
      <c r="S2938" s="9">
        <f t="shared" si="273"/>
        <v>41912.650729166664</v>
      </c>
      <c r="T2938" s="9">
        <f t="shared" si="274"/>
        <v>41925.207638888889</v>
      </c>
    </row>
    <row r="2939" spans="1:20" ht="30" x14ac:dyDescent="0.25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8310</v>
      </c>
      <c r="O2939" s="5">
        <f t="shared" si="270"/>
        <v>133.33333333333334</v>
      </c>
      <c r="P2939" s="5">
        <f t="shared" si="275"/>
        <v>36.363636363636367</v>
      </c>
      <c r="Q2939" t="str">
        <f t="shared" si="271"/>
        <v>theater</v>
      </c>
      <c r="R2939" t="str">
        <f t="shared" si="272"/>
        <v>musical</v>
      </c>
      <c r="S2939" s="9">
        <f t="shared" si="273"/>
        <v>41803.457326388889</v>
      </c>
      <c r="T2939" s="9">
        <f t="shared" si="274"/>
        <v>41833.457326388889</v>
      </c>
    </row>
    <row r="2940" spans="1:20" ht="60" x14ac:dyDescent="0.25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8310</v>
      </c>
      <c r="O2940" s="5">
        <f t="shared" si="270"/>
        <v>101.375</v>
      </c>
      <c r="P2940" s="5">
        <f t="shared" si="275"/>
        <v>126.71875</v>
      </c>
      <c r="Q2940" t="str">
        <f t="shared" si="271"/>
        <v>theater</v>
      </c>
      <c r="R2940" t="str">
        <f t="shared" si="272"/>
        <v>musical</v>
      </c>
      <c r="S2940" s="9">
        <f t="shared" si="273"/>
        <v>42004.703865740739</v>
      </c>
      <c r="T2940" s="9">
        <f t="shared" si="274"/>
        <v>42034.703865740739</v>
      </c>
    </row>
    <row r="2941" spans="1:20" ht="60" x14ac:dyDescent="0.25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8310</v>
      </c>
      <c r="O2941" s="5">
        <f t="shared" si="270"/>
        <v>102.875</v>
      </c>
      <c r="P2941" s="5">
        <f t="shared" si="275"/>
        <v>329.2</v>
      </c>
      <c r="Q2941" t="str">
        <f t="shared" si="271"/>
        <v>theater</v>
      </c>
      <c r="R2941" t="str">
        <f t="shared" si="272"/>
        <v>musical</v>
      </c>
      <c r="S2941" s="9">
        <f t="shared" si="273"/>
        <v>41845.809166666666</v>
      </c>
      <c r="T2941" s="9">
        <f t="shared" si="274"/>
        <v>41879.041666666664</v>
      </c>
    </row>
    <row r="2942" spans="1:20" ht="45" x14ac:dyDescent="0.25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8310</v>
      </c>
      <c r="O2942" s="5">
        <f t="shared" si="270"/>
        <v>107.24</v>
      </c>
      <c r="P2942" s="5">
        <f t="shared" si="275"/>
        <v>81.242424242424249</v>
      </c>
      <c r="Q2942" t="str">
        <f t="shared" si="271"/>
        <v>theater</v>
      </c>
      <c r="R2942" t="str">
        <f t="shared" si="272"/>
        <v>musical</v>
      </c>
      <c r="S2942" s="9">
        <f t="shared" si="273"/>
        <v>41982.773356481484</v>
      </c>
      <c r="T2942" s="9">
        <f t="shared" si="274"/>
        <v>42022.773356481484</v>
      </c>
    </row>
    <row r="2943" spans="1:20" ht="60" x14ac:dyDescent="0.25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8308</v>
      </c>
      <c r="O2943" s="5">
        <f t="shared" si="270"/>
        <v>4.0000000000000001E-3</v>
      </c>
      <c r="P2943" s="5">
        <f t="shared" si="275"/>
        <v>1</v>
      </c>
      <c r="Q2943" t="str">
        <f t="shared" si="271"/>
        <v>theater</v>
      </c>
      <c r="R2943" t="str">
        <f t="shared" si="272"/>
        <v>spaces</v>
      </c>
      <c r="S2943" s="9">
        <f t="shared" si="273"/>
        <v>42034.960127314815</v>
      </c>
      <c r="T2943" s="9">
        <f t="shared" si="274"/>
        <v>42064.960127314815</v>
      </c>
    </row>
    <row r="2944" spans="1:20" ht="60" x14ac:dyDescent="0.25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8308</v>
      </c>
      <c r="O2944" s="5">
        <f t="shared" si="270"/>
        <v>20.425000000000001</v>
      </c>
      <c r="P2944" s="5">
        <f t="shared" si="275"/>
        <v>202.22772277227722</v>
      </c>
      <c r="Q2944" t="str">
        <f t="shared" si="271"/>
        <v>theater</v>
      </c>
      <c r="R2944" t="str">
        <f t="shared" si="272"/>
        <v>spaces</v>
      </c>
      <c r="S2944" s="9">
        <f t="shared" si="273"/>
        <v>42334.803923611107</v>
      </c>
      <c r="T2944" s="9">
        <f t="shared" si="274"/>
        <v>42354.845833333333</v>
      </c>
    </row>
    <row r="2945" spans="1:20" ht="60" x14ac:dyDescent="0.25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8308</v>
      </c>
      <c r="O2945" s="5">
        <f t="shared" si="270"/>
        <v>0</v>
      </c>
      <c r="P2945" s="5">
        <f t="shared" si="275"/>
        <v>0</v>
      </c>
      <c r="Q2945" t="str">
        <f t="shared" si="271"/>
        <v>theater</v>
      </c>
      <c r="R2945" t="str">
        <f t="shared" si="272"/>
        <v>spaces</v>
      </c>
      <c r="S2945" s="9">
        <f t="shared" si="273"/>
        <v>42077.129398148143</v>
      </c>
      <c r="T2945" s="9">
        <f t="shared" si="274"/>
        <v>42107.129398148143</v>
      </c>
    </row>
    <row r="2946" spans="1:20" ht="45" x14ac:dyDescent="0.25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8308</v>
      </c>
      <c r="O2946" s="5">
        <f t="shared" si="270"/>
        <v>1</v>
      </c>
      <c r="P2946" s="5">
        <f t="shared" si="275"/>
        <v>100</v>
      </c>
      <c r="Q2946" t="str">
        <f t="shared" si="271"/>
        <v>theater</v>
      </c>
      <c r="R2946" t="str">
        <f t="shared" si="272"/>
        <v>spaces</v>
      </c>
      <c r="S2946" s="9">
        <f t="shared" si="273"/>
        <v>42132.9143287037</v>
      </c>
      <c r="T2946" s="9">
        <f t="shared" si="274"/>
        <v>42162.9143287037</v>
      </c>
    </row>
    <row r="2947" spans="1:20" ht="60" x14ac:dyDescent="0.25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8308</v>
      </c>
      <c r="O2947" s="5">
        <f t="shared" ref="O2947:O3010" si="276">E2947*100/D2947</f>
        <v>0</v>
      </c>
      <c r="P2947" s="5">
        <f t="shared" si="275"/>
        <v>0</v>
      </c>
      <c r="Q2947" t="str">
        <f t="shared" ref="Q2947:Q3010" si="277">IF(ISERR(FIND(" ",N2947)),"",LEFT(N2947,FIND(" ",N2947)-1))</f>
        <v>theater</v>
      </c>
      <c r="R2947" t="str">
        <f t="shared" ref="R2947:R3010" si="278">IF(ISERR(FIND(" ",N2947)),"",RIGHT(N2947,LEN(N2947)-FIND("*",SUBSTITUTE(N2947," ","*",LEN(N2947)-LEN(SUBSTITUTE(N2947," ",""))))))</f>
        <v>spaces</v>
      </c>
      <c r="S2947" s="9">
        <f t="shared" ref="S2947:S3010" si="279">(((J2947/60)/60)/24)+DATE(1970,1,1)</f>
        <v>42118.139583333337</v>
      </c>
      <c r="T2947" s="9">
        <f t="shared" ref="T2947:T3010" si="280">(((I2947/60)/60)/24)+DATE(1970,1,1)</f>
        <v>42148.139583333337</v>
      </c>
    </row>
    <row r="2948" spans="1:20" ht="60" x14ac:dyDescent="0.25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8308</v>
      </c>
      <c r="O2948" s="5">
        <f t="shared" si="276"/>
        <v>0.1</v>
      </c>
      <c r="P2948" s="5">
        <f t="shared" ref="P2948:P3011" si="281">IF(L2948=0,0,E2948/L2948)</f>
        <v>1</v>
      </c>
      <c r="Q2948" t="str">
        <f t="shared" si="277"/>
        <v>theater</v>
      </c>
      <c r="R2948" t="str">
        <f t="shared" si="278"/>
        <v>spaces</v>
      </c>
      <c r="S2948" s="9">
        <f t="shared" si="279"/>
        <v>42567.531157407408</v>
      </c>
      <c r="T2948" s="9">
        <f t="shared" si="280"/>
        <v>42597.531157407408</v>
      </c>
    </row>
    <row r="2949" spans="1:20" ht="60" x14ac:dyDescent="0.25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8308</v>
      </c>
      <c r="O2949" s="5">
        <f t="shared" si="276"/>
        <v>4.2880000000000003</v>
      </c>
      <c r="P2949" s="5">
        <f t="shared" si="281"/>
        <v>82.461538461538467</v>
      </c>
      <c r="Q2949" t="str">
        <f t="shared" si="277"/>
        <v>theater</v>
      </c>
      <c r="R2949" t="str">
        <f t="shared" si="278"/>
        <v>spaces</v>
      </c>
      <c r="S2949" s="9">
        <f t="shared" si="279"/>
        <v>42649.562118055561</v>
      </c>
      <c r="T2949" s="9">
        <f t="shared" si="280"/>
        <v>42698.715972222228</v>
      </c>
    </row>
    <row r="2950" spans="1:20" ht="60" x14ac:dyDescent="0.25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8308</v>
      </c>
      <c r="O2950" s="5">
        <f t="shared" si="276"/>
        <v>4.7999999999999996E-3</v>
      </c>
      <c r="P2950" s="5">
        <f t="shared" si="281"/>
        <v>2.6666666666666665</v>
      </c>
      <c r="Q2950" t="str">
        <f t="shared" si="277"/>
        <v>theater</v>
      </c>
      <c r="R2950" t="str">
        <f t="shared" si="278"/>
        <v>spaces</v>
      </c>
      <c r="S2950" s="9">
        <f t="shared" si="279"/>
        <v>42097.649224537032</v>
      </c>
      <c r="T2950" s="9">
        <f t="shared" si="280"/>
        <v>42157.649224537032</v>
      </c>
    </row>
    <row r="2951" spans="1:20" ht="60" x14ac:dyDescent="0.25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8308</v>
      </c>
      <c r="O2951" s="5">
        <f t="shared" si="276"/>
        <v>2.5</v>
      </c>
      <c r="P2951" s="5">
        <f t="shared" si="281"/>
        <v>12.5</v>
      </c>
      <c r="Q2951" t="str">
        <f t="shared" si="277"/>
        <v>theater</v>
      </c>
      <c r="R2951" t="str">
        <f t="shared" si="278"/>
        <v>spaces</v>
      </c>
      <c r="S2951" s="9">
        <f t="shared" si="279"/>
        <v>42297.823113425926</v>
      </c>
      <c r="T2951" s="9">
        <f t="shared" si="280"/>
        <v>42327.864780092597</v>
      </c>
    </row>
    <row r="2952" spans="1:20" ht="60" x14ac:dyDescent="0.25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8308</v>
      </c>
      <c r="O2952" s="5">
        <f t="shared" si="276"/>
        <v>0</v>
      </c>
      <c r="P2952" s="5">
        <f t="shared" si="281"/>
        <v>0</v>
      </c>
      <c r="Q2952" t="str">
        <f t="shared" si="277"/>
        <v>theater</v>
      </c>
      <c r="R2952" t="str">
        <f t="shared" si="278"/>
        <v>spaces</v>
      </c>
      <c r="S2952" s="9">
        <f t="shared" si="279"/>
        <v>42362.36518518519</v>
      </c>
      <c r="T2952" s="9">
        <f t="shared" si="280"/>
        <v>42392.36518518519</v>
      </c>
    </row>
    <row r="2953" spans="1:20" ht="60" x14ac:dyDescent="0.25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8308</v>
      </c>
      <c r="O2953" s="5">
        <f t="shared" si="276"/>
        <v>2.1920000000000002</v>
      </c>
      <c r="P2953" s="5">
        <f t="shared" si="281"/>
        <v>18.896551724137932</v>
      </c>
      <c r="Q2953" t="str">
        <f t="shared" si="277"/>
        <v>theater</v>
      </c>
      <c r="R2953" t="str">
        <f t="shared" si="278"/>
        <v>spaces</v>
      </c>
      <c r="S2953" s="9">
        <f t="shared" si="279"/>
        <v>41872.802928240737</v>
      </c>
      <c r="T2953" s="9">
        <f t="shared" si="280"/>
        <v>41917.802928240737</v>
      </c>
    </row>
    <row r="2954" spans="1:20" ht="60" x14ac:dyDescent="0.25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8308</v>
      </c>
      <c r="O2954" s="5">
        <f t="shared" si="276"/>
        <v>8.0250000000000004</v>
      </c>
      <c r="P2954" s="5">
        <f t="shared" si="281"/>
        <v>200.625</v>
      </c>
      <c r="Q2954" t="str">
        <f t="shared" si="277"/>
        <v>theater</v>
      </c>
      <c r="R2954" t="str">
        <f t="shared" si="278"/>
        <v>spaces</v>
      </c>
      <c r="S2954" s="9">
        <f t="shared" si="279"/>
        <v>42628.690266203703</v>
      </c>
      <c r="T2954" s="9">
        <f t="shared" si="280"/>
        <v>42660.166666666672</v>
      </c>
    </row>
    <row r="2955" spans="1:20" ht="45" x14ac:dyDescent="0.25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8308</v>
      </c>
      <c r="O2955" s="5">
        <f t="shared" si="276"/>
        <v>0.15125</v>
      </c>
      <c r="P2955" s="5">
        <f t="shared" si="281"/>
        <v>201.66666666666666</v>
      </c>
      <c r="Q2955" t="str">
        <f t="shared" si="277"/>
        <v>theater</v>
      </c>
      <c r="R2955" t="str">
        <f t="shared" si="278"/>
        <v>spaces</v>
      </c>
      <c r="S2955" s="9">
        <f t="shared" si="279"/>
        <v>42255.791909722218</v>
      </c>
      <c r="T2955" s="9">
        <f t="shared" si="280"/>
        <v>42285.791909722218</v>
      </c>
    </row>
    <row r="2956" spans="1:20" ht="45" x14ac:dyDescent="0.25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8308</v>
      </c>
      <c r="O2956" s="5">
        <f t="shared" si="276"/>
        <v>0</v>
      </c>
      <c r="P2956" s="5">
        <f t="shared" si="281"/>
        <v>0</v>
      </c>
      <c r="Q2956" t="str">
        <f t="shared" si="277"/>
        <v>theater</v>
      </c>
      <c r="R2956" t="str">
        <f t="shared" si="278"/>
        <v>spaces</v>
      </c>
      <c r="S2956" s="9">
        <f t="shared" si="279"/>
        <v>42790.583368055552</v>
      </c>
      <c r="T2956" s="9">
        <f t="shared" si="280"/>
        <v>42810.541701388895</v>
      </c>
    </row>
    <row r="2957" spans="1:20" ht="45" x14ac:dyDescent="0.25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8308</v>
      </c>
      <c r="O2957" s="5">
        <f t="shared" si="276"/>
        <v>59.583333333333336</v>
      </c>
      <c r="P2957" s="5">
        <f t="shared" si="281"/>
        <v>65</v>
      </c>
      <c r="Q2957" t="str">
        <f t="shared" si="277"/>
        <v>theater</v>
      </c>
      <c r="R2957" t="str">
        <f t="shared" si="278"/>
        <v>spaces</v>
      </c>
      <c r="S2957" s="9">
        <f t="shared" si="279"/>
        <v>42141.741307870368</v>
      </c>
      <c r="T2957" s="9">
        <f t="shared" si="280"/>
        <v>42171.741307870368</v>
      </c>
    </row>
    <row r="2958" spans="1:20" ht="60" x14ac:dyDescent="0.25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8308</v>
      </c>
      <c r="O2958" s="5">
        <f t="shared" si="276"/>
        <v>16.734177215189874</v>
      </c>
      <c r="P2958" s="5">
        <f t="shared" si="281"/>
        <v>66.099999999999994</v>
      </c>
      <c r="Q2958" t="str">
        <f t="shared" si="277"/>
        <v>theater</v>
      </c>
      <c r="R2958" t="str">
        <f t="shared" si="278"/>
        <v>spaces</v>
      </c>
      <c r="S2958" s="9">
        <f t="shared" si="279"/>
        <v>42464.958912037036</v>
      </c>
      <c r="T2958" s="9">
        <f t="shared" si="280"/>
        <v>42494.958912037036</v>
      </c>
    </row>
    <row r="2959" spans="1:20" ht="45" x14ac:dyDescent="0.25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8308</v>
      </c>
      <c r="O2959" s="5">
        <f t="shared" si="276"/>
        <v>1.8666666666666667</v>
      </c>
      <c r="P2959" s="5">
        <f t="shared" si="281"/>
        <v>93.333333333333329</v>
      </c>
      <c r="Q2959" t="str">
        <f t="shared" si="277"/>
        <v>theater</v>
      </c>
      <c r="R2959" t="str">
        <f t="shared" si="278"/>
        <v>spaces</v>
      </c>
      <c r="S2959" s="9">
        <f t="shared" si="279"/>
        <v>42031.011249999996</v>
      </c>
      <c r="T2959" s="9">
        <f t="shared" si="280"/>
        <v>42090.969583333332</v>
      </c>
    </row>
    <row r="2960" spans="1:20" ht="45" x14ac:dyDescent="0.25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8308</v>
      </c>
      <c r="O2960" s="5">
        <f t="shared" si="276"/>
        <v>0</v>
      </c>
      <c r="P2960" s="5">
        <f t="shared" si="281"/>
        <v>0</v>
      </c>
      <c r="Q2960" t="str">
        <f t="shared" si="277"/>
        <v>theater</v>
      </c>
      <c r="R2960" t="str">
        <f t="shared" si="278"/>
        <v>spaces</v>
      </c>
      <c r="S2960" s="9">
        <f t="shared" si="279"/>
        <v>42438.779131944444</v>
      </c>
      <c r="T2960" s="9">
        <f t="shared" si="280"/>
        <v>42498.73746527778</v>
      </c>
    </row>
    <row r="2961" spans="1:20" ht="60" x14ac:dyDescent="0.25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8308</v>
      </c>
      <c r="O2961" s="5">
        <f t="shared" si="276"/>
        <v>0</v>
      </c>
      <c r="P2961" s="5">
        <f t="shared" si="281"/>
        <v>0</v>
      </c>
      <c r="Q2961" t="str">
        <f t="shared" si="277"/>
        <v>theater</v>
      </c>
      <c r="R2961" t="str">
        <f t="shared" si="278"/>
        <v>spaces</v>
      </c>
      <c r="S2961" s="9">
        <f t="shared" si="279"/>
        <v>42498.008391203708</v>
      </c>
      <c r="T2961" s="9">
        <f t="shared" si="280"/>
        <v>42528.008391203708</v>
      </c>
    </row>
    <row r="2962" spans="1:20" ht="45" x14ac:dyDescent="0.25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8308</v>
      </c>
      <c r="O2962" s="5">
        <f t="shared" si="276"/>
        <v>0</v>
      </c>
      <c r="P2962" s="5">
        <f t="shared" si="281"/>
        <v>0</v>
      </c>
      <c r="Q2962" t="str">
        <f t="shared" si="277"/>
        <v>theater</v>
      </c>
      <c r="R2962" t="str">
        <f t="shared" si="278"/>
        <v>spaces</v>
      </c>
      <c r="S2962" s="9">
        <f t="shared" si="279"/>
        <v>41863.757210648146</v>
      </c>
      <c r="T2962" s="9">
        <f t="shared" si="280"/>
        <v>41893.757210648146</v>
      </c>
    </row>
    <row r="2963" spans="1:20" ht="60" x14ac:dyDescent="0.25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8276</v>
      </c>
      <c r="O2963" s="5">
        <f t="shared" si="276"/>
        <v>109.62</v>
      </c>
      <c r="P2963" s="5">
        <f t="shared" si="281"/>
        <v>50.75</v>
      </c>
      <c r="Q2963" t="str">
        <f t="shared" si="277"/>
        <v>theater</v>
      </c>
      <c r="R2963" t="str">
        <f t="shared" si="278"/>
        <v>plays</v>
      </c>
      <c r="S2963" s="9">
        <f t="shared" si="279"/>
        <v>42061.212488425925</v>
      </c>
      <c r="T2963" s="9">
        <f t="shared" si="280"/>
        <v>42089.166666666672</v>
      </c>
    </row>
    <row r="2964" spans="1:20" ht="60" x14ac:dyDescent="0.25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8276</v>
      </c>
      <c r="O2964" s="5">
        <f t="shared" si="276"/>
        <v>121.8</v>
      </c>
      <c r="P2964" s="5">
        <f t="shared" si="281"/>
        <v>60.9</v>
      </c>
      <c r="Q2964" t="str">
        <f t="shared" si="277"/>
        <v>theater</v>
      </c>
      <c r="R2964" t="str">
        <f t="shared" si="278"/>
        <v>plays</v>
      </c>
      <c r="S2964" s="9">
        <f t="shared" si="279"/>
        <v>42036.24428240741</v>
      </c>
      <c r="T2964" s="9">
        <f t="shared" si="280"/>
        <v>42064.290972222225</v>
      </c>
    </row>
    <row r="2965" spans="1:20" ht="60" x14ac:dyDescent="0.25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8276</v>
      </c>
      <c r="O2965" s="5">
        <f t="shared" si="276"/>
        <v>106.85</v>
      </c>
      <c r="P2965" s="5">
        <f t="shared" si="281"/>
        <v>109.03061224489795</v>
      </c>
      <c r="Q2965" t="str">
        <f t="shared" si="277"/>
        <v>theater</v>
      </c>
      <c r="R2965" t="str">
        <f t="shared" si="278"/>
        <v>plays</v>
      </c>
      <c r="S2965" s="9">
        <f t="shared" si="279"/>
        <v>42157.470185185186</v>
      </c>
      <c r="T2965" s="9">
        <f t="shared" si="280"/>
        <v>42187.470185185186</v>
      </c>
    </row>
    <row r="2966" spans="1:20" ht="60" x14ac:dyDescent="0.25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8276</v>
      </c>
      <c r="O2966" s="5">
        <f t="shared" si="276"/>
        <v>100.71379999999999</v>
      </c>
      <c r="P2966" s="5">
        <f t="shared" si="281"/>
        <v>25.692295918367346</v>
      </c>
      <c r="Q2966" t="str">
        <f t="shared" si="277"/>
        <v>theater</v>
      </c>
      <c r="R2966" t="str">
        <f t="shared" si="278"/>
        <v>plays</v>
      </c>
      <c r="S2966" s="9">
        <f t="shared" si="279"/>
        <v>41827.909942129627</v>
      </c>
      <c r="T2966" s="9">
        <f t="shared" si="280"/>
        <v>41857.897222222222</v>
      </c>
    </row>
    <row r="2967" spans="1:20" ht="60" x14ac:dyDescent="0.25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8276</v>
      </c>
      <c r="O2967" s="5">
        <f t="shared" si="276"/>
        <v>109</v>
      </c>
      <c r="P2967" s="5">
        <f t="shared" si="281"/>
        <v>41.92307692307692</v>
      </c>
      <c r="Q2967" t="str">
        <f t="shared" si="277"/>
        <v>theater</v>
      </c>
      <c r="R2967" t="str">
        <f t="shared" si="278"/>
        <v>plays</v>
      </c>
      <c r="S2967" s="9">
        <f t="shared" si="279"/>
        <v>42162.729548611111</v>
      </c>
      <c r="T2967" s="9">
        <f t="shared" si="280"/>
        <v>42192.729548611111</v>
      </c>
    </row>
    <row r="2968" spans="1:20" ht="60" x14ac:dyDescent="0.25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8276</v>
      </c>
      <c r="O2968" s="5">
        <f t="shared" si="276"/>
        <v>113.63</v>
      </c>
      <c r="P2968" s="5">
        <f t="shared" si="281"/>
        <v>88.7734375</v>
      </c>
      <c r="Q2968" t="str">
        <f t="shared" si="277"/>
        <v>theater</v>
      </c>
      <c r="R2968" t="str">
        <f t="shared" si="278"/>
        <v>plays</v>
      </c>
      <c r="S2968" s="9">
        <f t="shared" si="279"/>
        <v>42233.738564814819</v>
      </c>
      <c r="T2968" s="9">
        <f t="shared" si="280"/>
        <v>42263.738564814819</v>
      </c>
    </row>
    <row r="2969" spans="1:20" ht="45" x14ac:dyDescent="0.25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8276</v>
      </c>
      <c r="O2969" s="5">
        <f t="shared" si="276"/>
        <v>113.92</v>
      </c>
      <c r="P2969" s="5">
        <f t="shared" si="281"/>
        <v>80.225352112676063</v>
      </c>
      <c r="Q2969" t="str">
        <f t="shared" si="277"/>
        <v>theater</v>
      </c>
      <c r="R2969" t="str">
        <f t="shared" si="278"/>
        <v>plays</v>
      </c>
      <c r="S2969" s="9">
        <f t="shared" si="279"/>
        <v>42042.197824074072</v>
      </c>
      <c r="T2969" s="9">
        <f t="shared" si="280"/>
        <v>42072.156157407408</v>
      </c>
    </row>
    <row r="2970" spans="1:20" ht="30" x14ac:dyDescent="0.25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8276</v>
      </c>
      <c r="O2970" s="5">
        <f t="shared" si="276"/>
        <v>106</v>
      </c>
      <c r="P2970" s="5">
        <f t="shared" si="281"/>
        <v>78.936170212765958</v>
      </c>
      <c r="Q2970" t="str">
        <f t="shared" si="277"/>
        <v>theater</v>
      </c>
      <c r="R2970" t="str">
        <f t="shared" si="278"/>
        <v>plays</v>
      </c>
      <c r="S2970" s="9">
        <f t="shared" si="279"/>
        <v>42585.523842592593</v>
      </c>
      <c r="T2970" s="9">
        <f t="shared" si="280"/>
        <v>42599.165972222225</v>
      </c>
    </row>
    <row r="2971" spans="1:20" ht="60" x14ac:dyDescent="0.25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8276</v>
      </c>
      <c r="O2971" s="5">
        <f t="shared" si="276"/>
        <v>162.5</v>
      </c>
      <c r="P2971" s="5">
        <f t="shared" si="281"/>
        <v>95.588235294117652</v>
      </c>
      <c r="Q2971" t="str">
        <f t="shared" si="277"/>
        <v>theater</v>
      </c>
      <c r="R2971" t="str">
        <f t="shared" si="278"/>
        <v>plays</v>
      </c>
      <c r="S2971" s="9">
        <f t="shared" si="279"/>
        <v>42097.786493055552</v>
      </c>
      <c r="T2971" s="9">
        <f t="shared" si="280"/>
        <v>42127.952083333337</v>
      </c>
    </row>
    <row r="2972" spans="1:20" ht="45" x14ac:dyDescent="0.25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8276</v>
      </c>
      <c r="O2972" s="5">
        <f t="shared" si="276"/>
        <v>106</v>
      </c>
      <c r="P2972" s="5">
        <f t="shared" si="281"/>
        <v>69.890109890109883</v>
      </c>
      <c r="Q2972" t="str">
        <f t="shared" si="277"/>
        <v>theater</v>
      </c>
      <c r="R2972" t="str">
        <f t="shared" si="278"/>
        <v>plays</v>
      </c>
      <c r="S2972" s="9">
        <f t="shared" si="279"/>
        <v>41808.669571759259</v>
      </c>
      <c r="T2972" s="9">
        <f t="shared" si="280"/>
        <v>41838.669571759259</v>
      </c>
    </row>
    <row r="2973" spans="1:20" ht="60" x14ac:dyDescent="0.25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8276</v>
      </c>
      <c r="O2973" s="5">
        <f t="shared" si="276"/>
        <v>100.15625</v>
      </c>
      <c r="P2973" s="5">
        <f t="shared" si="281"/>
        <v>74.534883720930239</v>
      </c>
      <c r="Q2973" t="str">
        <f t="shared" si="277"/>
        <v>theater</v>
      </c>
      <c r="R2973" t="str">
        <f t="shared" si="278"/>
        <v>plays</v>
      </c>
      <c r="S2973" s="9">
        <f t="shared" si="279"/>
        <v>41852.658310185187</v>
      </c>
      <c r="T2973" s="9">
        <f t="shared" si="280"/>
        <v>41882.658310185187</v>
      </c>
    </row>
    <row r="2974" spans="1:20" ht="30" x14ac:dyDescent="0.25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8276</v>
      </c>
      <c r="O2974" s="5">
        <f t="shared" si="276"/>
        <v>105.35</v>
      </c>
      <c r="P2974" s="5">
        <f t="shared" si="281"/>
        <v>123.94117647058823</v>
      </c>
      <c r="Q2974" t="str">
        <f t="shared" si="277"/>
        <v>theater</v>
      </c>
      <c r="R2974" t="str">
        <f t="shared" si="278"/>
        <v>plays</v>
      </c>
      <c r="S2974" s="9">
        <f t="shared" si="279"/>
        <v>42694.110185185185</v>
      </c>
      <c r="T2974" s="9">
        <f t="shared" si="280"/>
        <v>42709.041666666672</v>
      </c>
    </row>
    <row r="2975" spans="1:20" ht="60" x14ac:dyDescent="0.25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8276</v>
      </c>
      <c r="O2975" s="5">
        <f t="shared" si="276"/>
        <v>174.8</v>
      </c>
      <c r="P2975" s="5">
        <f t="shared" si="281"/>
        <v>264.84848484848487</v>
      </c>
      <c r="Q2975" t="str">
        <f t="shared" si="277"/>
        <v>theater</v>
      </c>
      <c r="R2975" t="str">
        <f t="shared" si="278"/>
        <v>plays</v>
      </c>
      <c r="S2975" s="9">
        <f t="shared" si="279"/>
        <v>42341.818379629629</v>
      </c>
      <c r="T2975" s="9">
        <f t="shared" si="280"/>
        <v>42370.166666666672</v>
      </c>
    </row>
    <row r="2976" spans="1:20" ht="60" x14ac:dyDescent="0.25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8276</v>
      </c>
      <c r="O2976" s="5">
        <f t="shared" si="276"/>
        <v>102</v>
      </c>
      <c r="P2976" s="5">
        <f t="shared" si="281"/>
        <v>58.620689655172413</v>
      </c>
      <c r="Q2976" t="str">
        <f t="shared" si="277"/>
        <v>theater</v>
      </c>
      <c r="R2976" t="str">
        <f t="shared" si="278"/>
        <v>plays</v>
      </c>
      <c r="S2976" s="9">
        <f t="shared" si="279"/>
        <v>41880.061006944445</v>
      </c>
      <c r="T2976" s="9">
        <f t="shared" si="280"/>
        <v>41908.065972222219</v>
      </c>
    </row>
    <row r="2977" spans="1:20" ht="60" x14ac:dyDescent="0.25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8276</v>
      </c>
      <c r="O2977" s="5">
        <f t="shared" si="276"/>
        <v>100.125</v>
      </c>
      <c r="P2977" s="5">
        <f t="shared" si="281"/>
        <v>70.884955752212392</v>
      </c>
      <c r="Q2977" t="str">
        <f t="shared" si="277"/>
        <v>theater</v>
      </c>
      <c r="R2977" t="str">
        <f t="shared" si="278"/>
        <v>plays</v>
      </c>
      <c r="S2977" s="9">
        <f t="shared" si="279"/>
        <v>41941.683865740742</v>
      </c>
      <c r="T2977" s="9">
        <f t="shared" si="280"/>
        <v>41970.125</v>
      </c>
    </row>
    <row r="2978" spans="1:20" ht="45" x14ac:dyDescent="0.25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8276</v>
      </c>
      <c r="O2978" s="5">
        <f t="shared" si="276"/>
        <v>171.42857142857142</v>
      </c>
      <c r="P2978" s="5">
        <f t="shared" si="281"/>
        <v>8.5714285714285712</v>
      </c>
      <c r="Q2978" t="str">
        <f t="shared" si="277"/>
        <v>theater</v>
      </c>
      <c r="R2978" t="str">
        <f t="shared" si="278"/>
        <v>plays</v>
      </c>
      <c r="S2978" s="9">
        <f t="shared" si="279"/>
        <v>42425.730671296296</v>
      </c>
      <c r="T2978" s="9">
        <f t="shared" si="280"/>
        <v>42442.5</v>
      </c>
    </row>
    <row r="2979" spans="1:20" ht="60" x14ac:dyDescent="0.25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8276</v>
      </c>
      <c r="O2979" s="5">
        <f t="shared" si="276"/>
        <v>113.56666666666666</v>
      </c>
      <c r="P2979" s="5">
        <f t="shared" si="281"/>
        <v>113.56666666666666</v>
      </c>
      <c r="Q2979" t="str">
        <f t="shared" si="277"/>
        <v>theater</v>
      </c>
      <c r="R2979" t="str">
        <f t="shared" si="278"/>
        <v>plays</v>
      </c>
      <c r="S2979" s="9">
        <f t="shared" si="279"/>
        <v>42026.88118055556</v>
      </c>
      <c r="T2979" s="9">
        <f t="shared" si="280"/>
        <v>42086.093055555553</v>
      </c>
    </row>
    <row r="2980" spans="1:20" ht="60" x14ac:dyDescent="0.25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8276</v>
      </c>
      <c r="O2980" s="5">
        <f t="shared" si="276"/>
        <v>129.46666666666667</v>
      </c>
      <c r="P2980" s="5">
        <f t="shared" si="281"/>
        <v>60.6875</v>
      </c>
      <c r="Q2980" t="str">
        <f t="shared" si="277"/>
        <v>theater</v>
      </c>
      <c r="R2980" t="str">
        <f t="shared" si="278"/>
        <v>plays</v>
      </c>
      <c r="S2980" s="9">
        <f t="shared" si="279"/>
        <v>41922.640590277777</v>
      </c>
      <c r="T2980" s="9">
        <f t="shared" si="280"/>
        <v>41932.249305555553</v>
      </c>
    </row>
    <row r="2981" spans="1:20" ht="60" x14ac:dyDescent="0.25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8276</v>
      </c>
      <c r="O2981" s="5">
        <f t="shared" si="276"/>
        <v>101.4</v>
      </c>
      <c r="P2981" s="5">
        <f t="shared" si="281"/>
        <v>110.21739130434783</v>
      </c>
      <c r="Q2981" t="str">
        <f t="shared" si="277"/>
        <v>theater</v>
      </c>
      <c r="R2981" t="str">
        <f t="shared" si="278"/>
        <v>plays</v>
      </c>
      <c r="S2981" s="9">
        <f t="shared" si="279"/>
        <v>41993.824340277773</v>
      </c>
      <c r="T2981" s="9">
        <f t="shared" si="280"/>
        <v>42010.25</v>
      </c>
    </row>
    <row r="2982" spans="1:20" ht="45" x14ac:dyDescent="0.25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8276</v>
      </c>
      <c r="O2982" s="5">
        <f t="shared" si="276"/>
        <v>109.16666666666667</v>
      </c>
      <c r="P2982" s="5">
        <f t="shared" si="281"/>
        <v>136.45833333333334</v>
      </c>
      <c r="Q2982" t="str">
        <f t="shared" si="277"/>
        <v>theater</v>
      </c>
      <c r="R2982" t="str">
        <f t="shared" si="278"/>
        <v>plays</v>
      </c>
      <c r="S2982" s="9">
        <f t="shared" si="279"/>
        <v>42219.915856481486</v>
      </c>
      <c r="T2982" s="9">
        <f t="shared" si="280"/>
        <v>42240.083333333328</v>
      </c>
    </row>
    <row r="2983" spans="1:20" ht="60" x14ac:dyDescent="0.25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8308</v>
      </c>
      <c r="O2983" s="5">
        <f t="shared" si="276"/>
        <v>128.92500000000001</v>
      </c>
      <c r="P2983" s="5">
        <f t="shared" si="281"/>
        <v>53.164948453608247</v>
      </c>
      <c r="Q2983" t="str">
        <f t="shared" si="277"/>
        <v>theater</v>
      </c>
      <c r="R2983" t="str">
        <f t="shared" si="278"/>
        <v>spaces</v>
      </c>
      <c r="S2983" s="9">
        <f t="shared" si="279"/>
        <v>42225.559675925921</v>
      </c>
      <c r="T2983" s="9">
        <f t="shared" si="280"/>
        <v>42270.559675925921</v>
      </c>
    </row>
    <row r="2984" spans="1:20" ht="45" x14ac:dyDescent="0.25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8308</v>
      </c>
      <c r="O2984" s="5">
        <f t="shared" si="276"/>
        <v>102.06</v>
      </c>
      <c r="P2984" s="5">
        <f t="shared" si="281"/>
        <v>86.491525423728817</v>
      </c>
      <c r="Q2984" t="str">
        <f t="shared" si="277"/>
        <v>theater</v>
      </c>
      <c r="R2984" t="str">
        <f t="shared" si="278"/>
        <v>spaces</v>
      </c>
      <c r="S2984" s="9">
        <f t="shared" si="279"/>
        <v>42381.686840277776</v>
      </c>
      <c r="T2984" s="9">
        <f t="shared" si="280"/>
        <v>42411.686840277776</v>
      </c>
    </row>
    <row r="2985" spans="1:20" ht="45" x14ac:dyDescent="0.25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8308</v>
      </c>
      <c r="O2985" s="5">
        <f t="shared" si="276"/>
        <v>146.53957758620689</v>
      </c>
      <c r="P2985" s="5">
        <f t="shared" si="281"/>
        <v>155.23827397260274</v>
      </c>
      <c r="Q2985" t="str">
        <f t="shared" si="277"/>
        <v>theater</v>
      </c>
      <c r="R2985" t="str">
        <f t="shared" si="278"/>
        <v>spaces</v>
      </c>
      <c r="S2985" s="9">
        <f t="shared" si="279"/>
        <v>41894.632361111115</v>
      </c>
      <c r="T2985" s="9">
        <f t="shared" si="280"/>
        <v>41954.674027777779</v>
      </c>
    </row>
    <row r="2986" spans="1:20" ht="60" x14ac:dyDescent="0.25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8308</v>
      </c>
      <c r="O2986" s="5">
        <f t="shared" si="276"/>
        <v>100.352</v>
      </c>
      <c r="P2986" s="5">
        <f t="shared" si="281"/>
        <v>115.08256880733946</v>
      </c>
      <c r="Q2986" t="str">
        <f t="shared" si="277"/>
        <v>theater</v>
      </c>
      <c r="R2986" t="str">
        <f t="shared" si="278"/>
        <v>spaces</v>
      </c>
      <c r="S2986" s="9">
        <f t="shared" si="279"/>
        <v>42576.278715277775</v>
      </c>
      <c r="T2986" s="9">
        <f t="shared" si="280"/>
        <v>42606.278715277775</v>
      </c>
    </row>
    <row r="2987" spans="1:20" ht="60" x14ac:dyDescent="0.25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8308</v>
      </c>
      <c r="O2987" s="5">
        <f t="shared" si="276"/>
        <v>121.65</v>
      </c>
      <c r="P2987" s="5">
        <f t="shared" si="281"/>
        <v>109.5945945945946</v>
      </c>
      <c r="Q2987" t="str">
        <f t="shared" si="277"/>
        <v>theater</v>
      </c>
      <c r="R2987" t="str">
        <f t="shared" si="278"/>
        <v>spaces</v>
      </c>
      <c r="S2987" s="9">
        <f t="shared" si="279"/>
        <v>42654.973703703698</v>
      </c>
      <c r="T2987" s="9">
        <f t="shared" si="280"/>
        <v>42674.166666666672</v>
      </c>
    </row>
    <row r="2988" spans="1:20" ht="45" x14ac:dyDescent="0.25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8308</v>
      </c>
      <c r="O2988" s="5">
        <f t="shared" si="276"/>
        <v>105.5</v>
      </c>
      <c r="P2988" s="5">
        <f t="shared" si="281"/>
        <v>45.214285714285715</v>
      </c>
      <c r="Q2988" t="str">
        <f t="shared" si="277"/>
        <v>theater</v>
      </c>
      <c r="R2988" t="str">
        <f t="shared" si="278"/>
        <v>spaces</v>
      </c>
      <c r="S2988" s="9">
        <f t="shared" si="279"/>
        <v>42431.500069444446</v>
      </c>
      <c r="T2988" s="9">
        <f t="shared" si="280"/>
        <v>42491.458402777775</v>
      </c>
    </row>
    <row r="2989" spans="1:20" ht="60" x14ac:dyDescent="0.25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8308</v>
      </c>
      <c r="O2989" s="5">
        <f t="shared" si="276"/>
        <v>110.4008</v>
      </c>
      <c r="P2989" s="5">
        <f t="shared" si="281"/>
        <v>104.15169811320754</v>
      </c>
      <c r="Q2989" t="str">
        <f t="shared" si="277"/>
        <v>theater</v>
      </c>
      <c r="R2989" t="str">
        <f t="shared" si="278"/>
        <v>spaces</v>
      </c>
      <c r="S2989" s="9">
        <f t="shared" si="279"/>
        <v>42627.307303240741</v>
      </c>
      <c r="T2989" s="9">
        <f t="shared" si="280"/>
        <v>42656</v>
      </c>
    </row>
    <row r="2990" spans="1:20" ht="60" x14ac:dyDescent="0.25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8308</v>
      </c>
      <c r="O2990" s="5">
        <f t="shared" si="276"/>
        <v>100</v>
      </c>
      <c r="P2990" s="5">
        <f t="shared" si="281"/>
        <v>35.714285714285715</v>
      </c>
      <c r="Q2990" t="str">
        <f t="shared" si="277"/>
        <v>theater</v>
      </c>
      <c r="R2990" t="str">
        <f t="shared" si="278"/>
        <v>spaces</v>
      </c>
      <c r="S2990" s="9">
        <f t="shared" si="279"/>
        <v>42511.362048611118</v>
      </c>
      <c r="T2990" s="9">
        <f t="shared" si="280"/>
        <v>42541.362048611118</v>
      </c>
    </row>
    <row r="2991" spans="1:20" x14ac:dyDescent="0.25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8308</v>
      </c>
      <c r="O2991" s="5">
        <f t="shared" si="276"/>
        <v>176.535</v>
      </c>
      <c r="P2991" s="5">
        <f t="shared" si="281"/>
        <v>96.997252747252745</v>
      </c>
      <c r="Q2991" t="str">
        <f t="shared" si="277"/>
        <v>theater</v>
      </c>
      <c r="R2991" t="str">
        <f t="shared" si="278"/>
        <v>spaces</v>
      </c>
      <c r="S2991" s="9">
        <f t="shared" si="279"/>
        <v>42337.02039351852</v>
      </c>
      <c r="T2991" s="9">
        <f t="shared" si="280"/>
        <v>42359.207638888889</v>
      </c>
    </row>
    <row r="2992" spans="1:20" ht="60" x14ac:dyDescent="0.25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8308</v>
      </c>
      <c r="O2992" s="5">
        <f t="shared" si="276"/>
        <v>100</v>
      </c>
      <c r="P2992" s="5">
        <f t="shared" si="281"/>
        <v>370.37037037037038</v>
      </c>
      <c r="Q2992" t="str">
        <f t="shared" si="277"/>
        <v>theater</v>
      </c>
      <c r="R2992" t="str">
        <f t="shared" si="278"/>
        <v>spaces</v>
      </c>
      <c r="S2992" s="9">
        <f t="shared" si="279"/>
        <v>42341.57430555555</v>
      </c>
      <c r="T2992" s="9">
        <f t="shared" si="280"/>
        <v>42376.57430555555</v>
      </c>
    </row>
    <row r="2993" spans="1:20" ht="60" x14ac:dyDescent="0.25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8308</v>
      </c>
      <c r="O2993" s="5">
        <f t="shared" si="276"/>
        <v>103.29411764705883</v>
      </c>
      <c r="P2993" s="5">
        <f t="shared" si="281"/>
        <v>94.408602150537632</v>
      </c>
      <c r="Q2993" t="str">
        <f t="shared" si="277"/>
        <v>theater</v>
      </c>
      <c r="R2993" t="str">
        <f t="shared" si="278"/>
        <v>spaces</v>
      </c>
      <c r="S2993" s="9">
        <f t="shared" si="279"/>
        <v>42740.837152777778</v>
      </c>
      <c r="T2993" s="9">
        <f t="shared" si="280"/>
        <v>42762.837152777778</v>
      </c>
    </row>
    <row r="2994" spans="1:20" ht="45" x14ac:dyDescent="0.25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8308</v>
      </c>
      <c r="O2994" s="5">
        <f t="shared" si="276"/>
        <v>104.5</v>
      </c>
      <c r="P2994" s="5">
        <f t="shared" si="281"/>
        <v>48.984375</v>
      </c>
      <c r="Q2994" t="str">
        <f t="shared" si="277"/>
        <v>theater</v>
      </c>
      <c r="R2994" t="str">
        <f t="shared" si="278"/>
        <v>spaces</v>
      </c>
      <c r="S2994" s="9">
        <f t="shared" si="279"/>
        <v>42622.767476851848</v>
      </c>
      <c r="T2994" s="9">
        <f t="shared" si="280"/>
        <v>42652.767476851848</v>
      </c>
    </row>
    <row r="2995" spans="1:20" x14ac:dyDescent="0.25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8308</v>
      </c>
      <c r="O2995" s="5">
        <f t="shared" si="276"/>
        <v>100.3</v>
      </c>
      <c r="P2995" s="5">
        <f t="shared" si="281"/>
        <v>45.590909090909093</v>
      </c>
      <c r="Q2995" t="str">
        <f t="shared" si="277"/>
        <v>theater</v>
      </c>
      <c r="R2995" t="str">
        <f t="shared" si="278"/>
        <v>spaces</v>
      </c>
      <c r="S2995" s="9">
        <f t="shared" si="279"/>
        <v>42390.838738425926</v>
      </c>
      <c r="T2995" s="9">
        <f t="shared" si="280"/>
        <v>42420.838738425926</v>
      </c>
    </row>
    <row r="2996" spans="1:20" ht="45" x14ac:dyDescent="0.25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8308</v>
      </c>
      <c r="O2996" s="5">
        <f t="shared" si="276"/>
        <v>457.74666666666667</v>
      </c>
      <c r="P2996" s="5">
        <f t="shared" si="281"/>
        <v>23.275254237288134</v>
      </c>
      <c r="Q2996" t="str">
        <f t="shared" si="277"/>
        <v>theater</v>
      </c>
      <c r="R2996" t="str">
        <f t="shared" si="278"/>
        <v>spaces</v>
      </c>
      <c r="S2996" s="9">
        <f t="shared" si="279"/>
        <v>41885.478842592594</v>
      </c>
      <c r="T2996" s="9">
        <f t="shared" si="280"/>
        <v>41915.478842592594</v>
      </c>
    </row>
    <row r="2997" spans="1:20" ht="60" x14ac:dyDescent="0.25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8308</v>
      </c>
      <c r="O2997" s="5">
        <f t="shared" si="276"/>
        <v>104.96</v>
      </c>
      <c r="P2997" s="5">
        <f t="shared" si="281"/>
        <v>63.2289156626506</v>
      </c>
      <c r="Q2997" t="str">
        <f t="shared" si="277"/>
        <v>theater</v>
      </c>
      <c r="R2997" t="str">
        <f t="shared" si="278"/>
        <v>spaces</v>
      </c>
      <c r="S2997" s="9">
        <f t="shared" si="279"/>
        <v>42724.665173611109</v>
      </c>
      <c r="T2997" s="9">
        <f t="shared" si="280"/>
        <v>42754.665173611109</v>
      </c>
    </row>
    <row r="2998" spans="1:20" ht="45" x14ac:dyDescent="0.25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8308</v>
      </c>
      <c r="O2998" s="5">
        <f t="shared" si="276"/>
        <v>171.94285714285715</v>
      </c>
      <c r="P2998" s="5">
        <f t="shared" si="281"/>
        <v>153.5204081632653</v>
      </c>
      <c r="Q2998" t="str">
        <f t="shared" si="277"/>
        <v>theater</v>
      </c>
      <c r="R2998" t="str">
        <f t="shared" si="278"/>
        <v>spaces</v>
      </c>
      <c r="S2998" s="9">
        <f t="shared" si="279"/>
        <v>42090.912500000006</v>
      </c>
      <c r="T2998" s="9">
        <f t="shared" si="280"/>
        <v>42150.912500000006</v>
      </c>
    </row>
    <row r="2999" spans="1:20" ht="60" x14ac:dyDescent="0.25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8308</v>
      </c>
      <c r="O2999" s="5">
        <f t="shared" si="276"/>
        <v>103.73</v>
      </c>
      <c r="P2999" s="5">
        <f t="shared" si="281"/>
        <v>90.2</v>
      </c>
      <c r="Q2999" t="str">
        <f t="shared" si="277"/>
        <v>theater</v>
      </c>
      <c r="R2999" t="str">
        <f t="shared" si="278"/>
        <v>spaces</v>
      </c>
      <c r="S2999" s="9">
        <f t="shared" si="279"/>
        <v>42775.733715277776</v>
      </c>
      <c r="T2999" s="9">
        <f t="shared" si="280"/>
        <v>42793.207638888889</v>
      </c>
    </row>
    <row r="3000" spans="1:20" ht="60" x14ac:dyDescent="0.25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8308</v>
      </c>
      <c r="O3000" s="5">
        <f t="shared" si="276"/>
        <v>103.029</v>
      </c>
      <c r="P3000" s="5">
        <f t="shared" si="281"/>
        <v>118.97113163972287</v>
      </c>
      <c r="Q3000" t="str">
        <f t="shared" si="277"/>
        <v>theater</v>
      </c>
      <c r="R3000" t="str">
        <f t="shared" si="278"/>
        <v>spaces</v>
      </c>
      <c r="S3000" s="9">
        <f t="shared" si="279"/>
        <v>41778.193622685183</v>
      </c>
      <c r="T3000" s="9">
        <f t="shared" si="280"/>
        <v>41806.184027777781</v>
      </c>
    </row>
    <row r="3001" spans="1:20" ht="60" x14ac:dyDescent="0.25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8308</v>
      </c>
      <c r="O3001" s="5">
        <f t="shared" si="276"/>
        <v>118.88888888888889</v>
      </c>
      <c r="P3001" s="5">
        <f t="shared" si="281"/>
        <v>80.25</v>
      </c>
      <c r="Q3001" t="str">
        <f t="shared" si="277"/>
        <v>theater</v>
      </c>
      <c r="R3001" t="str">
        <f t="shared" si="278"/>
        <v>spaces</v>
      </c>
      <c r="S3001" s="9">
        <f t="shared" si="279"/>
        <v>42780.740277777775</v>
      </c>
      <c r="T3001" s="9">
        <f t="shared" si="280"/>
        <v>42795.083333333328</v>
      </c>
    </row>
    <row r="3002" spans="1:20" ht="60" x14ac:dyDescent="0.25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8308</v>
      </c>
      <c r="O3002" s="5">
        <f t="shared" si="276"/>
        <v>100</v>
      </c>
      <c r="P3002" s="5">
        <f t="shared" si="281"/>
        <v>62.5</v>
      </c>
      <c r="Q3002" t="str">
        <f t="shared" si="277"/>
        <v>theater</v>
      </c>
      <c r="R3002" t="str">
        <f t="shared" si="278"/>
        <v>spaces</v>
      </c>
      <c r="S3002" s="9">
        <f t="shared" si="279"/>
        <v>42752.827199074076</v>
      </c>
      <c r="T3002" s="9">
        <f t="shared" si="280"/>
        <v>42766.75</v>
      </c>
    </row>
    <row r="3003" spans="1:20" ht="45" x14ac:dyDescent="0.25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8308</v>
      </c>
      <c r="O3003" s="5">
        <f t="shared" si="276"/>
        <v>318.699889104519</v>
      </c>
      <c r="P3003" s="5">
        <f t="shared" si="281"/>
        <v>131.37719999999999</v>
      </c>
      <c r="Q3003" t="str">
        <f t="shared" si="277"/>
        <v>theater</v>
      </c>
      <c r="R3003" t="str">
        <f t="shared" si="278"/>
        <v>spaces</v>
      </c>
      <c r="S3003" s="9">
        <f t="shared" si="279"/>
        <v>42534.895625000005</v>
      </c>
      <c r="T3003" s="9">
        <f t="shared" si="280"/>
        <v>42564.895625000005</v>
      </c>
    </row>
    <row r="3004" spans="1:20" ht="30" x14ac:dyDescent="0.25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8308</v>
      </c>
      <c r="O3004" s="5">
        <f t="shared" si="276"/>
        <v>108.50614285714286</v>
      </c>
      <c r="P3004" s="5">
        <f t="shared" si="281"/>
        <v>73.032980769230775</v>
      </c>
      <c r="Q3004" t="str">
        <f t="shared" si="277"/>
        <v>theater</v>
      </c>
      <c r="R3004" t="str">
        <f t="shared" si="278"/>
        <v>spaces</v>
      </c>
      <c r="S3004" s="9">
        <f t="shared" si="279"/>
        <v>41239.83625</v>
      </c>
      <c r="T3004" s="9">
        <f t="shared" si="280"/>
        <v>41269.83625</v>
      </c>
    </row>
    <row r="3005" spans="1:20" ht="60" x14ac:dyDescent="0.25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8308</v>
      </c>
      <c r="O3005" s="5">
        <f t="shared" si="276"/>
        <v>101.16666666666667</v>
      </c>
      <c r="P3005" s="5">
        <f t="shared" si="281"/>
        <v>178.52941176470588</v>
      </c>
      <c r="Q3005" t="str">
        <f t="shared" si="277"/>
        <v>theater</v>
      </c>
      <c r="R3005" t="str">
        <f t="shared" si="278"/>
        <v>spaces</v>
      </c>
      <c r="S3005" s="9">
        <f t="shared" si="279"/>
        <v>42398.849259259259</v>
      </c>
      <c r="T3005" s="9">
        <f t="shared" si="280"/>
        <v>42430.249305555553</v>
      </c>
    </row>
    <row r="3006" spans="1:20" ht="60" x14ac:dyDescent="0.25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8308</v>
      </c>
      <c r="O3006" s="5">
        <f t="shared" si="276"/>
        <v>112.815</v>
      </c>
      <c r="P3006" s="5">
        <f t="shared" si="281"/>
        <v>162.90974729241879</v>
      </c>
      <c r="Q3006" t="str">
        <f t="shared" si="277"/>
        <v>theater</v>
      </c>
      <c r="R3006" t="str">
        <f t="shared" si="278"/>
        <v>spaces</v>
      </c>
      <c r="S3006" s="9">
        <f t="shared" si="279"/>
        <v>41928.881064814814</v>
      </c>
      <c r="T3006" s="9">
        <f t="shared" si="280"/>
        <v>41958.922731481478</v>
      </c>
    </row>
    <row r="3007" spans="1:20" ht="60" x14ac:dyDescent="0.25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8308</v>
      </c>
      <c r="O3007" s="5">
        <f t="shared" si="276"/>
        <v>120.49622641509434</v>
      </c>
      <c r="P3007" s="5">
        <f t="shared" si="281"/>
        <v>108.24237288135593</v>
      </c>
      <c r="Q3007" t="str">
        <f t="shared" si="277"/>
        <v>theater</v>
      </c>
      <c r="R3007" t="str">
        <f t="shared" si="278"/>
        <v>spaces</v>
      </c>
      <c r="S3007" s="9">
        <f t="shared" si="279"/>
        <v>41888.674826388888</v>
      </c>
      <c r="T3007" s="9">
        <f t="shared" si="280"/>
        <v>41918.674826388888</v>
      </c>
    </row>
    <row r="3008" spans="1:20" ht="45" x14ac:dyDescent="0.25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8308</v>
      </c>
      <c r="O3008" s="5">
        <f t="shared" si="276"/>
        <v>107.75</v>
      </c>
      <c r="P3008" s="5">
        <f t="shared" si="281"/>
        <v>88.865979381443296</v>
      </c>
      <c r="Q3008" t="str">
        <f t="shared" si="277"/>
        <v>theater</v>
      </c>
      <c r="R3008" t="str">
        <f t="shared" si="278"/>
        <v>spaces</v>
      </c>
      <c r="S3008" s="9">
        <f t="shared" si="279"/>
        <v>41957.756840277783</v>
      </c>
      <c r="T3008" s="9">
        <f t="shared" si="280"/>
        <v>41987.756840277783</v>
      </c>
    </row>
    <row r="3009" spans="1:20" ht="30" x14ac:dyDescent="0.25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8308</v>
      </c>
      <c r="O3009" s="5">
        <f t="shared" si="276"/>
        <v>180</v>
      </c>
      <c r="P3009" s="5">
        <f t="shared" si="281"/>
        <v>54</v>
      </c>
      <c r="Q3009" t="str">
        <f t="shared" si="277"/>
        <v>theater</v>
      </c>
      <c r="R3009" t="str">
        <f t="shared" si="278"/>
        <v>spaces</v>
      </c>
      <c r="S3009" s="9">
        <f t="shared" si="279"/>
        <v>42098.216238425928</v>
      </c>
      <c r="T3009" s="9">
        <f t="shared" si="280"/>
        <v>42119.216238425928</v>
      </c>
    </row>
    <row r="3010" spans="1:20" ht="45" x14ac:dyDescent="0.25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8308</v>
      </c>
      <c r="O3010" s="5">
        <f t="shared" si="276"/>
        <v>101.16666666666667</v>
      </c>
      <c r="P3010" s="5">
        <f t="shared" si="281"/>
        <v>116.73076923076923</v>
      </c>
      <c r="Q3010" t="str">
        <f t="shared" si="277"/>
        <v>theater</v>
      </c>
      <c r="R3010" t="str">
        <f t="shared" si="278"/>
        <v>spaces</v>
      </c>
      <c r="S3010" s="9">
        <f t="shared" si="279"/>
        <v>42360.212025462963</v>
      </c>
      <c r="T3010" s="9">
        <f t="shared" si="280"/>
        <v>42390.212025462963</v>
      </c>
    </row>
    <row r="3011" spans="1:20" ht="60" x14ac:dyDescent="0.25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8308</v>
      </c>
      <c r="O3011" s="5">
        <f t="shared" ref="O3011:O3074" si="282">E3011*100/D3011</f>
        <v>119.756</v>
      </c>
      <c r="P3011" s="5">
        <f t="shared" si="281"/>
        <v>233.8984375</v>
      </c>
      <c r="Q3011" t="str">
        <f t="shared" ref="Q3011:Q3074" si="283">IF(ISERR(FIND(" ",N3011)),"",LEFT(N3011,FIND(" ",N3011)-1))</f>
        <v>theater</v>
      </c>
      <c r="R3011" t="str">
        <f t="shared" ref="R3011:R3074" si="284">IF(ISERR(FIND(" ",N3011)),"",RIGHT(N3011,LEN(N3011)-FIND("*",SUBSTITUTE(N3011," ","*",LEN(N3011)-LEN(SUBSTITUTE(N3011," ",""))))))</f>
        <v>spaces</v>
      </c>
      <c r="S3011" s="9">
        <f t="shared" ref="S3011:S3074" si="285">(((J3011/60)/60)/24)+DATE(1970,1,1)</f>
        <v>41939.569907407407</v>
      </c>
      <c r="T3011" s="9">
        <f t="shared" ref="T3011:T3074" si="286">(((I3011/60)/60)/24)+DATE(1970,1,1)</f>
        <v>41969.611574074079</v>
      </c>
    </row>
    <row r="3012" spans="1:20" ht="60" x14ac:dyDescent="0.25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8308</v>
      </c>
      <c r="O3012" s="5">
        <f t="shared" si="282"/>
        <v>158</v>
      </c>
      <c r="P3012" s="5">
        <f t="shared" ref="P3012:P3075" si="287">IF(L3012=0,0,E3012/L3012)</f>
        <v>158</v>
      </c>
      <c r="Q3012" t="str">
        <f t="shared" si="283"/>
        <v>theater</v>
      </c>
      <c r="R3012" t="str">
        <f t="shared" si="284"/>
        <v>spaces</v>
      </c>
      <c r="S3012" s="9">
        <f t="shared" si="285"/>
        <v>41996.832395833335</v>
      </c>
      <c r="T3012" s="9">
        <f t="shared" si="286"/>
        <v>42056.832395833335</v>
      </c>
    </row>
    <row r="3013" spans="1:20" ht="45" x14ac:dyDescent="0.25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8308</v>
      </c>
      <c r="O3013" s="5">
        <f t="shared" si="282"/>
        <v>123.66666666666667</v>
      </c>
      <c r="P3013" s="5">
        <f t="shared" si="287"/>
        <v>14.84</v>
      </c>
      <c r="Q3013" t="str">
        <f t="shared" si="283"/>
        <v>theater</v>
      </c>
      <c r="R3013" t="str">
        <f t="shared" si="284"/>
        <v>spaces</v>
      </c>
      <c r="S3013" s="9">
        <f t="shared" si="285"/>
        <v>42334.468935185185</v>
      </c>
      <c r="T3013" s="9">
        <f t="shared" si="286"/>
        <v>42361.957638888889</v>
      </c>
    </row>
    <row r="3014" spans="1:20" ht="45" x14ac:dyDescent="0.25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8308</v>
      </c>
      <c r="O3014" s="5">
        <f t="shared" si="282"/>
        <v>117.125</v>
      </c>
      <c r="P3014" s="5">
        <f t="shared" si="287"/>
        <v>85.181818181818187</v>
      </c>
      <c r="Q3014" t="str">
        <f t="shared" si="283"/>
        <v>theater</v>
      </c>
      <c r="R3014" t="str">
        <f t="shared" si="284"/>
        <v>spaces</v>
      </c>
      <c r="S3014" s="9">
        <f t="shared" si="285"/>
        <v>42024.702893518523</v>
      </c>
      <c r="T3014" s="9">
        <f t="shared" si="286"/>
        <v>42045.702893518523</v>
      </c>
    </row>
    <row r="3015" spans="1:20" ht="45" x14ac:dyDescent="0.25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8308</v>
      </c>
      <c r="O3015" s="5">
        <f t="shared" si="282"/>
        <v>156.96</v>
      </c>
      <c r="P3015" s="5">
        <f t="shared" si="287"/>
        <v>146.69158878504672</v>
      </c>
      <c r="Q3015" t="str">
        <f t="shared" si="283"/>
        <v>theater</v>
      </c>
      <c r="R3015" t="str">
        <f t="shared" si="284"/>
        <v>spaces</v>
      </c>
      <c r="S3015" s="9">
        <f t="shared" si="285"/>
        <v>42146.836215277777</v>
      </c>
      <c r="T3015" s="9">
        <f t="shared" si="286"/>
        <v>42176.836215277777</v>
      </c>
    </row>
    <row r="3016" spans="1:20" ht="60" x14ac:dyDescent="0.25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8308</v>
      </c>
      <c r="O3016" s="5">
        <f t="shared" si="282"/>
        <v>113.104</v>
      </c>
      <c r="P3016" s="5">
        <f t="shared" si="287"/>
        <v>50.764811490125673</v>
      </c>
      <c r="Q3016" t="str">
        <f t="shared" si="283"/>
        <v>theater</v>
      </c>
      <c r="R3016" t="str">
        <f t="shared" si="284"/>
        <v>spaces</v>
      </c>
      <c r="S3016" s="9">
        <f t="shared" si="285"/>
        <v>41920.123611111114</v>
      </c>
      <c r="T3016" s="9">
        <f t="shared" si="286"/>
        <v>41948.208333333336</v>
      </c>
    </row>
    <row r="3017" spans="1:20" ht="45" x14ac:dyDescent="0.25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8308</v>
      </c>
      <c r="O3017" s="5">
        <f t="shared" si="282"/>
        <v>103.17647058823529</v>
      </c>
      <c r="P3017" s="5">
        <f t="shared" si="287"/>
        <v>87.7</v>
      </c>
      <c r="Q3017" t="str">
        <f t="shared" si="283"/>
        <v>theater</v>
      </c>
      <c r="R3017" t="str">
        <f t="shared" si="284"/>
        <v>spaces</v>
      </c>
      <c r="S3017" s="9">
        <f t="shared" si="285"/>
        <v>41785.72729166667</v>
      </c>
      <c r="T3017" s="9">
        <f t="shared" si="286"/>
        <v>41801.166666666664</v>
      </c>
    </row>
    <row r="3018" spans="1:20" ht="60" x14ac:dyDescent="0.25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8308</v>
      </c>
      <c r="O3018" s="5">
        <f t="shared" si="282"/>
        <v>102.61176470588235</v>
      </c>
      <c r="P3018" s="5">
        <f t="shared" si="287"/>
        <v>242.27777777777777</v>
      </c>
      <c r="Q3018" t="str">
        <f t="shared" si="283"/>
        <v>theater</v>
      </c>
      <c r="R3018" t="str">
        <f t="shared" si="284"/>
        <v>spaces</v>
      </c>
      <c r="S3018" s="9">
        <f t="shared" si="285"/>
        <v>41778.548055555555</v>
      </c>
      <c r="T3018" s="9">
        <f t="shared" si="286"/>
        <v>41838.548055555555</v>
      </c>
    </row>
    <row r="3019" spans="1:20" ht="60" x14ac:dyDescent="0.25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8308</v>
      </c>
      <c r="O3019" s="5">
        <f t="shared" si="282"/>
        <v>105.84090909090909</v>
      </c>
      <c r="P3019" s="5">
        <f t="shared" si="287"/>
        <v>146.44654088050314</v>
      </c>
      <c r="Q3019" t="str">
        <f t="shared" si="283"/>
        <v>theater</v>
      </c>
      <c r="R3019" t="str">
        <f t="shared" si="284"/>
        <v>spaces</v>
      </c>
      <c r="S3019" s="9">
        <f t="shared" si="285"/>
        <v>41841.850034722222</v>
      </c>
      <c r="T3019" s="9">
        <f t="shared" si="286"/>
        <v>41871.850034722222</v>
      </c>
    </row>
    <row r="3020" spans="1:20" ht="60" x14ac:dyDescent="0.25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8308</v>
      </c>
      <c r="O3020" s="5">
        <f t="shared" si="282"/>
        <v>100.71428571428571</v>
      </c>
      <c r="P3020" s="5">
        <f t="shared" si="287"/>
        <v>103.17073170731707</v>
      </c>
      <c r="Q3020" t="str">
        <f t="shared" si="283"/>
        <v>theater</v>
      </c>
      <c r="R3020" t="str">
        <f t="shared" si="284"/>
        <v>spaces</v>
      </c>
      <c r="S3020" s="9">
        <f t="shared" si="285"/>
        <v>42163.29833333334</v>
      </c>
      <c r="T3020" s="9">
        <f t="shared" si="286"/>
        <v>42205.916666666672</v>
      </c>
    </row>
    <row r="3021" spans="1:20" ht="60" x14ac:dyDescent="0.25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8308</v>
      </c>
      <c r="O3021" s="5">
        <f t="shared" si="282"/>
        <v>121.23333333333333</v>
      </c>
      <c r="P3021" s="5">
        <f t="shared" si="287"/>
        <v>80.464601769911511</v>
      </c>
      <c r="Q3021" t="str">
        <f t="shared" si="283"/>
        <v>theater</v>
      </c>
      <c r="R3021" t="str">
        <f t="shared" si="284"/>
        <v>spaces</v>
      </c>
      <c r="S3021" s="9">
        <f t="shared" si="285"/>
        <v>41758.833564814813</v>
      </c>
      <c r="T3021" s="9">
        <f t="shared" si="286"/>
        <v>41786.125</v>
      </c>
    </row>
    <row r="3022" spans="1:20" ht="60" x14ac:dyDescent="0.25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8308</v>
      </c>
      <c r="O3022" s="5">
        <f t="shared" si="282"/>
        <v>100.57142857142857</v>
      </c>
      <c r="P3022" s="5">
        <f t="shared" si="287"/>
        <v>234.66666666666666</v>
      </c>
      <c r="Q3022" t="str">
        <f t="shared" si="283"/>
        <v>theater</v>
      </c>
      <c r="R3022" t="str">
        <f t="shared" si="284"/>
        <v>spaces</v>
      </c>
      <c r="S3022" s="9">
        <f t="shared" si="285"/>
        <v>42170.846446759257</v>
      </c>
      <c r="T3022" s="9">
        <f t="shared" si="286"/>
        <v>42230.846446759257</v>
      </c>
    </row>
    <row r="3023" spans="1:20" ht="45" x14ac:dyDescent="0.25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8308</v>
      </c>
      <c r="O3023" s="5">
        <f t="shared" si="282"/>
        <v>116.02222222222223</v>
      </c>
      <c r="P3023" s="5">
        <f t="shared" si="287"/>
        <v>50.689320388349515</v>
      </c>
      <c r="Q3023" t="str">
        <f t="shared" si="283"/>
        <v>theater</v>
      </c>
      <c r="R3023" t="str">
        <f t="shared" si="284"/>
        <v>spaces</v>
      </c>
      <c r="S3023" s="9">
        <f t="shared" si="285"/>
        <v>42660.618854166663</v>
      </c>
      <c r="T3023" s="9">
        <f t="shared" si="286"/>
        <v>42696.249305555553</v>
      </c>
    </row>
    <row r="3024" spans="1:20" ht="60" x14ac:dyDescent="0.25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8308</v>
      </c>
      <c r="O3024" s="5">
        <f t="shared" si="282"/>
        <v>100.88</v>
      </c>
      <c r="P3024" s="5">
        <f t="shared" si="287"/>
        <v>162.70967741935485</v>
      </c>
      <c r="Q3024" t="str">
        <f t="shared" si="283"/>
        <v>theater</v>
      </c>
      <c r="R3024" t="str">
        <f t="shared" si="284"/>
        <v>spaces</v>
      </c>
      <c r="S3024" s="9">
        <f t="shared" si="285"/>
        <v>42564.95380787037</v>
      </c>
      <c r="T3024" s="9">
        <f t="shared" si="286"/>
        <v>42609.95380787037</v>
      </c>
    </row>
    <row r="3025" spans="1:20" ht="60" x14ac:dyDescent="0.25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8308</v>
      </c>
      <c r="O3025" s="5">
        <f t="shared" si="282"/>
        <v>103</v>
      </c>
      <c r="P3025" s="5">
        <f t="shared" si="287"/>
        <v>120.16666666666667</v>
      </c>
      <c r="Q3025" t="str">
        <f t="shared" si="283"/>
        <v>theater</v>
      </c>
      <c r="R3025" t="str">
        <f t="shared" si="284"/>
        <v>spaces</v>
      </c>
      <c r="S3025" s="9">
        <f t="shared" si="285"/>
        <v>42121.675763888896</v>
      </c>
      <c r="T3025" s="9">
        <f t="shared" si="286"/>
        <v>42166.675763888896</v>
      </c>
    </row>
    <row r="3026" spans="1:20" ht="60" x14ac:dyDescent="0.25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8308</v>
      </c>
      <c r="O3026" s="5">
        <f t="shared" si="282"/>
        <v>246.42</v>
      </c>
      <c r="P3026" s="5">
        <f t="shared" si="287"/>
        <v>67.697802197802204</v>
      </c>
      <c r="Q3026" t="str">
        <f t="shared" si="283"/>
        <v>theater</v>
      </c>
      <c r="R3026" t="str">
        <f t="shared" si="284"/>
        <v>spaces</v>
      </c>
      <c r="S3026" s="9">
        <f t="shared" si="285"/>
        <v>41158.993923611109</v>
      </c>
      <c r="T3026" s="9">
        <f t="shared" si="286"/>
        <v>41188.993923611109</v>
      </c>
    </row>
    <row r="3027" spans="1:20" ht="45" x14ac:dyDescent="0.25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8308</v>
      </c>
      <c r="O3027" s="5">
        <f t="shared" si="282"/>
        <v>302.2</v>
      </c>
      <c r="P3027" s="5">
        <f t="shared" si="287"/>
        <v>52.103448275862071</v>
      </c>
      <c r="Q3027" t="str">
        <f t="shared" si="283"/>
        <v>theater</v>
      </c>
      <c r="R3027" t="str">
        <f t="shared" si="284"/>
        <v>spaces</v>
      </c>
      <c r="S3027" s="9">
        <f t="shared" si="285"/>
        <v>41761.509409722225</v>
      </c>
      <c r="T3027" s="9">
        <f t="shared" si="286"/>
        <v>41789.666666666664</v>
      </c>
    </row>
    <row r="3028" spans="1:20" ht="60" x14ac:dyDescent="0.25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8308</v>
      </c>
      <c r="O3028" s="5">
        <f t="shared" si="282"/>
        <v>143.33333333333334</v>
      </c>
      <c r="P3028" s="5">
        <f t="shared" si="287"/>
        <v>51.6</v>
      </c>
      <c r="Q3028" t="str">
        <f t="shared" si="283"/>
        <v>theater</v>
      </c>
      <c r="R3028" t="str">
        <f t="shared" si="284"/>
        <v>spaces</v>
      </c>
      <c r="S3028" s="9">
        <f t="shared" si="285"/>
        <v>42783.459398148145</v>
      </c>
      <c r="T3028" s="9">
        <f t="shared" si="286"/>
        <v>42797.459398148145</v>
      </c>
    </row>
    <row r="3029" spans="1:20" ht="45" x14ac:dyDescent="0.25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8308</v>
      </c>
      <c r="O3029" s="5">
        <f t="shared" si="282"/>
        <v>131.44</v>
      </c>
      <c r="P3029" s="5">
        <f t="shared" si="287"/>
        <v>164.3</v>
      </c>
      <c r="Q3029" t="str">
        <f t="shared" si="283"/>
        <v>theater</v>
      </c>
      <c r="R3029" t="str">
        <f t="shared" si="284"/>
        <v>spaces</v>
      </c>
      <c r="S3029" s="9">
        <f t="shared" si="285"/>
        <v>42053.704293981486</v>
      </c>
      <c r="T3029" s="9">
        <f t="shared" si="286"/>
        <v>42083.662627314814</v>
      </c>
    </row>
    <row r="3030" spans="1:20" ht="30" x14ac:dyDescent="0.25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8308</v>
      </c>
      <c r="O3030" s="5">
        <f t="shared" si="282"/>
        <v>168.02</v>
      </c>
      <c r="P3030" s="5">
        <f t="shared" si="287"/>
        <v>84.858585858585855</v>
      </c>
      <c r="Q3030" t="str">
        <f t="shared" si="283"/>
        <v>theater</v>
      </c>
      <c r="R3030" t="str">
        <f t="shared" si="284"/>
        <v>spaces</v>
      </c>
      <c r="S3030" s="9">
        <f t="shared" si="285"/>
        <v>42567.264178240745</v>
      </c>
      <c r="T3030" s="9">
        <f t="shared" si="286"/>
        <v>42597.264178240745</v>
      </c>
    </row>
    <row r="3031" spans="1:20" ht="60" x14ac:dyDescent="0.25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8308</v>
      </c>
      <c r="O3031" s="5">
        <f t="shared" si="282"/>
        <v>109.67666666666666</v>
      </c>
      <c r="P3031" s="5">
        <f t="shared" si="287"/>
        <v>94.548850574712645</v>
      </c>
      <c r="Q3031" t="str">
        <f t="shared" si="283"/>
        <v>theater</v>
      </c>
      <c r="R3031" t="str">
        <f t="shared" si="284"/>
        <v>spaces</v>
      </c>
      <c r="S3031" s="9">
        <f t="shared" si="285"/>
        <v>41932.708877314813</v>
      </c>
      <c r="T3031" s="9">
        <f t="shared" si="286"/>
        <v>41961.190972222219</v>
      </c>
    </row>
    <row r="3032" spans="1:20" ht="60" x14ac:dyDescent="0.25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8308</v>
      </c>
      <c r="O3032" s="5">
        <f t="shared" si="282"/>
        <v>106.68571428571428</v>
      </c>
      <c r="P3032" s="5">
        <f t="shared" si="287"/>
        <v>45.536585365853661</v>
      </c>
      <c r="Q3032" t="str">
        <f t="shared" si="283"/>
        <v>theater</v>
      </c>
      <c r="R3032" t="str">
        <f t="shared" si="284"/>
        <v>spaces</v>
      </c>
      <c r="S3032" s="9">
        <f t="shared" si="285"/>
        <v>42233.747349537036</v>
      </c>
      <c r="T3032" s="9">
        <f t="shared" si="286"/>
        <v>42263.747349537036</v>
      </c>
    </row>
    <row r="3033" spans="1:20" ht="75" x14ac:dyDescent="0.25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8308</v>
      </c>
      <c r="O3033" s="5">
        <f t="shared" si="282"/>
        <v>100</v>
      </c>
      <c r="P3033" s="5">
        <f t="shared" si="287"/>
        <v>51.724137931034484</v>
      </c>
      <c r="Q3033" t="str">
        <f t="shared" si="283"/>
        <v>theater</v>
      </c>
      <c r="R3033" t="str">
        <f t="shared" si="284"/>
        <v>spaces</v>
      </c>
      <c r="S3033" s="9">
        <f t="shared" si="285"/>
        <v>42597.882488425923</v>
      </c>
      <c r="T3033" s="9">
        <f t="shared" si="286"/>
        <v>42657.882488425923</v>
      </c>
    </row>
    <row r="3034" spans="1:20" ht="60" x14ac:dyDescent="0.25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8308</v>
      </c>
      <c r="O3034" s="5">
        <f t="shared" si="282"/>
        <v>127.2</v>
      </c>
      <c r="P3034" s="5">
        <f t="shared" si="287"/>
        <v>50.88</v>
      </c>
      <c r="Q3034" t="str">
        <f t="shared" si="283"/>
        <v>theater</v>
      </c>
      <c r="R3034" t="str">
        <f t="shared" si="284"/>
        <v>spaces</v>
      </c>
      <c r="S3034" s="9">
        <f t="shared" si="285"/>
        <v>42228.044664351852</v>
      </c>
      <c r="T3034" s="9">
        <f t="shared" si="286"/>
        <v>42258.044664351852</v>
      </c>
    </row>
    <row r="3035" spans="1:20" ht="45" x14ac:dyDescent="0.25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8308</v>
      </c>
      <c r="O3035" s="5">
        <f t="shared" si="282"/>
        <v>146.53333333333333</v>
      </c>
      <c r="P3035" s="5">
        <f t="shared" si="287"/>
        <v>191.13043478260869</v>
      </c>
      <c r="Q3035" t="str">
        <f t="shared" si="283"/>
        <v>theater</v>
      </c>
      <c r="R3035" t="str">
        <f t="shared" si="284"/>
        <v>spaces</v>
      </c>
      <c r="S3035" s="9">
        <f t="shared" si="285"/>
        <v>42570.110243055555</v>
      </c>
      <c r="T3035" s="9">
        <f t="shared" si="286"/>
        <v>42600.110243055555</v>
      </c>
    </row>
    <row r="3036" spans="1:20" ht="75" x14ac:dyDescent="0.25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8308</v>
      </c>
      <c r="O3036" s="5">
        <f t="shared" si="282"/>
        <v>112.536</v>
      </c>
      <c r="P3036" s="5">
        <f t="shared" si="287"/>
        <v>89.314285714285717</v>
      </c>
      <c r="Q3036" t="str">
        <f t="shared" si="283"/>
        <v>theater</v>
      </c>
      <c r="R3036" t="str">
        <f t="shared" si="284"/>
        <v>spaces</v>
      </c>
      <c r="S3036" s="9">
        <f t="shared" si="285"/>
        <v>42644.535358796296</v>
      </c>
      <c r="T3036" s="9">
        <f t="shared" si="286"/>
        <v>42675.165972222225</v>
      </c>
    </row>
    <row r="3037" spans="1:20" ht="45" x14ac:dyDescent="0.25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8308</v>
      </c>
      <c r="O3037" s="5">
        <f t="shared" si="282"/>
        <v>108.78684</v>
      </c>
      <c r="P3037" s="5">
        <f t="shared" si="287"/>
        <v>88.588631921824103</v>
      </c>
      <c r="Q3037" t="str">
        <f t="shared" si="283"/>
        <v>theater</v>
      </c>
      <c r="R3037" t="str">
        <f t="shared" si="284"/>
        <v>spaces</v>
      </c>
      <c r="S3037" s="9">
        <f t="shared" si="285"/>
        <v>41368.560289351852</v>
      </c>
      <c r="T3037" s="9">
        <f t="shared" si="286"/>
        <v>41398.560289351852</v>
      </c>
    </row>
    <row r="3038" spans="1:20" ht="60" x14ac:dyDescent="0.25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8308</v>
      </c>
      <c r="O3038" s="5">
        <f t="shared" si="282"/>
        <v>126.732</v>
      </c>
      <c r="P3038" s="5">
        <f t="shared" si="287"/>
        <v>96.300911854103347</v>
      </c>
      <c r="Q3038" t="str">
        <f t="shared" si="283"/>
        <v>theater</v>
      </c>
      <c r="R3038" t="str">
        <f t="shared" si="284"/>
        <v>spaces</v>
      </c>
      <c r="S3038" s="9">
        <f t="shared" si="285"/>
        <v>41466.785231481481</v>
      </c>
      <c r="T3038" s="9">
        <f t="shared" si="286"/>
        <v>41502.499305555553</v>
      </c>
    </row>
    <row r="3039" spans="1:20" ht="60" x14ac:dyDescent="0.25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8308</v>
      </c>
      <c r="O3039" s="5">
        <f t="shared" si="282"/>
        <v>213.2</v>
      </c>
      <c r="P3039" s="5">
        <f t="shared" si="287"/>
        <v>33.3125</v>
      </c>
      <c r="Q3039" t="str">
        <f t="shared" si="283"/>
        <v>theater</v>
      </c>
      <c r="R3039" t="str">
        <f t="shared" si="284"/>
        <v>spaces</v>
      </c>
      <c r="S3039" s="9">
        <f t="shared" si="285"/>
        <v>40378.893206018518</v>
      </c>
      <c r="T3039" s="9">
        <f t="shared" si="286"/>
        <v>40453.207638888889</v>
      </c>
    </row>
    <row r="3040" spans="1:20" ht="45" x14ac:dyDescent="0.25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8308</v>
      </c>
      <c r="O3040" s="5">
        <f t="shared" si="282"/>
        <v>100.5</v>
      </c>
      <c r="P3040" s="5">
        <f t="shared" si="287"/>
        <v>37.222222222222221</v>
      </c>
      <c r="Q3040" t="str">
        <f t="shared" si="283"/>
        <v>theater</v>
      </c>
      <c r="R3040" t="str">
        <f t="shared" si="284"/>
        <v>spaces</v>
      </c>
      <c r="S3040" s="9">
        <f t="shared" si="285"/>
        <v>42373.252280092594</v>
      </c>
      <c r="T3040" s="9">
        <f t="shared" si="286"/>
        <v>42433.252280092594</v>
      </c>
    </row>
    <row r="3041" spans="1:20" ht="45" x14ac:dyDescent="0.25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8308</v>
      </c>
      <c r="O3041" s="5">
        <f t="shared" si="282"/>
        <v>108.7139</v>
      </c>
      <c r="P3041" s="5">
        <f t="shared" si="287"/>
        <v>92.130423728813554</v>
      </c>
      <c r="Q3041" t="str">
        <f t="shared" si="283"/>
        <v>theater</v>
      </c>
      <c r="R3041" t="str">
        <f t="shared" si="284"/>
        <v>spaces</v>
      </c>
      <c r="S3041" s="9">
        <f t="shared" si="285"/>
        <v>41610.794421296298</v>
      </c>
      <c r="T3041" s="9">
        <f t="shared" si="286"/>
        <v>41637.332638888889</v>
      </c>
    </row>
    <row r="3042" spans="1:20" ht="45" x14ac:dyDescent="0.25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8308</v>
      </c>
      <c r="O3042" s="5">
        <f t="shared" si="282"/>
        <v>107.5</v>
      </c>
      <c r="P3042" s="5">
        <f t="shared" si="287"/>
        <v>76.785714285714292</v>
      </c>
      <c r="Q3042" t="str">
        <f t="shared" si="283"/>
        <v>theater</v>
      </c>
      <c r="R3042" t="str">
        <f t="shared" si="284"/>
        <v>spaces</v>
      </c>
      <c r="S3042" s="9">
        <f t="shared" si="285"/>
        <v>42177.791909722218</v>
      </c>
      <c r="T3042" s="9">
        <f t="shared" si="286"/>
        <v>42181.958333333328</v>
      </c>
    </row>
    <row r="3043" spans="1:20" ht="30" x14ac:dyDescent="0.25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8308</v>
      </c>
      <c r="O3043" s="5">
        <f t="shared" si="282"/>
        <v>110.48192771084338</v>
      </c>
      <c r="P3043" s="5">
        <f t="shared" si="287"/>
        <v>96.526315789473685</v>
      </c>
      <c r="Q3043" t="str">
        <f t="shared" si="283"/>
        <v>theater</v>
      </c>
      <c r="R3043" t="str">
        <f t="shared" si="284"/>
        <v>spaces</v>
      </c>
      <c r="S3043" s="9">
        <f t="shared" si="285"/>
        <v>42359.868611111116</v>
      </c>
      <c r="T3043" s="9">
        <f t="shared" si="286"/>
        <v>42389.868611111116</v>
      </c>
    </row>
    <row r="3044" spans="1:20" ht="60" x14ac:dyDescent="0.25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8308</v>
      </c>
      <c r="O3044" s="5">
        <f t="shared" si="282"/>
        <v>128</v>
      </c>
      <c r="P3044" s="5">
        <f t="shared" si="287"/>
        <v>51.891891891891895</v>
      </c>
      <c r="Q3044" t="str">
        <f t="shared" si="283"/>
        <v>theater</v>
      </c>
      <c r="R3044" t="str">
        <f t="shared" si="284"/>
        <v>spaces</v>
      </c>
      <c r="S3044" s="9">
        <f t="shared" si="285"/>
        <v>42253.688043981485</v>
      </c>
      <c r="T3044" s="9">
        <f t="shared" si="286"/>
        <v>42283.688043981485</v>
      </c>
    </row>
    <row r="3045" spans="1:20" ht="45" x14ac:dyDescent="0.25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8308</v>
      </c>
      <c r="O3045" s="5">
        <f t="shared" si="282"/>
        <v>110.00666666666666</v>
      </c>
      <c r="P3045" s="5">
        <f t="shared" si="287"/>
        <v>128.9140625</v>
      </c>
      <c r="Q3045" t="str">
        <f t="shared" si="283"/>
        <v>theater</v>
      </c>
      <c r="R3045" t="str">
        <f t="shared" si="284"/>
        <v>spaces</v>
      </c>
      <c r="S3045" s="9">
        <f t="shared" si="285"/>
        <v>42083.070590277777</v>
      </c>
      <c r="T3045" s="9">
        <f t="shared" si="286"/>
        <v>42110.118055555555</v>
      </c>
    </row>
    <row r="3046" spans="1:20" ht="45" x14ac:dyDescent="0.25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8308</v>
      </c>
      <c r="O3046" s="5">
        <f t="shared" si="282"/>
        <v>109.34166666666667</v>
      </c>
      <c r="P3046" s="5">
        <f t="shared" si="287"/>
        <v>84.108974358974365</v>
      </c>
      <c r="Q3046" t="str">
        <f t="shared" si="283"/>
        <v>theater</v>
      </c>
      <c r="R3046" t="str">
        <f t="shared" si="284"/>
        <v>spaces</v>
      </c>
      <c r="S3046" s="9">
        <f t="shared" si="285"/>
        <v>42387.7268287037</v>
      </c>
      <c r="T3046" s="9">
        <f t="shared" si="286"/>
        <v>42402.7268287037</v>
      </c>
    </row>
    <row r="3047" spans="1:20" ht="60" x14ac:dyDescent="0.25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8308</v>
      </c>
      <c r="O3047" s="5">
        <f t="shared" si="282"/>
        <v>132.70650000000001</v>
      </c>
      <c r="P3047" s="5">
        <f t="shared" si="287"/>
        <v>82.941562500000003</v>
      </c>
      <c r="Q3047" t="str">
        <f t="shared" si="283"/>
        <v>theater</v>
      </c>
      <c r="R3047" t="str">
        <f t="shared" si="284"/>
        <v>spaces</v>
      </c>
      <c r="S3047" s="9">
        <f t="shared" si="285"/>
        <v>41843.155729166669</v>
      </c>
      <c r="T3047" s="9">
        <f t="shared" si="286"/>
        <v>41873.155729166669</v>
      </c>
    </row>
    <row r="3048" spans="1:20" ht="60" x14ac:dyDescent="0.25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8308</v>
      </c>
      <c r="O3048" s="5">
        <f t="shared" si="282"/>
        <v>190.84810126582278</v>
      </c>
      <c r="P3048" s="5">
        <f t="shared" si="287"/>
        <v>259.94827586206895</v>
      </c>
      <c r="Q3048" t="str">
        <f t="shared" si="283"/>
        <v>theater</v>
      </c>
      <c r="R3048" t="str">
        <f t="shared" si="284"/>
        <v>spaces</v>
      </c>
      <c r="S3048" s="9">
        <f t="shared" si="285"/>
        <v>41862.803078703706</v>
      </c>
      <c r="T3048" s="9">
        <f t="shared" si="286"/>
        <v>41892.202777777777</v>
      </c>
    </row>
    <row r="3049" spans="1:20" ht="45" x14ac:dyDescent="0.25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8308</v>
      </c>
      <c r="O3049" s="5">
        <f t="shared" si="282"/>
        <v>149</v>
      </c>
      <c r="P3049" s="5">
        <f t="shared" si="287"/>
        <v>37.25</v>
      </c>
      <c r="Q3049" t="str">
        <f t="shared" si="283"/>
        <v>theater</v>
      </c>
      <c r="R3049" t="str">
        <f t="shared" si="284"/>
        <v>spaces</v>
      </c>
      <c r="S3049" s="9">
        <f t="shared" si="285"/>
        <v>42443.989050925928</v>
      </c>
      <c r="T3049" s="9">
        <f t="shared" si="286"/>
        <v>42487.552777777775</v>
      </c>
    </row>
    <row r="3050" spans="1:20" ht="60" x14ac:dyDescent="0.25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8308</v>
      </c>
      <c r="O3050" s="5">
        <f t="shared" si="282"/>
        <v>166.4</v>
      </c>
      <c r="P3050" s="5">
        <f t="shared" si="287"/>
        <v>177.02127659574469</v>
      </c>
      <c r="Q3050" t="str">
        <f t="shared" si="283"/>
        <v>theater</v>
      </c>
      <c r="R3050" t="str">
        <f t="shared" si="284"/>
        <v>spaces</v>
      </c>
      <c r="S3050" s="9">
        <f t="shared" si="285"/>
        <v>41975.901180555549</v>
      </c>
      <c r="T3050" s="9">
        <f t="shared" si="286"/>
        <v>42004.890277777777</v>
      </c>
    </row>
    <row r="3051" spans="1:20" ht="60" x14ac:dyDescent="0.25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8308</v>
      </c>
      <c r="O3051" s="5">
        <f t="shared" si="282"/>
        <v>106.66666666666667</v>
      </c>
      <c r="P3051" s="5">
        <f t="shared" si="287"/>
        <v>74.074074074074076</v>
      </c>
      <c r="Q3051" t="str">
        <f t="shared" si="283"/>
        <v>theater</v>
      </c>
      <c r="R3051" t="str">
        <f t="shared" si="284"/>
        <v>spaces</v>
      </c>
      <c r="S3051" s="9">
        <f t="shared" si="285"/>
        <v>42139.014525462961</v>
      </c>
      <c r="T3051" s="9">
        <f t="shared" si="286"/>
        <v>42169.014525462961</v>
      </c>
    </row>
    <row r="3052" spans="1:20" ht="30" x14ac:dyDescent="0.25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8308</v>
      </c>
      <c r="O3052" s="5">
        <f t="shared" si="282"/>
        <v>106</v>
      </c>
      <c r="P3052" s="5">
        <f t="shared" si="287"/>
        <v>70.666666666666671</v>
      </c>
      <c r="Q3052" t="str">
        <f t="shared" si="283"/>
        <v>theater</v>
      </c>
      <c r="R3052" t="str">
        <f t="shared" si="284"/>
        <v>spaces</v>
      </c>
      <c r="S3052" s="9">
        <f t="shared" si="285"/>
        <v>42465.16851851852</v>
      </c>
      <c r="T3052" s="9">
        <f t="shared" si="286"/>
        <v>42495.16851851852</v>
      </c>
    </row>
    <row r="3053" spans="1:20" ht="60" x14ac:dyDescent="0.25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8308</v>
      </c>
      <c r="O3053" s="5">
        <f t="shared" si="282"/>
        <v>23.62857142857143</v>
      </c>
      <c r="P3053" s="5">
        <f t="shared" si="287"/>
        <v>23.62857142857143</v>
      </c>
      <c r="Q3053" t="str">
        <f t="shared" si="283"/>
        <v>theater</v>
      </c>
      <c r="R3053" t="str">
        <f t="shared" si="284"/>
        <v>spaces</v>
      </c>
      <c r="S3053" s="9">
        <f t="shared" si="285"/>
        <v>42744.416030092587</v>
      </c>
      <c r="T3053" s="9">
        <f t="shared" si="286"/>
        <v>42774.416030092587</v>
      </c>
    </row>
    <row r="3054" spans="1:20" ht="45" x14ac:dyDescent="0.25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8308</v>
      </c>
      <c r="O3054" s="5">
        <f t="shared" si="282"/>
        <v>0.15</v>
      </c>
      <c r="P3054" s="5">
        <f t="shared" si="287"/>
        <v>37.5</v>
      </c>
      <c r="Q3054" t="str">
        <f t="shared" si="283"/>
        <v>theater</v>
      </c>
      <c r="R3054" t="str">
        <f t="shared" si="284"/>
        <v>spaces</v>
      </c>
      <c r="S3054" s="9">
        <f t="shared" si="285"/>
        <v>42122.670069444444</v>
      </c>
      <c r="T3054" s="9">
        <f t="shared" si="286"/>
        <v>42152.665972222225</v>
      </c>
    </row>
    <row r="3055" spans="1:20" ht="60" x14ac:dyDescent="0.25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8308</v>
      </c>
      <c r="O3055" s="5">
        <f t="shared" si="282"/>
        <v>0.4</v>
      </c>
      <c r="P3055" s="5">
        <f t="shared" si="287"/>
        <v>13.333333333333334</v>
      </c>
      <c r="Q3055" t="str">
        <f t="shared" si="283"/>
        <v>theater</v>
      </c>
      <c r="R3055" t="str">
        <f t="shared" si="284"/>
        <v>spaces</v>
      </c>
      <c r="S3055" s="9">
        <f t="shared" si="285"/>
        <v>41862.761724537035</v>
      </c>
      <c r="T3055" s="9">
        <f t="shared" si="286"/>
        <v>41914.165972222225</v>
      </c>
    </row>
    <row r="3056" spans="1:20" ht="60" x14ac:dyDescent="0.25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8308</v>
      </c>
      <c r="O3056" s="5">
        <f t="shared" si="282"/>
        <v>0</v>
      </c>
      <c r="P3056" s="5">
        <f t="shared" si="287"/>
        <v>0</v>
      </c>
      <c r="Q3056" t="str">
        <f t="shared" si="283"/>
        <v>theater</v>
      </c>
      <c r="R3056" t="str">
        <f t="shared" si="284"/>
        <v>spaces</v>
      </c>
      <c r="S3056" s="9">
        <f t="shared" si="285"/>
        <v>42027.832800925928</v>
      </c>
      <c r="T3056" s="9">
        <f t="shared" si="286"/>
        <v>42065.044444444444</v>
      </c>
    </row>
    <row r="3057" spans="1:20" ht="60" x14ac:dyDescent="0.25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8308</v>
      </c>
      <c r="O3057" s="5">
        <f t="shared" si="282"/>
        <v>5.0000000000000001E-3</v>
      </c>
      <c r="P3057" s="5">
        <f t="shared" si="287"/>
        <v>1</v>
      </c>
      <c r="Q3057" t="str">
        <f t="shared" si="283"/>
        <v>theater</v>
      </c>
      <c r="R3057" t="str">
        <f t="shared" si="284"/>
        <v>spaces</v>
      </c>
      <c r="S3057" s="9">
        <f t="shared" si="285"/>
        <v>41953.95821759259</v>
      </c>
      <c r="T3057" s="9">
        <f t="shared" si="286"/>
        <v>42013.95821759259</v>
      </c>
    </row>
    <row r="3058" spans="1:20" ht="60" x14ac:dyDescent="0.25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8308</v>
      </c>
      <c r="O3058" s="5">
        <f t="shared" si="282"/>
        <v>0</v>
      </c>
      <c r="P3058" s="5">
        <f t="shared" si="287"/>
        <v>0</v>
      </c>
      <c r="Q3058" t="str">
        <f t="shared" si="283"/>
        <v>theater</v>
      </c>
      <c r="R3058" t="str">
        <f t="shared" si="284"/>
        <v>spaces</v>
      </c>
      <c r="S3058" s="9">
        <f t="shared" si="285"/>
        <v>41851.636388888888</v>
      </c>
      <c r="T3058" s="9">
        <f t="shared" si="286"/>
        <v>41911.636388888888</v>
      </c>
    </row>
    <row r="3059" spans="1:20" ht="45" x14ac:dyDescent="0.25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8308</v>
      </c>
      <c r="O3059" s="5">
        <f t="shared" si="282"/>
        <v>0</v>
      </c>
      <c r="P3059" s="5">
        <f t="shared" si="287"/>
        <v>0</v>
      </c>
      <c r="Q3059" t="str">
        <f t="shared" si="283"/>
        <v>theater</v>
      </c>
      <c r="R3059" t="str">
        <f t="shared" si="284"/>
        <v>spaces</v>
      </c>
      <c r="S3059" s="9">
        <f t="shared" si="285"/>
        <v>42433.650590277779</v>
      </c>
      <c r="T3059" s="9">
        <f t="shared" si="286"/>
        <v>42463.608923611115</v>
      </c>
    </row>
    <row r="3060" spans="1:20" ht="60" x14ac:dyDescent="0.25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8308</v>
      </c>
      <c r="O3060" s="5">
        <f t="shared" si="282"/>
        <v>1.6666666666666666E-2</v>
      </c>
      <c r="P3060" s="5">
        <f t="shared" si="287"/>
        <v>1</v>
      </c>
      <c r="Q3060" t="str">
        <f t="shared" si="283"/>
        <v>theater</v>
      </c>
      <c r="R3060" t="str">
        <f t="shared" si="284"/>
        <v>spaces</v>
      </c>
      <c r="S3060" s="9">
        <f t="shared" si="285"/>
        <v>42460.374305555553</v>
      </c>
      <c r="T3060" s="9">
        <f t="shared" si="286"/>
        <v>42510.374305555553</v>
      </c>
    </row>
    <row r="3061" spans="1:20" ht="60" x14ac:dyDescent="0.25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8308</v>
      </c>
      <c r="O3061" s="5">
        <f t="shared" si="282"/>
        <v>3.0066666666666668</v>
      </c>
      <c r="P3061" s="5">
        <f t="shared" si="287"/>
        <v>41</v>
      </c>
      <c r="Q3061" t="str">
        <f t="shared" si="283"/>
        <v>theater</v>
      </c>
      <c r="R3061" t="str">
        <f t="shared" si="284"/>
        <v>spaces</v>
      </c>
      <c r="S3061" s="9">
        <f t="shared" si="285"/>
        <v>41829.935717592591</v>
      </c>
      <c r="T3061" s="9">
        <f t="shared" si="286"/>
        <v>41859.935717592591</v>
      </c>
    </row>
    <row r="3062" spans="1:20" ht="45" x14ac:dyDescent="0.25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8308</v>
      </c>
      <c r="O3062" s="5">
        <f t="shared" si="282"/>
        <v>0.15227272727272728</v>
      </c>
      <c r="P3062" s="5">
        <f t="shared" si="287"/>
        <v>55.833333333333336</v>
      </c>
      <c r="Q3062" t="str">
        <f t="shared" si="283"/>
        <v>theater</v>
      </c>
      <c r="R3062" t="str">
        <f t="shared" si="284"/>
        <v>spaces</v>
      </c>
      <c r="S3062" s="9">
        <f t="shared" si="285"/>
        <v>42245.274699074071</v>
      </c>
      <c r="T3062" s="9">
        <f t="shared" si="286"/>
        <v>42275.274699074071</v>
      </c>
    </row>
    <row r="3063" spans="1:20" x14ac:dyDescent="0.25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8308</v>
      </c>
      <c r="O3063" s="5">
        <f t="shared" si="282"/>
        <v>0</v>
      </c>
      <c r="P3063" s="5">
        <f t="shared" si="287"/>
        <v>0</v>
      </c>
      <c r="Q3063" t="str">
        <f t="shared" si="283"/>
        <v>theater</v>
      </c>
      <c r="R3063" t="str">
        <f t="shared" si="284"/>
        <v>spaces</v>
      </c>
      <c r="S3063" s="9">
        <f t="shared" si="285"/>
        <v>41834.784120370372</v>
      </c>
      <c r="T3063" s="9">
        <f t="shared" si="286"/>
        <v>41864.784120370372</v>
      </c>
    </row>
    <row r="3064" spans="1:20" ht="60" x14ac:dyDescent="0.25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8308</v>
      </c>
      <c r="O3064" s="5">
        <f t="shared" si="282"/>
        <v>66.84</v>
      </c>
      <c r="P3064" s="5">
        <f t="shared" si="287"/>
        <v>99.761194029850742</v>
      </c>
      <c r="Q3064" t="str">
        <f t="shared" si="283"/>
        <v>theater</v>
      </c>
      <c r="R3064" t="str">
        <f t="shared" si="284"/>
        <v>spaces</v>
      </c>
      <c r="S3064" s="9">
        <f t="shared" si="285"/>
        <v>42248.535787037035</v>
      </c>
      <c r="T3064" s="9">
        <f t="shared" si="286"/>
        <v>42277.75</v>
      </c>
    </row>
    <row r="3065" spans="1:20" ht="45" x14ac:dyDescent="0.25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8308</v>
      </c>
      <c r="O3065" s="5">
        <f t="shared" si="282"/>
        <v>19.566666666666666</v>
      </c>
      <c r="P3065" s="5">
        <f t="shared" si="287"/>
        <v>25.521739130434781</v>
      </c>
      <c r="Q3065" t="str">
        <f t="shared" si="283"/>
        <v>theater</v>
      </c>
      <c r="R3065" t="str">
        <f t="shared" si="284"/>
        <v>spaces</v>
      </c>
      <c r="S3065" s="9">
        <f t="shared" si="285"/>
        <v>42630.922893518517</v>
      </c>
      <c r="T3065" s="9">
        <f t="shared" si="286"/>
        <v>42665.922893518517</v>
      </c>
    </row>
    <row r="3066" spans="1:20" ht="30" x14ac:dyDescent="0.25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8308</v>
      </c>
      <c r="O3066" s="5">
        <f t="shared" si="282"/>
        <v>11.294666666666666</v>
      </c>
      <c r="P3066" s="5">
        <f t="shared" si="287"/>
        <v>117.65277777777777</v>
      </c>
      <c r="Q3066" t="str">
        <f t="shared" si="283"/>
        <v>theater</v>
      </c>
      <c r="R3066" t="str">
        <f t="shared" si="284"/>
        <v>spaces</v>
      </c>
      <c r="S3066" s="9">
        <f t="shared" si="285"/>
        <v>42299.130162037036</v>
      </c>
      <c r="T3066" s="9">
        <f t="shared" si="286"/>
        <v>42330.290972222225</v>
      </c>
    </row>
    <row r="3067" spans="1:20" ht="60" x14ac:dyDescent="0.25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8308</v>
      </c>
      <c r="O3067" s="5">
        <f t="shared" si="282"/>
        <v>0.04</v>
      </c>
      <c r="P3067" s="5">
        <f t="shared" si="287"/>
        <v>5</v>
      </c>
      <c r="Q3067" t="str">
        <f t="shared" si="283"/>
        <v>theater</v>
      </c>
      <c r="R3067" t="str">
        <f t="shared" si="284"/>
        <v>spaces</v>
      </c>
      <c r="S3067" s="9">
        <f t="shared" si="285"/>
        <v>41825.055231481485</v>
      </c>
      <c r="T3067" s="9">
        <f t="shared" si="286"/>
        <v>41850.055231481485</v>
      </c>
    </row>
    <row r="3068" spans="1:20" ht="45" x14ac:dyDescent="0.25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8308</v>
      </c>
      <c r="O3068" s="5">
        <f t="shared" si="282"/>
        <v>11.985714285714286</v>
      </c>
      <c r="P3068" s="5">
        <f t="shared" si="287"/>
        <v>2796.6666666666665</v>
      </c>
      <c r="Q3068" t="str">
        <f t="shared" si="283"/>
        <v>theater</v>
      </c>
      <c r="R3068" t="str">
        <f t="shared" si="284"/>
        <v>spaces</v>
      </c>
      <c r="S3068" s="9">
        <f t="shared" si="285"/>
        <v>42531.228437500002</v>
      </c>
      <c r="T3068" s="9">
        <f t="shared" si="286"/>
        <v>42561.228437500002</v>
      </c>
    </row>
    <row r="3069" spans="1:20" ht="60" x14ac:dyDescent="0.25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8308</v>
      </c>
      <c r="O3069" s="5">
        <f t="shared" si="282"/>
        <v>2.5</v>
      </c>
      <c r="P3069" s="5">
        <f t="shared" si="287"/>
        <v>200</v>
      </c>
      <c r="Q3069" t="str">
        <f t="shared" si="283"/>
        <v>theater</v>
      </c>
      <c r="R3069" t="str">
        <f t="shared" si="284"/>
        <v>spaces</v>
      </c>
      <c r="S3069" s="9">
        <f t="shared" si="285"/>
        <v>42226.938414351855</v>
      </c>
      <c r="T3069" s="9">
        <f t="shared" si="286"/>
        <v>42256.938414351855</v>
      </c>
    </row>
    <row r="3070" spans="1:20" ht="60" x14ac:dyDescent="0.25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8308</v>
      </c>
      <c r="O3070" s="5">
        <f t="shared" si="282"/>
        <v>7.0000000000000007E-2</v>
      </c>
      <c r="P3070" s="5">
        <f t="shared" si="287"/>
        <v>87.5</v>
      </c>
      <c r="Q3070" t="str">
        <f t="shared" si="283"/>
        <v>theater</v>
      </c>
      <c r="R3070" t="str">
        <f t="shared" si="284"/>
        <v>spaces</v>
      </c>
      <c r="S3070" s="9">
        <f t="shared" si="285"/>
        <v>42263.691574074073</v>
      </c>
      <c r="T3070" s="9">
        <f t="shared" si="286"/>
        <v>42293.691574074073</v>
      </c>
    </row>
    <row r="3071" spans="1:20" ht="60" x14ac:dyDescent="0.25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8308</v>
      </c>
      <c r="O3071" s="5">
        <f t="shared" si="282"/>
        <v>14.1</v>
      </c>
      <c r="P3071" s="5">
        <f t="shared" si="287"/>
        <v>20.142857142857142</v>
      </c>
      <c r="Q3071" t="str">
        <f t="shared" si="283"/>
        <v>theater</v>
      </c>
      <c r="R3071" t="str">
        <f t="shared" si="284"/>
        <v>spaces</v>
      </c>
      <c r="S3071" s="9">
        <f t="shared" si="285"/>
        <v>41957.833726851852</v>
      </c>
      <c r="T3071" s="9">
        <f t="shared" si="286"/>
        <v>41987.833726851852</v>
      </c>
    </row>
    <row r="3072" spans="1:20" ht="45" x14ac:dyDescent="0.25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8308</v>
      </c>
      <c r="O3072" s="5">
        <f t="shared" si="282"/>
        <v>3.34</v>
      </c>
      <c r="P3072" s="5">
        <f t="shared" si="287"/>
        <v>20.875</v>
      </c>
      <c r="Q3072" t="str">
        <f t="shared" si="283"/>
        <v>theater</v>
      </c>
      <c r="R3072" t="str">
        <f t="shared" si="284"/>
        <v>spaces</v>
      </c>
      <c r="S3072" s="9">
        <f t="shared" si="285"/>
        <v>42690.733437499999</v>
      </c>
      <c r="T3072" s="9">
        <f t="shared" si="286"/>
        <v>42711.733437499999</v>
      </c>
    </row>
    <row r="3073" spans="1:20" ht="45" x14ac:dyDescent="0.25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8308</v>
      </c>
      <c r="O3073" s="5">
        <f t="shared" si="282"/>
        <v>59.774999999999999</v>
      </c>
      <c r="P3073" s="5">
        <f t="shared" si="287"/>
        <v>61.307692307692307</v>
      </c>
      <c r="Q3073" t="str">
        <f t="shared" si="283"/>
        <v>theater</v>
      </c>
      <c r="R3073" t="str">
        <f t="shared" si="284"/>
        <v>spaces</v>
      </c>
      <c r="S3073" s="9">
        <f t="shared" si="285"/>
        <v>42097.732418981483</v>
      </c>
      <c r="T3073" s="9">
        <f t="shared" si="286"/>
        <v>42115.249305555553</v>
      </c>
    </row>
    <row r="3074" spans="1:20" ht="60" x14ac:dyDescent="0.25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8308</v>
      </c>
      <c r="O3074" s="5">
        <f t="shared" si="282"/>
        <v>1.6666666666666666E-2</v>
      </c>
      <c r="P3074" s="5">
        <f t="shared" si="287"/>
        <v>1</v>
      </c>
      <c r="Q3074" t="str">
        <f t="shared" si="283"/>
        <v>theater</v>
      </c>
      <c r="R3074" t="str">
        <f t="shared" si="284"/>
        <v>spaces</v>
      </c>
      <c r="S3074" s="9">
        <f t="shared" si="285"/>
        <v>42658.690532407403</v>
      </c>
      <c r="T3074" s="9">
        <f t="shared" si="286"/>
        <v>42673.073611111111</v>
      </c>
    </row>
    <row r="3075" spans="1:20" ht="45" x14ac:dyDescent="0.25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8308</v>
      </c>
      <c r="O3075" s="5">
        <f t="shared" ref="O3075:O3138" si="288">E3075*100/D3075</f>
        <v>2.3035714285714284E-2</v>
      </c>
      <c r="P3075" s="5">
        <f t="shared" si="287"/>
        <v>92.142857142857139</v>
      </c>
      <c r="Q3075" t="str">
        <f t="shared" ref="Q3075:Q3138" si="289">IF(ISERR(FIND(" ",N3075)),"",LEFT(N3075,FIND(" ",N3075)-1))</f>
        <v>theater</v>
      </c>
      <c r="R3075" t="str">
        <f t="shared" ref="R3075:R3138" si="290">IF(ISERR(FIND(" ",N3075)),"",RIGHT(N3075,LEN(N3075)-FIND("*",SUBSTITUTE(N3075," ","*",LEN(N3075)-LEN(SUBSTITUTE(N3075," ",""))))))</f>
        <v>spaces</v>
      </c>
      <c r="S3075" s="9">
        <f t="shared" ref="S3075:S3138" si="291">(((J3075/60)/60)/24)+DATE(1970,1,1)</f>
        <v>42111.684027777781</v>
      </c>
      <c r="T3075" s="9">
        <f t="shared" ref="T3075:T3138" si="292">(((I3075/60)/60)/24)+DATE(1970,1,1)</f>
        <v>42169.804861111115</v>
      </c>
    </row>
    <row r="3076" spans="1:20" ht="75" x14ac:dyDescent="0.25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8308</v>
      </c>
      <c r="O3076" s="5">
        <f t="shared" si="288"/>
        <v>8.7999999999999995E-2</v>
      </c>
      <c r="P3076" s="5">
        <f t="shared" ref="P3076:P3139" si="293">IF(L3076=0,0,E3076/L3076)</f>
        <v>7.333333333333333</v>
      </c>
      <c r="Q3076" t="str">
        <f t="shared" si="289"/>
        <v>theater</v>
      </c>
      <c r="R3076" t="str">
        <f t="shared" si="290"/>
        <v>spaces</v>
      </c>
      <c r="S3076" s="9">
        <f t="shared" si="291"/>
        <v>42409.571284722217</v>
      </c>
      <c r="T3076" s="9">
        <f t="shared" si="292"/>
        <v>42439.571284722217</v>
      </c>
    </row>
    <row r="3077" spans="1:20" ht="45" x14ac:dyDescent="0.25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8308</v>
      </c>
      <c r="O3077" s="5">
        <f t="shared" si="288"/>
        <v>8.64</v>
      </c>
      <c r="P3077" s="5">
        <f t="shared" si="293"/>
        <v>64.8</v>
      </c>
      <c r="Q3077" t="str">
        <f t="shared" si="289"/>
        <v>theater</v>
      </c>
      <c r="R3077" t="str">
        <f t="shared" si="290"/>
        <v>spaces</v>
      </c>
      <c r="S3077" s="9">
        <f t="shared" si="291"/>
        <v>42551.102314814809</v>
      </c>
      <c r="T3077" s="9">
        <f t="shared" si="292"/>
        <v>42601.102314814809</v>
      </c>
    </row>
    <row r="3078" spans="1:20" ht="30" x14ac:dyDescent="0.25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8308</v>
      </c>
      <c r="O3078" s="5">
        <f t="shared" si="288"/>
        <v>15.06</v>
      </c>
      <c r="P3078" s="5">
        <f t="shared" si="293"/>
        <v>30.12</v>
      </c>
      <c r="Q3078" t="str">
        <f t="shared" si="289"/>
        <v>theater</v>
      </c>
      <c r="R3078" t="str">
        <f t="shared" si="290"/>
        <v>spaces</v>
      </c>
      <c r="S3078" s="9">
        <f t="shared" si="291"/>
        <v>42226.651886574073</v>
      </c>
      <c r="T3078" s="9">
        <f t="shared" si="292"/>
        <v>42286.651886574073</v>
      </c>
    </row>
    <row r="3079" spans="1:20" ht="60" x14ac:dyDescent="0.25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8308</v>
      </c>
      <c r="O3079" s="5">
        <f t="shared" si="288"/>
        <v>0.47727272727272729</v>
      </c>
      <c r="P3079" s="5">
        <f t="shared" si="293"/>
        <v>52.5</v>
      </c>
      <c r="Q3079" t="str">
        <f t="shared" si="289"/>
        <v>theater</v>
      </c>
      <c r="R3079" t="str">
        <f t="shared" si="290"/>
        <v>spaces</v>
      </c>
      <c r="S3079" s="9">
        <f t="shared" si="291"/>
        <v>42766.956921296296</v>
      </c>
      <c r="T3079" s="9">
        <f t="shared" si="292"/>
        <v>42796.956921296296</v>
      </c>
    </row>
    <row r="3080" spans="1:20" ht="60" x14ac:dyDescent="0.25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8308</v>
      </c>
      <c r="O3080" s="5">
        <f t="shared" si="288"/>
        <v>0.11833333333333333</v>
      </c>
      <c r="P3080" s="5">
        <f t="shared" si="293"/>
        <v>23.666666666666668</v>
      </c>
      <c r="Q3080" t="str">
        <f t="shared" si="289"/>
        <v>theater</v>
      </c>
      <c r="R3080" t="str">
        <f t="shared" si="290"/>
        <v>spaces</v>
      </c>
      <c r="S3080" s="9">
        <f t="shared" si="291"/>
        <v>42031.138831018514</v>
      </c>
      <c r="T3080" s="9">
        <f t="shared" si="292"/>
        <v>42061.138831018514</v>
      </c>
    </row>
    <row r="3081" spans="1:20" ht="45" x14ac:dyDescent="0.25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8308</v>
      </c>
      <c r="O3081" s="5">
        <f t="shared" si="288"/>
        <v>0.84173998587352461</v>
      </c>
      <c r="P3081" s="5">
        <f t="shared" si="293"/>
        <v>415.77777777777777</v>
      </c>
      <c r="Q3081" t="str">
        <f t="shared" si="289"/>
        <v>theater</v>
      </c>
      <c r="R3081" t="str">
        <f t="shared" si="290"/>
        <v>spaces</v>
      </c>
      <c r="S3081" s="9">
        <f t="shared" si="291"/>
        <v>42055.713368055556</v>
      </c>
      <c r="T3081" s="9">
        <f t="shared" si="292"/>
        <v>42085.671701388885</v>
      </c>
    </row>
    <row r="3082" spans="1:20" ht="60" x14ac:dyDescent="0.25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8308</v>
      </c>
      <c r="O3082" s="5">
        <f t="shared" si="288"/>
        <v>1.8800000000000001E-2</v>
      </c>
      <c r="P3082" s="5">
        <f t="shared" si="293"/>
        <v>53.714285714285715</v>
      </c>
      <c r="Q3082" t="str">
        <f t="shared" si="289"/>
        <v>theater</v>
      </c>
      <c r="R3082" t="str">
        <f t="shared" si="290"/>
        <v>spaces</v>
      </c>
      <c r="S3082" s="9">
        <f t="shared" si="291"/>
        <v>41940.028287037036</v>
      </c>
      <c r="T3082" s="9">
        <f t="shared" si="292"/>
        <v>42000.0699537037</v>
      </c>
    </row>
    <row r="3083" spans="1:20" ht="60" x14ac:dyDescent="0.25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8308</v>
      </c>
      <c r="O3083" s="5">
        <f t="shared" si="288"/>
        <v>0.21029999999999999</v>
      </c>
      <c r="P3083" s="5">
        <f t="shared" si="293"/>
        <v>420.6</v>
      </c>
      <c r="Q3083" t="str">
        <f t="shared" si="289"/>
        <v>theater</v>
      </c>
      <c r="R3083" t="str">
        <f t="shared" si="290"/>
        <v>spaces</v>
      </c>
      <c r="S3083" s="9">
        <f t="shared" si="291"/>
        <v>42237.181608796294</v>
      </c>
      <c r="T3083" s="9">
        <f t="shared" si="292"/>
        <v>42267.181608796294</v>
      </c>
    </row>
    <row r="3084" spans="1:20" ht="60" x14ac:dyDescent="0.25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8308</v>
      </c>
      <c r="O3084" s="5">
        <f t="shared" si="288"/>
        <v>0</v>
      </c>
      <c r="P3084" s="5">
        <f t="shared" si="293"/>
        <v>0</v>
      </c>
      <c r="Q3084" t="str">
        <f t="shared" si="289"/>
        <v>theater</v>
      </c>
      <c r="R3084" t="str">
        <f t="shared" si="290"/>
        <v>spaces</v>
      </c>
      <c r="S3084" s="9">
        <f t="shared" si="291"/>
        <v>42293.922986111109</v>
      </c>
      <c r="T3084" s="9">
        <f t="shared" si="292"/>
        <v>42323.96465277778</v>
      </c>
    </row>
    <row r="3085" spans="1:20" ht="75" x14ac:dyDescent="0.25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8308</v>
      </c>
      <c r="O3085" s="5">
        <f t="shared" si="288"/>
        <v>0.28000000000000003</v>
      </c>
      <c r="P3085" s="5">
        <f t="shared" si="293"/>
        <v>18.666666666666668</v>
      </c>
      <c r="Q3085" t="str">
        <f t="shared" si="289"/>
        <v>theater</v>
      </c>
      <c r="R3085" t="str">
        <f t="shared" si="290"/>
        <v>spaces</v>
      </c>
      <c r="S3085" s="9">
        <f t="shared" si="291"/>
        <v>41853.563402777778</v>
      </c>
      <c r="T3085" s="9">
        <f t="shared" si="292"/>
        <v>41883.208333333336</v>
      </c>
    </row>
    <row r="3086" spans="1:20" ht="60" x14ac:dyDescent="0.25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8308</v>
      </c>
      <c r="O3086" s="5">
        <f t="shared" si="288"/>
        <v>11.57920670115792</v>
      </c>
      <c r="P3086" s="5">
        <f t="shared" si="293"/>
        <v>78.333333333333329</v>
      </c>
      <c r="Q3086" t="str">
        <f t="shared" si="289"/>
        <v>theater</v>
      </c>
      <c r="R3086" t="str">
        <f t="shared" si="290"/>
        <v>spaces</v>
      </c>
      <c r="S3086" s="9">
        <f t="shared" si="291"/>
        <v>42100.723738425921</v>
      </c>
      <c r="T3086" s="9">
        <f t="shared" si="292"/>
        <v>42129.783333333333</v>
      </c>
    </row>
    <row r="3087" spans="1:20" ht="60" x14ac:dyDescent="0.25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8308</v>
      </c>
      <c r="O3087" s="5">
        <f t="shared" si="288"/>
        <v>2.44</v>
      </c>
      <c r="P3087" s="5">
        <f t="shared" si="293"/>
        <v>67.777777777777771</v>
      </c>
      <c r="Q3087" t="str">
        <f t="shared" si="289"/>
        <v>theater</v>
      </c>
      <c r="R3087" t="str">
        <f t="shared" si="290"/>
        <v>spaces</v>
      </c>
      <c r="S3087" s="9">
        <f t="shared" si="291"/>
        <v>42246.883784722217</v>
      </c>
      <c r="T3087" s="9">
        <f t="shared" si="292"/>
        <v>42276.883784722217</v>
      </c>
    </row>
    <row r="3088" spans="1:20" ht="60" x14ac:dyDescent="0.25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8308</v>
      </c>
      <c r="O3088" s="5">
        <f t="shared" si="288"/>
        <v>0.25</v>
      </c>
      <c r="P3088" s="5">
        <f t="shared" si="293"/>
        <v>16.666666666666668</v>
      </c>
      <c r="Q3088" t="str">
        <f t="shared" si="289"/>
        <v>theater</v>
      </c>
      <c r="R3088" t="str">
        <f t="shared" si="290"/>
        <v>spaces</v>
      </c>
      <c r="S3088" s="9">
        <f t="shared" si="291"/>
        <v>42173.67082175926</v>
      </c>
      <c r="T3088" s="9">
        <f t="shared" si="292"/>
        <v>42233.67082175926</v>
      </c>
    </row>
    <row r="3089" spans="1:20" ht="60" x14ac:dyDescent="0.25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8308</v>
      </c>
      <c r="O3089" s="5">
        <f t="shared" si="288"/>
        <v>0.625</v>
      </c>
      <c r="P3089" s="5">
        <f t="shared" si="293"/>
        <v>62.5</v>
      </c>
      <c r="Q3089" t="str">
        <f t="shared" si="289"/>
        <v>theater</v>
      </c>
      <c r="R3089" t="str">
        <f t="shared" si="290"/>
        <v>spaces</v>
      </c>
      <c r="S3089" s="9">
        <f t="shared" si="291"/>
        <v>42665.150347222225</v>
      </c>
      <c r="T3089" s="9">
        <f t="shared" si="292"/>
        <v>42725.192013888889</v>
      </c>
    </row>
    <row r="3090" spans="1:20" ht="45" x14ac:dyDescent="0.25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8308</v>
      </c>
      <c r="O3090" s="5">
        <f t="shared" si="288"/>
        <v>0.19384615384615383</v>
      </c>
      <c r="P3090" s="5">
        <f t="shared" si="293"/>
        <v>42</v>
      </c>
      <c r="Q3090" t="str">
        <f t="shared" si="289"/>
        <v>theater</v>
      </c>
      <c r="R3090" t="str">
        <f t="shared" si="290"/>
        <v>spaces</v>
      </c>
      <c r="S3090" s="9">
        <f t="shared" si="291"/>
        <v>41981.57230324074</v>
      </c>
      <c r="T3090" s="9">
        <f t="shared" si="292"/>
        <v>42012.570138888885</v>
      </c>
    </row>
    <row r="3091" spans="1:20" ht="45" x14ac:dyDescent="0.25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8308</v>
      </c>
      <c r="O3091" s="5">
        <f t="shared" si="288"/>
        <v>23.416</v>
      </c>
      <c r="P3091" s="5">
        <f t="shared" si="293"/>
        <v>130.0888888888889</v>
      </c>
      <c r="Q3091" t="str">
        <f t="shared" si="289"/>
        <v>theater</v>
      </c>
      <c r="R3091" t="str">
        <f t="shared" si="290"/>
        <v>spaces</v>
      </c>
      <c r="S3091" s="9">
        <f t="shared" si="291"/>
        <v>42528.542627314819</v>
      </c>
      <c r="T3091" s="9">
        <f t="shared" si="292"/>
        <v>42560.082638888889</v>
      </c>
    </row>
    <row r="3092" spans="1:20" ht="60" x14ac:dyDescent="0.25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8308</v>
      </c>
      <c r="O3092" s="5">
        <f t="shared" si="288"/>
        <v>5.0808888888888886</v>
      </c>
      <c r="P3092" s="5">
        <f t="shared" si="293"/>
        <v>1270.2222222222222</v>
      </c>
      <c r="Q3092" t="str">
        <f t="shared" si="289"/>
        <v>theater</v>
      </c>
      <c r="R3092" t="str">
        <f t="shared" si="290"/>
        <v>spaces</v>
      </c>
      <c r="S3092" s="9">
        <f t="shared" si="291"/>
        <v>42065.818807870368</v>
      </c>
      <c r="T3092" s="9">
        <f t="shared" si="292"/>
        <v>42125.777141203704</v>
      </c>
    </row>
    <row r="3093" spans="1:20" ht="60" x14ac:dyDescent="0.25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8308</v>
      </c>
      <c r="O3093" s="5">
        <f t="shared" si="288"/>
        <v>15.92</v>
      </c>
      <c r="P3093" s="5">
        <f t="shared" si="293"/>
        <v>88.444444444444443</v>
      </c>
      <c r="Q3093" t="str">
        <f t="shared" si="289"/>
        <v>theater</v>
      </c>
      <c r="R3093" t="str">
        <f t="shared" si="290"/>
        <v>spaces</v>
      </c>
      <c r="S3093" s="9">
        <f t="shared" si="291"/>
        <v>42566.948414351849</v>
      </c>
      <c r="T3093" s="9">
        <f t="shared" si="292"/>
        <v>42596.948414351849</v>
      </c>
    </row>
    <row r="3094" spans="1:20" ht="45" x14ac:dyDescent="0.25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8308</v>
      </c>
      <c r="O3094" s="5">
        <f t="shared" si="288"/>
        <v>1.18319</v>
      </c>
      <c r="P3094" s="5">
        <f t="shared" si="293"/>
        <v>56.342380952380957</v>
      </c>
      <c r="Q3094" t="str">
        <f t="shared" si="289"/>
        <v>theater</v>
      </c>
      <c r="R3094" t="str">
        <f t="shared" si="290"/>
        <v>spaces</v>
      </c>
      <c r="S3094" s="9">
        <f t="shared" si="291"/>
        <v>42255.619351851856</v>
      </c>
      <c r="T3094" s="9">
        <f t="shared" si="292"/>
        <v>42292.916666666672</v>
      </c>
    </row>
    <row r="3095" spans="1:20" ht="60" x14ac:dyDescent="0.25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8308</v>
      </c>
      <c r="O3095" s="5">
        <f t="shared" si="288"/>
        <v>22.75</v>
      </c>
      <c r="P3095" s="5">
        <f t="shared" si="293"/>
        <v>53.529411764705884</v>
      </c>
      <c r="Q3095" t="str">
        <f t="shared" si="289"/>
        <v>theater</v>
      </c>
      <c r="R3095" t="str">
        <f t="shared" si="290"/>
        <v>spaces</v>
      </c>
      <c r="S3095" s="9">
        <f t="shared" si="291"/>
        <v>41760.909039351849</v>
      </c>
      <c r="T3095" s="9">
        <f t="shared" si="292"/>
        <v>41791.165972222225</v>
      </c>
    </row>
    <row r="3096" spans="1:20" ht="45" x14ac:dyDescent="0.25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8308</v>
      </c>
      <c r="O3096" s="5">
        <f t="shared" si="288"/>
        <v>2.5000000000000001E-2</v>
      </c>
      <c r="P3096" s="5">
        <f t="shared" si="293"/>
        <v>25</v>
      </c>
      <c r="Q3096" t="str">
        <f t="shared" si="289"/>
        <v>theater</v>
      </c>
      <c r="R3096" t="str">
        <f t="shared" si="290"/>
        <v>spaces</v>
      </c>
      <c r="S3096" s="9">
        <f t="shared" si="291"/>
        <v>42207.795787037037</v>
      </c>
      <c r="T3096" s="9">
        <f t="shared" si="292"/>
        <v>42267.795787037037</v>
      </c>
    </row>
    <row r="3097" spans="1:20" ht="45" x14ac:dyDescent="0.25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8308</v>
      </c>
      <c r="O3097" s="5">
        <f t="shared" si="288"/>
        <v>0.33512064343163539</v>
      </c>
      <c r="P3097" s="5">
        <f t="shared" si="293"/>
        <v>50</v>
      </c>
      <c r="Q3097" t="str">
        <f t="shared" si="289"/>
        <v>theater</v>
      </c>
      <c r="R3097" t="str">
        <f t="shared" si="290"/>
        <v>spaces</v>
      </c>
      <c r="S3097" s="9">
        <f t="shared" si="291"/>
        <v>42523.025231481486</v>
      </c>
      <c r="T3097" s="9">
        <f t="shared" si="292"/>
        <v>42583.025231481486</v>
      </c>
    </row>
    <row r="3098" spans="1:20" ht="45" x14ac:dyDescent="0.25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8308</v>
      </c>
      <c r="O3098" s="5">
        <f t="shared" si="288"/>
        <v>3.9750000000000001</v>
      </c>
      <c r="P3098" s="5">
        <f t="shared" si="293"/>
        <v>56.785714285714285</v>
      </c>
      <c r="Q3098" t="str">
        <f t="shared" si="289"/>
        <v>theater</v>
      </c>
      <c r="R3098" t="str">
        <f t="shared" si="290"/>
        <v>spaces</v>
      </c>
      <c r="S3098" s="9">
        <f t="shared" si="291"/>
        <v>42114.825532407413</v>
      </c>
      <c r="T3098" s="9">
        <f t="shared" si="292"/>
        <v>42144.825532407413</v>
      </c>
    </row>
    <row r="3099" spans="1:20" ht="60" x14ac:dyDescent="0.25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8308</v>
      </c>
      <c r="O3099" s="5">
        <f t="shared" si="288"/>
        <v>17.149999999999999</v>
      </c>
      <c r="P3099" s="5">
        <f t="shared" si="293"/>
        <v>40.833333333333336</v>
      </c>
      <c r="Q3099" t="str">
        <f t="shared" si="289"/>
        <v>theater</v>
      </c>
      <c r="R3099" t="str">
        <f t="shared" si="290"/>
        <v>spaces</v>
      </c>
      <c r="S3099" s="9">
        <f t="shared" si="291"/>
        <v>42629.503483796296</v>
      </c>
      <c r="T3099" s="9">
        <f t="shared" si="292"/>
        <v>42650.583333333328</v>
      </c>
    </row>
    <row r="3100" spans="1:20" ht="60" x14ac:dyDescent="0.25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8308</v>
      </c>
      <c r="O3100" s="5">
        <f t="shared" si="288"/>
        <v>3.6080041046690612</v>
      </c>
      <c r="P3100" s="5">
        <f t="shared" si="293"/>
        <v>65.111111111111114</v>
      </c>
      <c r="Q3100" t="str">
        <f t="shared" si="289"/>
        <v>theater</v>
      </c>
      <c r="R3100" t="str">
        <f t="shared" si="290"/>
        <v>spaces</v>
      </c>
      <c r="S3100" s="9">
        <f t="shared" si="291"/>
        <v>42359.792233796295</v>
      </c>
      <c r="T3100" s="9">
        <f t="shared" si="292"/>
        <v>42408.01180555555</v>
      </c>
    </row>
    <row r="3101" spans="1:20" ht="60" x14ac:dyDescent="0.25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8308</v>
      </c>
      <c r="O3101" s="5">
        <f t="shared" si="288"/>
        <v>13.9</v>
      </c>
      <c r="P3101" s="5">
        <f t="shared" si="293"/>
        <v>55.6</v>
      </c>
      <c r="Q3101" t="str">
        <f t="shared" si="289"/>
        <v>theater</v>
      </c>
      <c r="R3101" t="str">
        <f t="shared" si="290"/>
        <v>spaces</v>
      </c>
      <c r="S3101" s="9">
        <f t="shared" si="291"/>
        <v>42382.189710648148</v>
      </c>
      <c r="T3101" s="9">
        <f t="shared" si="292"/>
        <v>42412.189710648148</v>
      </c>
    </row>
    <row r="3102" spans="1:20" ht="60" x14ac:dyDescent="0.25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8308</v>
      </c>
      <c r="O3102" s="5">
        <f t="shared" si="288"/>
        <v>15.225</v>
      </c>
      <c r="P3102" s="5">
        <f t="shared" si="293"/>
        <v>140.53846153846155</v>
      </c>
      <c r="Q3102" t="str">
        <f t="shared" si="289"/>
        <v>theater</v>
      </c>
      <c r="R3102" t="str">
        <f t="shared" si="290"/>
        <v>spaces</v>
      </c>
      <c r="S3102" s="9">
        <f t="shared" si="291"/>
        <v>41902.622395833336</v>
      </c>
      <c r="T3102" s="9">
        <f t="shared" si="292"/>
        <v>41932.622395833336</v>
      </c>
    </row>
    <row r="3103" spans="1:20" ht="60" x14ac:dyDescent="0.25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8308</v>
      </c>
      <c r="O3103" s="5">
        <f t="shared" si="288"/>
        <v>12</v>
      </c>
      <c r="P3103" s="5">
        <f t="shared" si="293"/>
        <v>25</v>
      </c>
      <c r="Q3103" t="str">
        <f t="shared" si="289"/>
        <v>theater</v>
      </c>
      <c r="R3103" t="str">
        <f t="shared" si="290"/>
        <v>spaces</v>
      </c>
      <c r="S3103" s="9">
        <f t="shared" si="291"/>
        <v>42171.383530092593</v>
      </c>
      <c r="T3103" s="9">
        <f t="shared" si="292"/>
        <v>42201.330555555556</v>
      </c>
    </row>
    <row r="3104" spans="1:20" ht="60" x14ac:dyDescent="0.25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8308</v>
      </c>
      <c r="O3104" s="5">
        <f t="shared" si="288"/>
        <v>39.112499999999997</v>
      </c>
      <c r="P3104" s="5">
        <f t="shared" si="293"/>
        <v>69.533333333333331</v>
      </c>
      <c r="Q3104" t="str">
        <f t="shared" si="289"/>
        <v>theater</v>
      </c>
      <c r="R3104" t="str">
        <f t="shared" si="290"/>
        <v>spaces</v>
      </c>
      <c r="S3104" s="9">
        <f t="shared" si="291"/>
        <v>42555.340486111112</v>
      </c>
      <c r="T3104" s="9">
        <f t="shared" si="292"/>
        <v>42605.340486111112</v>
      </c>
    </row>
    <row r="3105" spans="1:20" ht="30" x14ac:dyDescent="0.25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8308</v>
      </c>
      <c r="O3105" s="5">
        <f t="shared" si="288"/>
        <v>0.26829268292682928</v>
      </c>
      <c r="P3105" s="5">
        <f t="shared" si="293"/>
        <v>5.5</v>
      </c>
      <c r="Q3105" t="str">
        <f t="shared" si="289"/>
        <v>theater</v>
      </c>
      <c r="R3105" t="str">
        <f t="shared" si="290"/>
        <v>spaces</v>
      </c>
      <c r="S3105" s="9">
        <f t="shared" si="291"/>
        <v>42107.156319444446</v>
      </c>
      <c r="T3105" s="9">
        <f t="shared" si="292"/>
        <v>42167.156319444446</v>
      </c>
    </row>
    <row r="3106" spans="1:20" ht="60" x14ac:dyDescent="0.25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8308</v>
      </c>
      <c r="O3106" s="5">
        <f t="shared" si="288"/>
        <v>29.625</v>
      </c>
      <c r="P3106" s="5">
        <f t="shared" si="293"/>
        <v>237</v>
      </c>
      <c r="Q3106" t="str">
        <f t="shared" si="289"/>
        <v>theater</v>
      </c>
      <c r="R3106" t="str">
        <f t="shared" si="290"/>
        <v>spaces</v>
      </c>
      <c r="S3106" s="9">
        <f t="shared" si="291"/>
        <v>42006.908692129626</v>
      </c>
      <c r="T3106" s="9">
        <f t="shared" si="292"/>
        <v>42038.083333333328</v>
      </c>
    </row>
    <row r="3107" spans="1:20" ht="45" x14ac:dyDescent="0.25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8308</v>
      </c>
      <c r="O3107" s="5">
        <f t="shared" si="288"/>
        <v>42.360992301112063</v>
      </c>
      <c r="P3107" s="5">
        <f t="shared" si="293"/>
        <v>79.870967741935488</v>
      </c>
      <c r="Q3107" t="str">
        <f t="shared" si="289"/>
        <v>theater</v>
      </c>
      <c r="R3107" t="str">
        <f t="shared" si="290"/>
        <v>spaces</v>
      </c>
      <c r="S3107" s="9">
        <f t="shared" si="291"/>
        <v>41876.718935185185</v>
      </c>
      <c r="T3107" s="9">
        <f t="shared" si="292"/>
        <v>41931.208333333336</v>
      </c>
    </row>
    <row r="3108" spans="1:20" ht="60" x14ac:dyDescent="0.25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8308</v>
      </c>
      <c r="O3108" s="5">
        <f t="shared" si="288"/>
        <v>4.0999999999999996</v>
      </c>
      <c r="P3108" s="5">
        <f t="shared" si="293"/>
        <v>10.25</v>
      </c>
      <c r="Q3108" t="str">
        <f t="shared" si="289"/>
        <v>theater</v>
      </c>
      <c r="R3108" t="str">
        <f t="shared" si="290"/>
        <v>spaces</v>
      </c>
      <c r="S3108" s="9">
        <f t="shared" si="291"/>
        <v>42241.429120370376</v>
      </c>
      <c r="T3108" s="9">
        <f t="shared" si="292"/>
        <v>42263.916666666672</v>
      </c>
    </row>
    <row r="3109" spans="1:20" ht="60" x14ac:dyDescent="0.25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8308</v>
      </c>
      <c r="O3109" s="5">
        <f t="shared" si="288"/>
        <v>19.762499999999999</v>
      </c>
      <c r="P3109" s="5">
        <f t="shared" si="293"/>
        <v>272.58620689655174</v>
      </c>
      <c r="Q3109" t="str">
        <f t="shared" si="289"/>
        <v>theater</v>
      </c>
      <c r="R3109" t="str">
        <f t="shared" si="290"/>
        <v>spaces</v>
      </c>
      <c r="S3109" s="9">
        <f t="shared" si="291"/>
        <v>42128.814247685179</v>
      </c>
      <c r="T3109" s="9">
        <f t="shared" si="292"/>
        <v>42135.814247685179</v>
      </c>
    </row>
    <row r="3110" spans="1:20" ht="30" x14ac:dyDescent="0.25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8308</v>
      </c>
      <c r="O3110" s="5">
        <f t="shared" si="288"/>
        <v>5.1999999999999998E-2</v>
      </c>
      <c r="P3110" s="5">
        <f t="shared" si="293"/>
        <v>13</v>
      </c>
      <c r="Q3110" t="str">
        <f t="shared" si="289"/>
        <v>theater</v>
      </c>
      <c r="R3110" t="str">
        <f t="shared" si="290"/>
        <v>spaces</v>
      </c>
      <c r="S3110" s="9">
        <f t="shared" si="291"/>
        <v>42062.680486111116</v>
      </c>
      <c r="T3110" s="9">
        <f t="shared" si="292"/>
        <v>42122.638819444444</v>
      </c>
    </row>
    <row r="3111" spans="1:20" ht="60" x14ac:dyDescent="0.25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8308</v>
      </c>
      <c r="O3111" s="5">
        <f t="shared" si="288"/>
        <v>25.030188679245285</v>
      </c>
      <c r="P3111" s="5">
        <f t="shared" si="293"/>
        <v>58.184210526315788</v>
      </c>
      <c r="Q3111" t="str">
        <f t="shared" si="289"/>
        <v>theater</v>
      </c>
      <c r="R3111" t="str">
        <f t="shared" si="290"/>
        <v>spaces</v>
      </c>
      <c r="S3111" s="9">
        <f t="shared" si="291"/>
        <v>41844.125115740739</v>
      </c>
      <c r="T3111" s="9">
        <f t="shared" si="292"/>
        <v>41879.125115740739</v>
      </c>
    </row>
    <row r="3112" spans="1:20" ht="45" x14ac:dyDescent="0.25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8308</v>
      </c>
      <c r="O3112" s="5">
        <f t="shared" si="288"/>
        <v>0.04</v>
      </c>
      <c r="P3112" s="5">
        <f t="shared" si="293"/>
        <v>10</v>
      </c>
      <c r="Q3112" t="str">
        <f t="shared" si="289"/>
        <v>theater</v>
      </c>
      <c r="R3112" t="str">
        <f t="shared" si="290"/>
        <v>spaces</v>
      </c>
      <c r="S3112" s="9">
        <f t="shared" si="291"/>
        <v>42745.031469907408</v>
      </c>
      <c r="T3112" s="9">
        <f t="shared" si="292"/>
        <v>42785.031469907408</v>
      </c>
    </row>
    <row r="3113" spans="1:20" ht="45" x14ac:dyDescent="0.25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8308</v>
      </c>
      <c r="O3113" s="5">
        <f t="shared" si="288"/>
        <v>26.64</v>
      </c>
      <c r="P3113" s="5">
        <f t="shared" si="293"/>
        <v>70.10526315789474</v>
      </c>
      <c r="Q3113" t="str">
        <f t="shared" si="289"/>
        <v>theater</v>
      </c>
      <c r="R3113" t="str">
        <f t="shared" si="290"/>
        <v>spaces</v>
      </c>
      <c r="S3113" s="9">
        <f t="shared" si="291"/>
        <v>41885.595138888886</v>
      </c>
      <c r="T3113" s="9">
        <f t="shared" si="292"/>
        <v>41916.595138888886</v>
      </c>
    </row>
    <row r="3114" spans="1:20" ht="60" x14ac:dyDescent="0.25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8308</v>
      </c>
      <c r="O3114" s="5">
        <f t="shared" si="288"/>
        <v>4.7363636363636363</v>
      </c>
      <c r="P3114" s="5">
        <f t="shared" si="293"/>
        <v>57.888888888888886</v>
      </c>
      <c r="Q3114" t="str">
        <f t="shared" si="289"/>
        <v>theater</v>
      </c>
      <c r="R3114" t="str">
        <f t="shared" si="290"/>
        <v>spaces</v>
      </c>
      <c r="S3114" s="9">
        <f t="shared" si="291"/>
        <v>42615.121921296297</v>
      </c>
      <c r="T3114" s="9">
        <f t="shared" si="292"/>
        <v>42675.121921296297</v>
      </c>
    </row>
    <row r="3115" spans="1:20" ht="60" x14ac:dyDescent="0.25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8308</v>
      </c>
      <c r="O3115" s="5">
        <f t="shared" si="288"/>
        <v>4.2435339894712749</v>
      </c>
      <c r="P3115" s="5">
        <f t="shared" si="293"/>
        <v>125.27027027027027</v>
      </c>
      <c r="Q3115" t="str">
        <f t="shared" si="289"/>
        <v>theater</v>
      </c>
      <c r="R3115" t="str">
        <f t="shared" si="290"/>
        <v>spaces</v>
      </c>
      <c r="S3115" s="9">
        <f t="shared" si="291"/>
        <v>42081.731273148151</v>
      </c>
      <c r="T3115" s="9">
        <f t="shared" si="292"/>
        <v>42111.731273148151</v>
      </c>
    </row>
    <row r="3116" spans="1:20" ht="60" x14ac:dyDescent="0.25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8308</v>
      </c>
      <c r="O3116" s="5">
        <f t="shared" si="288"/>
        <v>0</v>
      </c>
      <c r="P3116" s="5">
        <f t="shared" si="293"/>
        <v>0</v>
      </c>
      <c r="Q3116" t="str">
        <f t="shared" si="289"/>
        <v>theater</v>
      </c>
      <c r="R3116" t="str">
        <f t="shared" si="290"/>
        <v>spaces</v>
      </c>
      <c r="S3116" s="9">
        <f t="shared" si="291"/>
        <v>41843.632523148146</v>
      </c>
      <c r="T3116" s="9">
        <f t="shared" si="292"/>
        <v>41903.632523148146</v>
      </c>
    </row>
    <row r="3117" spans="1:20" ht="60" x14ac:dyDescent="0.25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8308</v>
      </c>
      <c r="O3117" s="5">
        <f t="shared" si="288"/>
        <v>3</v>
      </c>
      <c r="P3117" s="5">
        <f t="shared" si="293"/>
        <v>300</v>
      </c>
      <c r="Q3117" t="str">
        <f t="shared" si="289"/>
        <v>theater</v>
      </c>
      <c r="R3117" t="str">
        <f t="shared" si="290"/>
        <v>spaces</v>
      </c>
      <c r="S3117" s="9">
        <f t="shared" si="291"/>
        <v>42496.447071759263</v>
      </c>
      <c r="T3117" s="9">
        <f t="shared" si="292"/>
        <v>42526.447071759263</v>
      </c>
    </row>
    <row r="3118" spans="1:20" ht="45" x14ac:dyDescent="0.25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8308</v>
      </c>
      <c r="O3118" s="5">
        <f t="shared" si="288"/>
        <v>57.333333333333336</v>
      </c>
      <c r="P3118" s="5">
        <f t="shared" si="293"/>
        <v>43</v>
      </c>
      <c r="Q3118" t="str">
        <f t="shared" si="289"/>
        <v>theater</v>
      </c>
      <c r="R3118" t="str">
        <f t="shared" si="290"/>
        <v>spaces</v>
      </c>
      <c r="S3118" s="9">
        <f t="shared" si="291"/>
        <v>42081.515335648146</v>
      </c>
      <c r="T3118" s="9">
        <f t="shared" si="292"/>
        <v>42095.515335648146</v>
      </c>
    </row>
    <row r="3119" spans="1:20" ht="45" x14ac:dyDescent="0.25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8308</v>
      </c>
      <c r="O3119" s="5">
        <f t="shared" si="288"/>
        <v>0.1</v>
      </c>
      <c r="P3119" s="5">
        <f t="shared" si="293"/>
        <v>1</v>
      </c>
      <c r="Q3119" t="str">
        <f t="shared" si="289"/>
        <v>theater</v>
      </c>
      <c r="R3119" t="str">
        <f t="shared" si="290"/>
        <v>spaces</v>
      </c>
      <c r="S3119" s="9">
        <f t="shared" si="291"/>
        <v>42509.374537037031</v>
      </c>
      <c r="T3119" s="9">
        <f t="shared" si="292"/>
        <v>42517.55</v>
      </c>
    </row>
    <row r="3120" spans="1:20" ht="30" x14ac:dyDescent="0.25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8308</v>
      </c>
      <c r="O3120" s="5">
        <f t="shared" si="288"/>
        <v>0.31</v>
      </c>
      <c r="P3120" s="5">
        <f t="shared" si="293"/>
        <v>775</v>
      </c>
      <c r="Q3120" t="str">
        <f t="shared" si="289"/>
        <v>theater</v>
      </c>
      <c r="R3120" t="str">
        <f t="shared" si="290"/>
        <v>spaces</v>
      </c>
      <c r="S3120" s="9">
        <f t="shared" si="291"/>
        <v>42534.649571759262</v>
      </c>
      <c r="T3120" s="9">
        <f t="shared" si="292"/>
        <v>42553.649571759262</v>
      </c>
    </row>
    <row r="3121" spans="1:20" ht="60" x14ac:dyDescent="0.25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8308</v>
      </c>
      <c r="O3121" s="5">
        <f t="shared" si="288"/>
        <v>0.05</v>
      </c>
      <c r="P3121" s="5">
        <f t="shared" si="293"/>
        <v>5</v>
      </c>
      <c r="Q3121" t="str">
        <f t="shared" si="289"/>
        <v>theater</v>
      </c>
      <c r="R3121" t="str">
        <f t="shared" si="290"/>
        <v>spaces</v>
      </c>
      <c r="S3121" s="9">
        <f t="shared" si="291"/>
        <v>42060.04550925926</v>
      </c>
      <c r="T3121" s="9">
        <f t="shared" si="292"/>
        <v>42090.003842592589</v>
      </c>
    </row>
    <row r="3122" spans="1:20" ht="45" x14ac:dyDescent="0.25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8308</v>
      </c>
      <c r="O3122" s="5">
        <f t="shared" si="288"/>
        <v>9.8461538461538465E-3</v>
      </c>
      <c r="P3122" s="5">
        <f t="shared" si="293"/>
        <v>12.8</v>
      </c>
      <c r="Q3122" t="str">
        <f t="shared" si="289"/>
        <v>theater</v>
      </c>
      <c r="R3122" t="str">
        <f t="shared" si="290"/>
        <v>spaces</v>
      </c>
      <c r="S3122" s="9">
        <f t="shared" si="291"/>
        <v>42435.942083333335</v>
      </c>
      <c r="T3122" s="9">
        <f t="shared" si="292"/>
        <v>42495.900416666671</v>
      </c>
    </row>
    <row r="3123" spans="1:20" ht="45" x14ac:dyDescent="0.25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8308</v>
      </c>
      <c r="O3123" s="5">
        <f t="shared" si="288"/>
        <v>0.66666666666666663</v>
      </c>
      <c r="P3123" s="5">
        <f t="shared" si="293"/>
        <v>10</v>
      </c>
      <c r="Q3123" t="str">
        <f t="shared" si="289"/>
        <v>theater</v>
      </c>
      <c r="R3123" t="str">
        <f t="shared" si="290"/>
        <v>spaces</v>
      </c>
      <c r="S3123" s="9">
        <f t="shared" si="291"/>
        <v>41848.679803240739</v>
      </c>
      <c r="T3123" s="9">
        <f t="shared" si="292"/>
        <v>41908.679803240739</v>
      </c>
    </row>
    <row r="3124" spans="1:20" x14ac:dyDescent="0.25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8308</v>
      </c>
      <c r="O3124" s="5">
        <f t="shared" si="288"/>
        <v>58.291457286432163</v>
      </c>
      <c r="P3124" s="5">
        <f t="shared" si="293"/>
        <v>58</v>
      </c>
      <c r="Q3124" t="str">
        <f t="shared" si="289"/>
        <v>theater</v>
      </c>
      <c r="R3124" t="str">
        <f t="shared" si="290"/>
        <v>spaces</v>
      </c>
      <c r="S3124" s="9">
        <f t="shared" si="291"/>
        <v>42678.932083333333</v>
      </c>
      <c r="T3124" s="9">
        <f t="shared" si="292"/>
        <v>42683.973750000005</v>
      </c>
    </row>
    <row r="3125" spans="1:20" ht="60" x14ac:dyDescent="0.25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8308</v>
      </c>
      <c r="O3125" s="5">
        <f t="shared" si="288"/>
        <v>68.153599999999997</v>
      </c>
      <c r="P3125" s="5">
        <f t="shared" si="293"/>
        <v>244.80459770114942</v>
      </c>
      <c r="Q3125" t="str">
        <f t="shared" si="289"/>
        <v>theater</v>
      </c>
      <c r="R3125" t="str">
        <f t="shared" si="290"/>
        <v>spaces</v>
      </c>
      <c r="S3125" s="9">
        <f t="shared" si="291"/>
        <v>42530.993032407408</v>
      </c>
      <c r="T3125" s="9">
        <f t="shared" si="292"/>
        <v>42560.993032407408</v>
      </c>
    </row>
    <row r="3126" spans="1:20" ht="45" x14ac:dyDescent="0.25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8308</v>
      </c>
      <c r="O3126" s="5">
        <f t="shared" si="288"/>
        <v>3.2499999999999999E-3</v>
      </c>
      <c r="P3126" s="5">
        <f t="shared" si="293"/>
        <v>6.5</v>
      </c>
      <c r="Q3126" t="str">
        <f t="shared" si="289"/>
        <v>theater</v>
      </c>
      <c r="R3126" t="str">
        <f t="shared" si="290"/>
        <v>spaces</v>
      </c>
      <c r="S3126" s="9">
        <f t="shared" si="291"/>
        <v>41977.780104166668</v>
      </c>
      <c r="T3126" s="9">
        <f t="shared" si="292"/>
        <v>42037.780104166668</v>
      </c>
    </row>
    <row r="3127" spans="1:20" x14ac:dyDescent="0.25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8308</v>
      </c>
      <c r="O3127" s="5">
        <f t="shared" si="288"/>
        <v>0</v>
      </c>
      <c r="P3127" s="5">
        <f t="shared" si="293"/>
        <v>0</v>
      </c>
      <c r="Q3127" t="str">
        <f t="shared" si="289"/>
        <v>theater</v>
      </c>
      <c r="R3127" t="str">
        <f t="shared" si="290"/>
        <v>spaces</v>
      </c>
      <c r="S3127" s="9">
        <f t="shared" si="291"/>
        <v>42346.20685185185</v>
      </c>
      <c r="T3127" s="9">
        <f t="shared" si="292"/>
        <v>42376.20685185185</v>
      </c>
    </row>
    <row r="3128" spans="1:20" ht="90" x14ac:dyDescent="0.25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8308</v>
      </c>
      <c r="O3128" s="5">
        <f t="shared" si="288"/>
        <v>4.16</v>
      </c>
      <c r="P3128" s="5">
        <f t="shared" si="293"/>
        <v>61.176470588235297</v>
      </c>
      <c r="Q3128" t="str">
        <f t="shared" si="289"/>
        <v>theater</v>
      </c>
      <c r="R3128" t="str">
        <f t="shared" si="290"/>
        <v>spaces</v>
      </c>
      <c r="S3128" s="9">
        <f t="shared" si="291"/>
        <v>42427.01807870371</v>
      </c>
      <c r="T3128" s="9">
        <f t="shared" si="292"/>
        <v>42456.976412037038</v>
      </c>
    </row>
    <row r="3129" spans="1:20" ht="60" x14ac:dyDescent="0.25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8308</v>
      </c>
      <c r="O3129" s="5">
        <f t="shared" si="288"/>
        <v>0</v>
      </c>
      <c r="P3129" s="5">
        <f t="shared" si="293"/>
        <v>0</v>
      </c>
      <c r="Q3129" t="str">
        <f t="shared" si="289"/>
        <v>theater</v>
      </c>
      <c r="R3129" t="str">
        <f t="shared" si="290"/>
        <v>spaces</v>
      </c>
      <c r="S3129" s="9">
        <f t="shared" si="291"/>
        <v>42034.856817129628</v>
      </c>
      <c r="T3129" s="9">
        <f t="shared" si="292"/>
        <v>42064.856817129628</v>
      </c>
    </row>
    <row r="3130" spans="1:20" ht="60" x14ac:dyDescent="0.25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8276</v>
      </c>
      <c r="O3130" s="5">
        <f t="shared" si="288"/>
        <v>108.60666666666667</v>
      </c>
      <c r="P3130" s="5">
        <f t="shared" si="293"/>
        <v>139.23931623931625</v>
      </c>
      <c r="Q3130" t="str">
        <f t="shared" si="289"/>
        <v>theater</v>
      </c>
      <c r="R3130" t="str">
        <f t="shared" si="290"/>
        <v>plays</v>
      </c>
      <c r="S3130" s="9">
        <f t="shared" si="291"/>
        <v>42780.825706018513</v>
      </c>
      <c r="T3130" s="9">
        <f t="shared" si="292"/>
        <v>42810.784039351856</v>
      </c>
    </row>
    <row r="3131" spans="1:20" ht="60" x14ac:dyDescent="0.25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8276</v>
      </c>
      <c r="O3131" s="5">
        <f t="shared" si="288"/>
        <v>0.8</v>
      </c>
      <c r="P3131" s="5">
        <f t="shared" si="293"/>
        <v>10</v>
      </c>
      <c r="Q3131" t="str">
        <f t="shared" si="289"/>
        <v>theater</v>
      </c>
      <c r="R3131" t="str">
        <f t="shared" si="290"/>
        <v>plays</v>
      </c>
      <c r="S3131" s="9">
        <f t="shared" si="291"/>
        <v>42803.842812499999</v>
      </c>
      <c r="T3131" s="9">
        <f t="shared" si="292"/>
        <v>42843.801145833335</v>
      </c>
    </row>
    <row r="3132" spans="1:20" ht="45" x14ac:dyDescent="0.25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8276</v>
      </c>
      <c r="O3132" s="5">
        <f t="shared" si="288"/>
        <v>3.75</v>
      </c>
      <c r="P3132" s="5">
        <f t="shared" si="293"/>
        <v>93.75</v>
      </c>
      <c r="Q3132" t="str">
        <f t="shared" si="289"/>
        <v>theater</v>
      </c>
      <c r="R3132" t="str">
        <f t="shared" si="290"/>
        <v>plays</v>
      </c>
      <c r="S3132" s="9">
        <f t="shared" si="291"/>
        <v>42808.640231481477</v>
      </c>
      <c r="T3132" s="9">
        <f t="shared" si="292"/>
        <v>42839.207638888889</v>
      </c>
    </row>
    <row r="3133" spans="1:20" ht="30" x14ac:dyDescent="0.25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8276</v>
      </c>
      <c r="O3133" s="5">
        <f t="shared" si="288"/>
        <v>15.731707317073171</v>
      </c>
      <c r="P3133" s="5">
        <f t="shared" si="293"/>
        <v>53.75</v>
      </c>
      <c r="Q3133" t="str">
        <f t="shared" si="289"/>
        <v>theater</v>
      </c>
      <c r="R3133" t="str">
        <f t="shared" si="290"/>
        <v>plays</v>
      </c>
      <c r="S3133" s="9">
        <f t="shared" si="291"/>
        <v>42803.579224537039</v>
      </c>
      <c r="T3133" s="9">
        <f t="shared" si="292"/>
        <v>42833.537557870368</v>
      </c>
    </row>
    <row r="3134" spans="1:20" ht="30" x14ac:dyDescent="0.25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8276</v>
      </c>
      <c r="O3134" s="5">
        <f t="shared" si="288"/>
        <v>3.3333333333333333E-2</v>
      </c>
      <c r="P3134" s="5">
        <f t="shared" si="293"/>
        <v>10</v>
      </c>
      <c r="Q3134" t="str">
        <f t="shared" si="289"/>
        <v>theater</v>
      </c>
      <c r="R3134" t="str">
        <f t="shared" si="290"/>
        <v>plays</v>
      </c>
      <c r="S3134" s="9">
        <f t="shared" si="291"/>
        <v>42786.350231481483</v>
      </c>
      <c r="T3134" s="9">
        <f t="shared" si="292"/>
        <v>42846.308564814812</v>
      </c>
    </row>
    <row r="3135" spans="1:20" ht="60" x14ac:dyDescent="0.25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8276</v>
      </c>
      <c r="O3135" s="5">
        <f t="shared" si="288"/>
        <v>108</v>
      </c>
      <c r="P3135" s="5">
        <f t="shared" si="293"/>
        <v>33.75</v>
      </c>
      <c r="Q3135" t="str">
        <f t="shared" si="289"/>
        <v>theater</v>
      </c>
      <c r="R3135" t="str">
        <f t="shared" si="290"/>
        <v>plays</v>
      </c>
      <c r="S3135" s="9">
        <f t="shared" si="291"/>
        <v>42788.565208333333</v>
      </c>
      <c r="T3135" s="9">
        <f t="shared" si="292"/>
        <v>42818.523541666669</v>
      </c>
    </row>
    <row r="3136" spans="1:20" ht="60" x14ac:dyDescent="0.25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8276</v>
      </c>
      <c r="O3136" s="5">
        <f t="shared" si="288"/>
        <v>22.5</v>
      </c>
      <c r="P3136" s="5">
        <f t="shared" si="293"/>
        <v>18.75</v>
      </c>
      <c r="Q3136" t="str">
        <f t="shared" si="289"/>
        <v>theater</v>
      </c>
      <c r="R3136" t="str">
        <f t="shared" si="290"/>
        <v>plays</v>
      </c>
      <c r="S3136" s="9">
        <f t="shared" si="291"/>
        <v>42800.720127314817</v>
      </c>
      <c r="T3136" s="9">
        <f t="shared" si="292"/>
        <v>42821.678460648152</v>
      </c>
    </row>
    <row r="3137" spans="1:20" ht="60" x14ac:dyDescent="0.25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8276</v>
      </c>
      <c r="O3137" s="5">
        <f t="shared" si="288"/>
        <v>20.849420849420849</v>
      </c>
      <c r="P3137" s="5">
        <f t="shared" si="293"/>
        <v>23.142857142857142</v>
      </c>
      <c r="Q3137" t="str">
        <f t="shared" si="289"/>
        <v>theater</v>
      </c>
      <c r="R3137" t="str">
        <f t="shared" si="290"/>
        <v>plays</v>
      </c>
      <c r="S3137" s="9">
        <f t="shared" si="291"/>
        <v>42807.151863425926</v>
      </c>
      <c r="T3137" s="9">
        <f t="shared" si="292"/>
        <v>42829.151863425926</v>
      </c>
    </row>
    <row r="3138" spans="1:20" ht="60" x14ac:dyDescent="0.25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8276</v>
      </c>
      <c r="O3138" s="5">
        <f t="shared" si="288"/>
        <v>127.8</v>
      </c>
      <c r="P3138" s="5">
        <f t="shared" si="293"/>
        <v>29.045454545454547</v>
      </c>
      <c r="Q3138" t="str">
        <f t="shared" si="289"/>
        <v>theater</v>
      </c>
      <c r="R3138" t="str">
        <f t="shared" si="290"/>
        <v>plays</v>
      </c>
      <c r="S3138" s="9">
        <f t="shared" si="291"/>
        <v>42789.462430555555</v>
      </c>
      <c r="T3138" s="9">
        <f t="shared" si="292"/>
        <v>42825.957638888889</v>
      </c>
    </row>
    <row r="3139" spans="1:20" ht="45" x14ac:dyDescent="0.25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8276</v>
      </c>
      <c r="O3139" s="5">
        <f t="shared" ref="O3139:O3202" si="294">E3139*100/D3139</f>
        <v>3.3333333333333335</v>
      </c>
      <c r="P3139" s="5">
        <f t="shared" si="293"/>
        <v>50</v>
      </c>
      <c r="Q3139" t="str">
        <f t="shared" ref="Q3139:Q3202" si="295">IF(ISERR(FIND(" ",N3139)),"",LEFT(N3139,FIND(" ",N3139)-1))</f>
        <v>theater</v>
      </c>
      <c r="R3139" t="str">
        <f t="shared" ref="R3139:R3202" si="296">IF(ISERR(FIND(" ",N3139)),"",RIGHT(N3139,LEN(N3139)-FIND("*",SUBSTITUTE(N3139," ","*",LEN(N3139)-LEN(SUBSTITUTE(N3139," ",""))))))</f>
        <v>plays</v>
      </c>
      <c r="S3139" s="9">
        <f t="shared" ref="S3139:S3202" si="297">(((J3139/60)/60)/24)+DATE(1970,1,1)</f>
        <v>42807.885057870371</v>
      </c>
      <c r="T3139" s="9">
        <f t="shared" ref="T3139:T3202" si="298">(((I3139/60)/60)/24)+DATE(1970,1,1)</f>
        <v>42858.8</v>
      </c>
    </row>
    <row r="3140" spans="1:20" ht="60" x14ac:dyDescent="0.25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8276</v>
      </c>
      <c r="O3140" s="5">
        <f t="shared" si="294"/>
        <v>0</v>
      </c>
      <c r="P3140" s="5">
        <f t="shared" ref="P3140:P3203" si="299">IF(L3140=0,0,E3140/L3140)</f>
        <v>0</v>
      </c>
      <c r="Q3140" t="str">
        <f t="shared" si="295"/>
        <v>theater</v>
      </c>
      <c r="R3140" t="str">
        <f t="shared" si="296"/>
        <v>plays</v>
      </c>
      <c r="S3140" s="9">
        <f t="shared" si="297"/>
        <v>42809.645914351851</v>
      </c>
      <c r="T3140" s="9">
        <f t="shared" si="298"/>
        <v>42828.645914351851</v>
      </c>
    </row>
    <row r="3141" spans="1:20" ht="60" x14ac:dyDescent="0.25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8276</v>
      </c>
      <c r="O3141" s="5">
        <f t="shared" si="294"/>
        <v>5.4</v>
      </c>
      <c r="P3141" s="5">
        <f t="shared" si="299"/>
        <v>450</v>
      </c>
      <c r="Q3141" t="str">
        <f t="shared" si="295"/>
        <v>theater</v>
      </c>
      <c r="R3141" t="str">
        <f t="shared" si="296"/>
        <v>plays</v>
      </c>
      <c r="S3141" s="9">
        <f t="shared" si="297"/>
        <v>42785.270370370374</v>
      </c>
      <c r="T3141" s="9">
        <f t="shared" si="298"/>
        <v>42819.189583333333</v>
      </c>
    </row>
    <row r="3142" spans="1:20" ht="60" x14ac:dyDescent="0.25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8276</v>
      </c>
      <c r="O3142" s="5">
        <f t="shared" si="294"/>
        <v>0.96</v>
      </c>
      <c r="P3142" s="5">
        <f t="shared" si="299"/>
        <v>24</v>
      </c>
      <c r="Q3142" t="str">
        <f t="shared" si="295"/>
        <v>theater</v>
      </c>
      <c r="R3142" t="str">
        <f t="shared" si="296"/>
        <v>plays</v>
      </c>
      <c r="S3142" s="9">
        <f t="shared" si="297"/>
        <v>42802.718784722223</v>
      </c>
      <c r="T3142" s="9">
        <f t="shared" si="298"/>
        <v>42832.677118055552</v>
      </c>
    </row>
    <row r="3143" spans="1:20" ht="60" x14ac:dyDescent="0.25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8276</v>
      </c>
      <c r="O3143" s="5">
        <f t="shared" si="294"/>
        <v>51.6</v>
      </c>
      <c r="P3143" s="5">
        <f t="shared" si="299"/>
        <v>32.25</v>
      </c>
      <c r="Q3143" t="str">
        <f t="shared" si="295"/>
        <v>theater</v>
      </c>
      <c r="R3143" t="str">
        <f t="shared" si="296"/>
        <v>plays</v>
      </c>
      <c r="S3143" s="9">
        <f t="shared" si="297"/>
        <v>42800.753333333334</v>
      </c>
      <c r="T3143" s="9">
        <f t="shared" si="298"/>
        <v>42841.833333333328</v>
      </c>
    </row>
    <row r="3144" spans="1:20" ht="45" x14ac:dyDescent="0.25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8276</v>
      </c>
      <c r="O3144" s="5">
        <f t="shared" si="294"/>
        <v>1.6363636363636365</v>
      </c>
      <c r="P3144" s="5">
        <f t="shared" si="299"/>
        <v>15</v>
      </c>
      <c r="Q3144" t="str">
        <f t="shared" si="295"/>
        <v>theater</v>
      </c>
      <c r="R3144" t="str">
        <f t="shared" si="296"/>
        <v>plays</v>
      </c>
      <c r="S3144" s="9">
        <f t="shared" si="297"/>
        <v>42783.513182870374</v>
      </c>
      <c r="T3144" s="9">
        <f t="shared" si="298"/>
        <v>42813.471516203703</v>
      </c>
    </row>
    <row r="3145" spans="1:20" ht="60" x14ac:dyDescent="0.25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8276</v>
      </c>
      <c r="O3145" s="5">
        <f t="shared" si="294"/>
        <v>0</v>
      </c>
      <c r="P3145" s="5">
        <f t="shared" si="299"/>
        <v>0</v>
      </c>
      <c r="Q3145" t="str">
        <f t="shared" si="295"/>
        <v>theater</v>
      </c>
      <c r="R3145" t="str">
        <f t="shared" si="296"/>
        <v>plays</v>
      </c>
      <c r="S3145" s="9">
        <f t="shared" si="297"/>
        <v>42808.358287037037</v>
      </c>
      <c r="T3145" s="9">
        <f t="shared" si="298"/>
        <v>42834.358287037037</v>
      </c>
    </row>
    <row r="3146" spans="1:20" ht="60" x14ac:dyDescent="0.25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8276</v>
      </c>
      <c r="O3146" s="5">
        <f t="shared" si="294"/>
        <v>75.400000000000006</v>
      </c>
      <c r="P3146" s="5">
        <f t="shared" si="299"/>
        <v>251.33333333333334</v>
      </c>
      <c r="Q3146" t="str">
        <f t="shared" si="295"/>
        <v>theater</v>
      </c>
      <c r="R3146" t="str">
        <f t="shared" si="296"/>
        <v>plays</v>
      </c>
      <c r="S3146" s="9">
        <f t="shared" si="297"/>
        <v>42796.538275462968</v>
      </c>
      <c r="T3146" s="9">
        <f t="shared" si="298"/>
        <v>42813.25</v>
      </c>
    </row>
    <row r="3147" spans="1:20" ht="45" x14ac:dyDescent="0.25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8276</v>
      </c>
      <c r="O3147" s="5">
        <f t="shared" si="294"/>
        <v>0</v>
      </c>
      <c r="P3147" s="5">
        <f t="shared" si="299"/>
        <v>0</v>
      </c>
      <c r="Q3147" t="str">
        <f t="shared" si="295"/>
        <v>theater</v>
      </c>
      <c r="R3147" t="str">
        <f t="shared" si="296"/>
        <v>plays</v>
      </c>
      <c r="S3147" s="9">
        <f t="shared" si="297"/>
        <v>42762.040902777779</v>
      </c>
      <c r="T3147" s="9">
        <f t="shared" si="298"/>
        <v>42821.999236111107</v>
      </c>
    </row>
    <row r="3148" spans="1:20" ht="45" x14ac:dyDescent="0.25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8276</v>
      </c>
      <c r="O3148" s="5">
        <f t="shared" si="294"/>
        <v>10.5</v>
      </c>
      <c r="P3148" s="5">
        <f t="shared" si="299"/>
        <v>437.5</v>
      </c>
      <c r="Q3148" t="str">
        <f t="shared" si="295"/>
        <v>theater</v>
      </c>
      <c r="R3148" t="str">
        <f t="shared" si="296"/>
        <v>plays</v>
      </c>
      <c r="S3148" s="9">
        <f t="shared" si="297"/>
        <v>42796.682476851856</v>
      </c>
      <c r="T3148" s="9">
        <f t="shared" si="298"/>
        <v>42841.640810185185</v>
      </c>
    </row>
    <row r="3149" spans="1:20" ht="60" x14ac:dyDescent="0.25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8276</v>
      </c>
      <c r="O3149" s="5">
        <f t="shared" si="294"/>
        <v>117.52500000000001</v>
      </c>
      <c r="P3149" s="5">
        <f t="shared" si="299"/>
        <v>110.35211267605634</v>
      </c>
      <c r="Q3149" t="str">
        <f t="shared" si="295"/>
        <v>theater</v>
      </c>
      <c r="R3149" t="str">
        <f t="shared" si="296"/>
        <v>plays</v>
      </c>
      <c r="S3149" s="9">
        <f t="shared" si="297"/>
        <v>41909.969386574077</v>
      </c>
      <c r="T3149" s="9">
        <f t="shared" si="298"/>
        <v>41950.011053240742</v>
      </c>
    </row>
    <row r="3150" spans="1:20" ht="30" x14ac:dyDescent="0.25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8276</v>
      </c>
      <c r="O3150" s="5">
        <f t="shared" si="294"/>
        <v>131.16666666666666</v>
      </c>
      <c r="P3150" s="5">
        <f t="shared" si="299"/>
        <v>41.421052631578945</v>
      </c>
      <c r="Q3150" t="str">
        <f t="shared" si="295"/>
        <v>theater</v>
      </c>
      <c r="R3150" t="str">
        <f t="shared" si="296"/>
        <v>plays</v>
      </c>
      <c r="S3150" s="9">
        <f t="shared" si="297"/>
        <v>41891.665324074071</v>
      </c>
      <c r="T3150" s="9">
        <f t="shared" si="298"/>
        <v>41913.166666666664</v>
      </c>
    </row>
    <row r="3151" spans="1:20" ht="60" x14ac:dyDescent="0.25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8276</v>
      </c>
      <c r="O3151" s="5">
        <f t="shared" si="294"/>
        <v>104</v>
      </c>
      <c r="P3151" s="5">
        <f t="shared" si="299"/>
        <v>52</v>
      </c>
      <c r="Q3151" t="str">
        <f t="shared" si="295"/>
        <v>theater</v>
      </c>
      <c r="R3151" t="str">
        <f t="shared" si="296"/>
        <v>plays</v>
      </c>
      <c r="S3151" s="9">
        <f t="shared" si="297"/>
        <v>41226.017361111109</v>
      </c>
      <c r="T3151" s="9">
        <f t="shared" si="298"/>
        <v>41250.083333333336</v>
      </c>
    </row>
    <row r="3152" spans="1:20" ht="60" x14ac:dyDescent="0.25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8276</v>
      </c>
      <c r="O3152" s="5">
        <f t="shared" si="294"/>
        <v>101</v>
      </c>
      <c r="P3152" s="5">
        <f t="shared" si="299"/>
        <v>33.990384615384613</v>
      </c>
      <c r="Q3152" t="str">
        <f t="shared" si="295"/>
        <v>theater</v>
      </c>
      <c r="R3152" t="str">
        <f t="shared" si="296"/>
        <v>plays</v>
      </c>
      <c r="S3152" s="9">
        <f t="shared" si="297"/>
        <v>40478.263923611114</v>
      </c>
      <c r="T3152" s="9">
        <f t="shared" si="298"/>
        <v>40568.166666666664</v>
      </c>
    </row>
    <row r="3153" spans="1:20" ht="45" x14ac:dyDescent="0.25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8276</v>
      </c>
      <c r="O3153" s="5">
        <f t="shared" si="294"/>
        <v>100.4</v>
      </c>
      <c r="P3153" s="5">
        <f t="shared" si="299"/>
        <v>103.35294117647059</v>
      </c>
      <c r="Q3153" t="str">
        <f t="shared" si="295"/>
        <v>theater</v>
      </c>
      <c r="R3153" t="str">
        <f t="shared" si="296"/>
        <v>plays</v>
      </c>
      <c r="S3153" s="9">
        <f t="shared" si="297"/>
        <v>41862.83997685185</v>
      </c>
      <c r="T3153" s="9">
        <f t="shared" si="298"/>
        <v>41892.83997685185</v>
      </c>
    </row>
    <row r="3154" spans="1:20" ht="45" x14ac:dyDescent="0.25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8276</v>
      </c>
      <c r="O3154" s="5">
        <f t="shared" si="294"/>
        <v>105.95454545454545</v>
      </c>
      <c r="P3154" s="5">
        <f t="shared" si="299"/>
        <v>34.791044776119406</v>
      </c>
      <c r="Q3154" t="str">
        <f t="shared" si="295"/>
        <v>theater</v>
      </c>
      <c r="R3154" t="str">
        <f t="shared" si="296"/>
        <v>plays</v>
      </c>
      <c r="S3154" s="9">
        <f t="shared" si="297"/>
        <v>41550.867673611108</v>
      </c>
      <c r="T3154" s="9">
        <f t="shared" si="298"/>
        <v>41580.867673611108</v>
      </c>
    </row>
    <row r="3155" spans="1:20" ht="45" x14ac:dyDescent="0.25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8276</v>
      </c>
      <c r="O3155" s="5">
        <f t="shared" si="294"/>
        <v>335.58333333333331</v>
      </c>
      <c r="P3155" s="5">
        <f t="shared" si="299"/>
        <v>41.773858921161825</v>
      </c>
      <c r="Q3155" t="str">
        <f t="shared" si="295"/>
        <v>theater</v>
      </c>
      <c r="R3155" t="str">
        <f t="shared" si="296"/>
        <v>plays</v>
      </c>
      <c r="S3155" s="9">
        <f t="shared" si="297"/>
        <v>40633.154363425929</v>
      </c>
      <c r="T3155" s="9">
        <f t="shared" si="298"/>
        <v>40664.207638888889</v>
      </c>
    </row>
    <row r="3156" spans="1:20" ht="60" x14ac:dyDescent="0.25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8276</v>
      </c>
      <c r="O3156" s="5">
        <f t="shared" si="294"/>
        <v>112.92857142857143</v>
      </c>
      <c r="P3156" s="5">
        <f t="shared" si="299"/>
        <v>64.268292682926827</v>
      </c>
      <c r="Q3156" t="str">
        <f t="shared" si="295"/>
        <v>theater</v>
      </c>
      <c r="R3156" t="str">
        <f t="shared" si="296"/>
        <v>plays</v>
      </c>
      <c r="S3156" s="9">
        <f t="shared" si="297"/>
        <v>40970.875671296293</v>
      </c>
      <c r="T3156" s="9">
        <f t="shared" si="298"/>
        <v>41000.834004629629</v>
      </c>
    </row>
    <row r="3157" spans="1:20" ht="45" x14ac:dyDescent="0.25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8276</v>
      </c>
      <c r="O3157" s="5">
        <f t="shared" si="294"/>
        <v>188.50460000000001</v>
      </c>
      <c r="P3157" s="5">
        <f t="shared" si="299"/>
        <v>31.209370860927152</v>
      </c>
      <c r="Q3157" t="str">
        <f t="shared" si="295"/>
        <v>theater</v>
      </c>
      <c r="R3157" t="str">
        <f t="shared" si="296"/>
        <v>plays</v>
      </c>
      <c r="S3157" s="9">
        <f t="shared" si="297"/>
        <v>41233.499131944445</v>
      </c>
      <c r="T3157" s="9">
        <f t="shared" si="298"/>
        <v>41263.499131944445</v>
      </c>
    </row>
    <row r="3158" spans="1:20" ht="60" x14ac:dyDescent="0.25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8276</v>
      </c>
      <c r="O3158" s="5">
        <f t="shared" si="294"/>
        <v>101.81818181818181</v>
      </c>
      <c r="P3158" s="5">
        <f t="shared" si="299"/>
        <v>62.921348314606739</v>
      </c>
      <c r="Q3158" t="str">
        <f t="shared" si="295"/>
        <v>theater</v>
      </c>
      <c r="R3158" t="str">
        <f t="shared" si="296"/>
        <v>plays</v>
      </c>
      <c r="S3158" s="9">
        <f t="shared" si="297"/>
        <v>41026.953055555554</v>
      </c>
      <c r="T3158" s="9">
        <f t="shared" si="298"/>
        <v>41061.953055555554</v>
      </c>
    </row>
    <row r="3159" spans="1:20" ht="30" x14ac:dyDescent="0.25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8276</v>
      </c>
      <c r="O3159" s="5">
        <f t="shared" si="294"/>
        <v>101</v>
      </c>
      <c r="P3159" s="5">
        <f t="shared" si="299"/>
        <v>98.536585365853654</v>
      </c>
      <c r="Q3159" t="str">
        <f t="shared" si="295"/>
        <v>theater</v>
      </c>
      <c r="R3159" t="str">
        <f t="shared" si="296"/>
        <v>plays</v>
      </c>
      <c r="S3159" s="9">
        <f t="shared" si="297"/>
        <v>41829.788252314815</v>
      </c>
      <c r="T3159" s="9">
        <f t="shared" si="298"/>
        <v>41839.208333333336</v>
      </c>
    </row>
    <row r="3160" spans="1:20" ht="30" x14ac:dyDescent="0.25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8276</v>
      </c>
      <c r="O3160" s="5">
        <f t="shared" si="294"/>
        <v>114</v>
      </c>
      <c r="P3160" s="5">
        <f t="shared" si="299"/>
        <v>82.608695652173907</v>
      </c>
      <c r="Q3160" t="str">
        <f t="shared" si="295"/>
        <v>theater</v>
      </c>
      <c r="R3160" t="str">
        <f t="shared" si="296"/>
        <v>plays</v>
      </c>
      <c r="S3160" s="9">
        <f t="shared" si="297"/>
        <v>41447.839722222219</v>
      </c>
      <c r="T3160" s="9">
        <f t="shared" si="298"/>
        <v>41477.839722222219</v>
      </c>
    </row>
    <row r="3161" spans="1:20" ht="45" x14ac:dyDescent="0.25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8276</v>
      </c>
      <c r="O3161" s="5">
        <f t="shared" si="294"/>
        <v>133.48133333333334</v>
      </c>
      <c r="P3161" s="5">
        <f t="shared" si="299"/>
        <v>38.504230769230773</v>
      </c>
      <c r="Q3161" t="str">
        <f t="shared" si="295"/>
        <v>theater</v>
      </c>
      <c r="R3161" t="str">
        <f t="shared" si="296"/>
        <v>plays</v>
      </c>
      <c r="S3161" s="9">
        <f t="shared" si="297"/>
        <v>40884.066678240742</v>
      </c>
      <c r="T3161" s="9">
        <f t="shared" si="298"/>
        <v>40926.958333333336</v>
      </c>
    </row>
    <row r="3162" spans="1:20" ht="45" x14ac:dyDescent="0.25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8276</v>
      </c>
      <c r="O3162" s="5">
        <f t="shared" si="294"/>
        <v>101.53333333333333</v>
      </c>
      <c r="P3162" s="5">
        <f t="shared" si="299"/>
        <v>80.15789473684211</v>
      </c>
      <c r="Q3162" t="str">
        <f t="shared" si="295"/>
        <v>theater</v>
      </c>
      <c r="R3162" t="str">
        <f t="shared" si="296"/>
        <v>plays</v>
      </c>
      <c r="S3162" s="9">
        <f t="shared" si="297"/>
        <v>41841.26489583333</v>
      </c>
      <c r="T3162" s="9">
        <f t="shared" si="298"/>
        <v>41864.207638888889</v>
      </c>
    </row>
    <row r="3163" spans="1:20" ht="60" x14ac:dyDescent="0.25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8276</v>
      </c>
      <c r="O3163" s="5">
        <f t="shared" si="294"/>
        <v>105.1</v>
      </c>
      <c r="P3163" s="5">
        <f t="shared" si="299"/>
        <v>28.405405405405407</v>
      </c>
      <c r="Q3163" t="str">
        <f t="shared" si="295"/>
        <v>theater</v>
      </c>
      <c r="R3163" t="str">
        <f t="shared" si="296"/>
        <v>plays</v>
      </c>
      <c r="S3163" s="9">
        <f t="shared" si="297"/>
        <v>41897.536134259259</v>
      </c>
      <c r="T3163" s="9">
        <f t="shared" si="298"/>
        <v>41927.536134259259</v>
      </c>
    </row>
    <row r="3164" spans="1:20" ht="60" x14ac:dyDescent="0.25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8276</v>
      </c>
      <c r="O3164" s="5">
        <f t="shared" si="294"/>
        <v>127.15</v>
      </c>
      <c r="P3164" s="5">
        <f t="shared" si="299"/>
        <v>80.730158730158735</v>
      </c>
      <c r="Q3164" t="str">
        <f t="shared" si="295"/>
        <v>theater</v>
      </c>
      <c r="R3164" t="str">
        <f t="shared" si="296"/>
        <v>plays</v>
      </c>
      <c r="S3164" s="9">
        <f t="shared" si="297"/>
        <v>41799.685902777775</v>
      </c>
      <c r="T3164" s="9">
        <f t="shared" si="298"/>
        <v>41827.083333333336</v>
      </c>
    </row>
    <row r="3165" spans="1:20" ht="45" x14ac:dyDescent="0.25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8276</v>
      </c>
      <c r="O3165" s="5">
        <f t="shared" si="294"/>
        <v>111.15384615384616</v>
      </c>
      <c r="P3165" s="5">
        <f t="shared" si="299"/>
        <v>200.69444444444446</v>
      </c>
      <c r="Q3165" t="str">
        <f t="shared" si="295"/>
        <v>theater</v>
      </c>
      <c r="R3165" t="str">
        <f t="shared" si="296"/>
        <v>plays</v>
      </c>
      <c r="S3165" s="9">
        <f t="shared" si="297"/>
        <v>41775.753761574073</v>
      </c>
      <c r="T3165" s="9">
        <f t="shared" si="298"/>
        <v>41805.753761574073</v>
      </c>
    </row>
    <row r="3166" spans="1:20" ht="60" x14ac:dyDescent="0.25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8276</v>
      </c>
      <c r="O3166" s="5">
        <f t="shared" si="294"/>
        <v>106.76</v>
      </c>
      <c r="P3166" s="5">
        <f t="shared" si="299"/>
        <v>37.591549295774648</v>
      </c>
      <c r="Q3166" t="str">
        <f t="shared" si="295"/>
        <v>theater</v>
      </c>
      <c r="R3166" t="str">
        <f t="shared" si="296"/>
        <v>plays</v>
      </c>
      <c r="S3166" s="9">
        <f t="shared" si="297"/>
        <v>41766.80572916667</v>
      </c>
      <c r="T3166" s="9">
        <f t="shared" si="298"/>
        <v>41799.80572916667</v>
      </c>
    </row>
    <row r="3167" spans="1:20" ht="60" x14ac:dyDescent="0.25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8276</v>
      </c>
      <c r="O3167" s="5">
        <f t="shared" si="294"/>
        <v>162.66666666666666</v>
      </c>
      <c r="P3167" s="5">
        <f t="shared" si="299"/>
        <v>58.095238095238095</v>
      </c>
      <c r="Q3167" t="str">
        <f t="shared" si="295"/>
        <v>theater</v>
      </c>
      <c r="R3167" t="str">
        <f t="shared" si="296"/>
        <v>plays</v>
      </c>
      <c r="S3167" s="9">
        <f t="shared" si="297"/>
        <v>40644.159259259257</v>
      </c>
      <c r="T3167" s="9">
        <f t="shared" si="298"/>
        <v>40666.165972222225</v>
      </c>
    </row>
    <row r="3168" spans="1:20" ht="60" x14ac:dyDescent="0.25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8276</v>
      </c>
      <c r="O3168" s="5">
        <f t="shared" si="294"/>
        <v>160.22808571428573</v>
      </c>
      <c r="P3168" s="5">
        <f t="shared" si="299"/>
        <v>60.300892473118282</v>
      </c>
      <c r="Q3168" t="str">
        <f t="shared" si="295"/>
        <v>theater</v>
      </c>
      <c r="R3168" t="str">
        <f t="shared" si="296"/>
        <v>plays</v>
      </c>
      <c r="S3168" s="9">
        <f t="shared" si="297"/>
        <v>41940.69158564815</v>
      </c>
      <c r="T3168" s="9">
        <f t="shared" si="298"/>
        <v>41969.332638888889</v>
      </c>
    </row>
    <row r="3169" spans="1:20" ht="30" x14ac:dyDescent="0.25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8276</v>
      </c>
      <c r="O3169" s="5">
        <f t="shared" si="294"/>
        <v>116.16666666666667</v>
      </c>
      <c r="P3169" s="5">
        <f t="shared" si="299"/>
        <v>63.363636363636367</v>
      </c>
      <c r="Q3169" t="str">
        <f t="shared" si="295"/>
        <v>theater</v>
      </c>
      <c r="R3169" t="str">
        <f t="shared" si="296"/>
        <v>plays</v>
      </c>
      <c r="S3169" s="9">
        <f t="shared" si="297"/>
        <v>41839.175706018519</v>
      </c>
      <c r="T3169" s="9">
        <f t="shared" si="298"/>
        <v>41853.175706018519</v>
      </c>
    </row>
    <row r="3170" spans="1:20" ht="45" x14ac:dyDescent="0.25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8276</v>
      </c>
      <c r="O3170" s="5">
        <f t="shared" si="294"/>
        <v>124.2</v>
      </c>
      <c r="P3170" s="5">
        <f t="shared" si="299"/>
        <v>50.901639344262293</v>
      </c>
      <c r="Q3170" t="str">
        <f t="shared" si="295"/>
        <v>theater</v>
      </c>
      <c r="R3170" t="str">
        <f t="shared" si="296"/>
        <v>plays</v>
      </c>
      <c r="S3170" s="9">
        <f t="shared" si="297"/>
        <v>41772.105937500004</v>
      </c>
      <c r="T3170" s="9">
        <f t="shared" si="298"/>
        <v>41803.916666666664</v>
      </c>
    </row>
    <row r="3171" spans="1:20" ht="30" x14ac:dyDescent="0.25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8276</v>
      </c>
      <c r="O3171" s="5">
        <f t="shared" si="294"/>
        <v>103.0125</v>
      </c>
      <c r="P3171" s="5">
        <f t="shared" si="299"/>
        <v>100.5</v>
      </c>
      <c r="Q3171" t="str">
        <f t="shared" si="295"/>
        <v>theater</v>
      </c>
      <c r="R3171" t="str">
        <f t="shared" si="296"/>
        <v>plays</v>
      </c>
      <c r="S3171" s="9">
        <f t="shared" si="297"/>
        <v>41591.737974537034</v>
      </c>
      <c r="T3171" s="9">
        <f t="shared" si="298"/>
        <v>41621.207638888889</v>
      </c>
    </row>
    <row r="3172" spans="1:20" ht="45" x14ac:dyDescent="0.25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8276</v>
      </c>
      <c r="O3172" s="5">
        <f t="shared" si="294"/>
        <v>112.25</v>
      </c>
      <c r="P3172" s="5">
        <f t="shared" si="299"/>
        <v>31.619718309859156</v>
      </c>
      <c r="Q3172" t="str">
        <f t="shared" si="295"/>
        <v>theater</v>
      </c>
      <c r="R3172" t="str">
        <f t="shared" si="296"/>
        <v>plays</v>
      </c>
      <c r="S3172" s="9">
        <f t="shared" si="297"/>
        <v>41789.080370370371</v>
      </c>
      <c r="T3172" s="9">
        <f t="shared" si="298"/>
        <v>41822.166666666664</v>
      </c>
    </row>
    <row r="3173" spans="1:20" ht="60" x14ac:dyDescent="0.25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8276</v>
      </c>
      <c r="O3173" s="5">
        <f t="shared" si="294"/>
        <v>108.81428571428572</v>
      </c>
      <c r="P3173" s="5">
        <f t="shared" si="299"/>
        <v>65.102564102564102</v>
      </c>
      <c r="Q3173" t="str">
        <f t="shared" si="295"/>
        <v>theater</v>
      </c>
      <c r="R3173" t="str">
        <f t="shared" si="296"/>
        <v>plays</v>
      </c>
      <c r="S3173" s="9">
        <f t="shared" si="297"/>
        <v>42466.608310185184</v>
      </c>
      <c r="T3173" s="9">
        <f t="shared" si="298"/>
        <v>42496.608310185184</v>
      </c>
    </row>
    <row r="3174" spans="1:20" ht="45" x14ac:dyDescent="0.25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8276</v>
      </c>
      <c r="O3174" s="5">
        <f t="shared" si="294"/>
        <v>115</v>
      </c>
      <c r="P3174" s="5">
        <f t="shared" si="299"/>
        <v>79.310344827586206</v>
      </c>
      <c r="Q3174" t="str">
        <f t="shared" si="295"/>
        <v>theater</v>
      </c>
      <c r="R3174" t="str">
        <f t="shared" si="296"/>
        <v>plays</v>
      </c>
      <c r="S3174" s="9">
        <f t="shared" si="297"/>
        <v>40923.729953703703</v>
      </c>
      <c r="T3174" s="9">
        <f t="shared" si="298"/>
        <v>40953.729953703703</v>
      </c>
    </row>
    <row r="3175" spans="1:20" ht="60" x14ac:dyDescent="0.25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8276</v>
      </c>
      <c r="O3175" s="5">
        <f t="shared" si="294"/>
        <v>103</v>
      </c>
      <c r="P3175" s="5">
        <f t="shared" si="299"/>
        <v>139.18918918918919</v>
      </c>
      <c r="Q3175" t="str">
        <f t="shared" si="295"/>
        <v>theater</v>
      </c>
      <c r="R3175" t="str">
        <f t="shared" si="296"/>
        <v>plays</v>
      </c>
      <c r="S3175" s="9">
        <f t="shared" si="297"/>
        <v>41878.878379629627</v>
      </c>
      <c r="T3175" s="9">
        <f t="shared" si="298"/>
        <v>41908.878379629627</v>
      </c>
    </row>
    <row r="3176" spans="1:20" ht="60" x14ac:dyDescent="0.25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8276</v>
      </c>
      <c r="O3176" s="5">
        <f t="shared" si="294"/>
        <v>101.13333333333334</v>
      </c>
      <c r="P3176" s="5">
        <f t="shared" si="299"/>
        <v>131.91304347826087</v>
      </c>
      <c r="Q3176" t="str">
        <f t="shared" si="295"/>
        <v>theater</v>
      </c>
      <c r="R3176" t="str">
        <f t="shared" si="296"/>
        <v>plays</v>
      </c>
      <c r="S3176" s="9">
        <f t="shared" si="297"/>
        <v>41862.864675925928</v>
      </c>
      <c r="T3176" s="9">
        <f t="shared" si="298"/>
        <v>41876.864675925928</v>
      </c>
    </row>
    <row r="3177" spans="1:20" ht="60" x14ac:dyDescent="0.25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8276</v>
      </c>
      <c r="O3177" s="5">
        <f t="shared" si="294"/>
        <v>109.56</v>
      </c>
      <c r="P3177" s="5">
        <f t="shared" si="299"/>
        <v>91.3</v>
      </c>
      <c r="Q3177" t="str">
        <f t="shared" si="295"/>
        <v>theater</v>
      </c>
      <c r="R3177" t="str">
        <f t="shared" si="296"/>
        <v>plays</v>
      </c>
      <c r="S3177" s="9">
        <f t="shared" si="297"/>
        <v>40531.886886574073</v>
      </c>
      <c r="T3177" s="9">
        <f t="shared" si="298"/>
        <v>40591.886886574073</v>
      </c>
    </row>
    <row r="3178" spans="1:20" ht="60" x14ac:dyDescent="0.25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8276</v>
      </c>
      <c r="O3178" s="5">
        <f t="shared" si="294"/>
        <v>114.84210526315789</v>
      </c>
      <c r="P3178" s="5">
        <f t="shared" si="299"/>
        <v>39.672727272727272</v>
      </c>
      <c r="Q3178" t="str">
        <f t="shared" si="295"/>
        <v>theater</v>
      </c>
      <c r="R3178" t="str">
        <f t="shared" si="296"/>
        <v>plays</v>
      </c>
      <c r="S3178" s="9">
        <f t="shared" si="297"/>
        <v>41477.930914351848</v>
      </c>
      <c r="T3178" s="9">
        <f t="shared" si="298"/>
        <v>41504.625</v>
      </c>
    </row>
    <row r="3179" spans="1:20" ht="45" x14ac:dyDescent="0.25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8276</v>
      </c>
      <c r="O3179" s="5">
        <f t="shared" si="294"/>
        <v>117.4</v>
      </c>
      <c r="P3179" s="5">
        <f t="shared" si="299"/>
        <v>57.549019607843135</v>
      </c>
      <c r="Q3179" t="str">
        <f t="shared" si="295"/>
        <v>theater</v>
      </c>
      <c r="R3179" t="str">
        <f t="shared" si="296"/>
        <v>plays</v>
      </c>
      <c r="S3179" s="9">
        <f t="shared" si="297"/>
        <v>41781.666770833333</v>
      </c>
      <c r="T3179" s="9">
        <f t="shared" si="298"/>
        <v>41811.666770833333</v>
      </c>
    </row>
    <row r="3180" spans="1:20" ht="60" x14ac:dyDescent="0.25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8276</v>
      </c>
      <c r="O3180" s="5">
        <f t="shared" si="294"/>
        <v>171.73333333333332</v>
      </c>
      <c r="P3180" s="5">
        <f t="shared" si="299"/>
        <v>33.025641025641029</v>
      </c>
      <c r="Q3180" t="str">
        <f t="shared" si="295"/>
        <v>theater</v>
      </c>
      <c r="R3180" t="str">
        <f t="shared" si="296"/>
        <v>plays</v>
      </c>
      <c r="S3180" s="9">
        <f t="shared" si="297"/>
        <v>41806.605034722219</v>
      </c>
      <c r="T3180" s="9">
        <f t="shared" si="298"/>
        <v>41836.605034722219</v>
      </c>
    </row>
    <row r="3181" spans="1:20" ht="45" x14ac:dyDescent="0.25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8276</v>
      </c>
      <c r="O3181" s="5">
        <f t="shared" si="294"/>
        <v>114.16238095238096</v>
      </c>
      <c r="P3181" s="5">
        <f t="shared" si="299"/>
        <v>77.335806451612896</v>
      </c>
      <c r="Q3181" t="str">
        <f t="shared" si="295"/>
        <v>theater</v>
      </c>
      <c r="R3181" t="str">
        <f t="shared" si="296"/>
        <v>plays</v>
      </c>
      <c r="S3181" s="9">
        <f t="shared" si="297"/>
        <v>41375.702210648145</v>
      </c>
      <c r="T3181" s="9">
        <f t="shared" si="298"/>
        <v>41400.702210648145</v>
      </c>
    </row>
    <row r="3182" spans="1:20" ht="45" x14ac:dyDescent="0.25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8276</v>
      </c>
      <c r="O3182" s="5">
        <f t="shared" si="294"/>
        <v>119.75</v>
      </c>
      <c r="P3182" s="5">
        <f t="shared" si="299"/>
        <v>31.933333333333334</v>
      </c>
      <c r="Q3182" t="str">
        <f t="shared" si="295"/>
        <v>theater</v>
      </c>
      <c r="R3182" t="str">
        <f t="shared" si="296"/>
        <v>plays</v>
      </c>
      <c r="S3182" s="9">
        <f t="shared" si="297"/>
        <v>41780.412604166668</v>
      </c>
      <c r="T3182" s="9">
        <f t="shared" si="298"/>
        <v>41810.412604166668</v>
      </c>
    </row>
    <row r="3183" spans="1:20" ht="60" x14ac:dyDescent="0.25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8276</v>
      </c>
      <c r="O3183" s="5">
        <f t="shared" si="294"/>
        <v>109</v>
      </c>
      <c r="P3183" s="5">
        <f t="shared" si="299"/>
        <v>36.333333333333336</v>
      </c>
      <c r="Q3183" t="str">
        <f t="shared" si="295"/>
        <v>theater</v>
      </c>
      <c r="R3183" t="str">
        <f t="shared" si="296"/>
        <v>plays</v>
      </c>
      <c r="S3183" s="9">
        <f t="shared" si="297"/>
        <v>41779.310034722221</v>
      </c>
      <c r="T3183" s="9">
        <f t="shared" si="298"/>
        <v>41805.666666666664</v>
      </c>
    </row>
    <row r="3184" spans="1:20" ht="60" x14ac:dyDescent="0.25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8276</v>
      </c>
      <c r="O3184" s="5">
        <f t="shared" si="294"/>
        <v>100.88571428571429</v>
      </c>
      <c r="P3184" s="5">
        <f t="shared" si="299"/>
        <v>46.768211920529801</v>
      </c>
      <c r="Q3184" t="str">
        <f t="shared" si="295"/>
        <v>theater</v>
      </c>
      <c r="R3184" t="str">
        <f t="shared" si="296"/>
        <v>plays</v>
      </c>
      <c r="S3184" s="9">
        <f t="shared" si="297"/>
        <v>40883.949317129627</v>
      </c>
      <c r="T3184" s="9">
        <f t="shared" si="298"/>
        <v>40939.708333333336</v>
      </c>
    </row>
    <row r="3185" spans="1:20" ht="45" x14ac:dyDescent="0.25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8276</v>
      </c>
      <c r="O3185" s="5">
        <f t="shared" si="294"/>
        <v>109</v>
      </c>
      <c r="P3185" s="5">
        <f t="shared" si="299"/>
        <v>40.073529411764703</v>
      </c>
      <c r="Q3185" t="str">
        <f t="shared" si="295"/>
        <v>theater</v>
      </c>
      <c r="R3185" t="str">
        <f t="shared" si="296"/>
        <v>plays</v>
      </c>
      <c r="S3185" s="9">
        <f t="shared" si="297"/>
        <v>41491.79478009259</v>
      </c>
      <c r="T3185" s="9">
        <f t="shared" si="298"/>
        <v>41509.79478009259</v>
      </c>
    </row>
    <row r="3186" spans="1:20" ht="45" x14ac:dyDescent="0.25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8276</v>
      </c>
      <c r="O3186" s="5">
        <f t="shared" si="294"/>
        <v>107.20930232558139</v>
      </c>
      <c r="P3186" s="5">
        <f t="shared" si="299"/>
        <v>100.21739130434783</v>
      </c>
      <c r="Q3186" t="str">
        <f t="shared" si="295"/>
        <v>theater</v>
      </c>
      <c r="R3186" t="str">
        <f t="shared" si="296"/>
        <v>plays</v>
      </c>
      <c r="S3186" s="9">
        <f t="shared" si="297"/>
        <v>41791.993414351848</v>
      </c>
      <c r="T3186" s="9">
        <f t="shared" si="298"/>
        <v>41821.993414351848</v>
      </c>
    </row>
    <row r="3187" spans="1:20" ht="60" x14ac:dyDescent="0.25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8276</v>
      </c>
      <c r="O3187" s="5">
        <f t="shared" si="294"/>
        <v>100</v>
      </c>
      <c r="P3187" s="5">
        <f t="shared" si="299"/>
        <v>41.666666666666664</v>
      </c>
      <c r="Q3187" t="str">
        <f t="shared" si="295"/>
        <v>theater</v>
      </c>
      <c r="R3187" t="str">
        <f t="shared" si="296"/>
        <v>plays</v>
      </c>
      <c r="S3187" s="9">
        <f t="shared" si="297"/>
        <v>41829.977326388893</v>
      </c>
      <c r="T3187" s="9">
        <f t="shared" si="298"/>
        <v>41836.977326388893</v>
      </c>
    </row>
    <row r="3188" spans="1:20" ht="60" x14ac:dyDescent="0.25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8276</v>
      </c>
      <c r="O3188" s="5">
        <f t="shared" si="294"/>
        <v>102.1875</v>
      </c>
      <c r="P3188" s="5">
        <f t="shared" si="299"/>
        <v>46.714285714285715</v>
      </c>
      <c r="Q3188" t="str">
        <f t="shared" si="295"/>
        <v>theater</v>
      </c>
      <c r="R3188" t="str">
        <f t="shared" si="296"/>
        <v>plays</v>
      </c>
      <c r="S3188" s="9">
        <f t="shared" si="297"/>
        <v>41868.924050925925</v>
      </c>
      <c r="T3188" s="9">
        <f t="shared" si="298"/>
        <v>41898.875</v>
      </c>
    </row>
    <row r="3189" spans="1:20" ht="60" x14ac:dyDescent="0.25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8276</v>
      </c>
      <c r="O3189" s="5">
        <f t="shared" si="294"/>
        <v>116.29333333333334</v>
      </c>
      <c r="P3189" s="5">
        <f t="shared" si="299"/>
        <v>71.491803278688522</v>
      </c>
      <c r="Q3189" t="str">
        <f t="shared" si="295"/>
        <v>theater</v>
      </c>
      <c r="R3189" t="str">
        <f t="shared" si="296"/>
        <v>plays</v>
      </c>
      <c r="S3189" s="9">
        <f t="shared" si="297"/>
        <v>41835.666354166664</v>
      </c>
      <c r="T3189" s="9">
        <f t="shared" si="298"/>
        <v>41855.666354166664</v>
      </c>
    </row>
    <row r="3190" spans="1:20" ht="60" x14ac:dyDescent="0.25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8310</v>
      </c>
      <c r="O3190" s="5">
        <f t="shared" si="294"/>
        <v>65</v>
      </c>
      <c r="P3190" s="5">
        <f t="shared" si="299"/>
        <v>14.444444444444445</v>
      </c>
      <c r="Q3190" t="str">
        <f t="shared" si="295"/>
        <v>theater</v>
      </c>
      <c r="R3190" t="str">
        <f t="shared" si="296"/>
        <v>musical</v>
      </c>
      <c r="S3190" s="9">
        <f t="shared" si="297"/>
        <v>42144.415532407409</v>
      </c>
      <c r="T3190" s="9">
        <f t="shared" si="298"/>
        <v>42165.415532407409</v>
      </c>
    </row>
    <row r="3191" spans="1:20" ht="60" x14ac:dyDescent="0.25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8310</v>
      </c>
      <c r="O3191" s="5">
        <f t="shared" si="294"/>
        <v>12.327272727272728</v>
      </c>
      <c r="P3191" s="5">
        <f t="shared" si="299"/>
        <v>356.84210526315792</v>
      </c>
      <c r="Q3191" t="str">
        <f t="shared" si="295"/>
        <v>theater</v>
      </c>
      <c r="R3191" t="str">
        <f t="shared" si="296"/>
        <v>musical</v>
      </c>
      <c r="S3191" s="9">
        <f t="shared" si="297"/>
        <v>42118.346435185187</v>
      </c>
      <c r="T3191" s="9">
        <f t="shared" si="298"/>
        <v>42148.346435185187</v>
      </c>
    </row>
    <row r="3192" spans="1:20" ht="45" x14ac:dyDescent="0.25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8310</v>
      </c>
      <c r="O3192" s="5">
        <f t="shared" si="294"/>
        <v>0</v>
      </c>
      <c r="P3192" s="5">
        <f t="shared" si="299"/>
        <v>0</v>
      </c>
      <c r="Q3192" t="str">
        <f t="shared" si="295"/>
        <v>theater</v>
      </c>
      <c r="R3192" t="str">
        <f t="shared" si="296"/>
        <v>musical</v>
      </c>
      <c r="S3192" s="9">
        <f t="shared" si="297"/>
        <v>42683.151331018518</v>
      </c>
      <c r="T3192" s="9">
        <f t="shared" si="298"/>
        <v>42713.192997685182</v>
      </c>
    </row>
    <row r="3193" spans="1:20" ht="45" x14ac:dyDescent="0.25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8310</v>
      </c>
      <c r="O3193" s="5">
        <f t="shared" si="294"/>
        <v>4.0266666666666664</v>
      </c>
      <c r="P3193" s="5">
        <f t="shared" si="299"/>
        <v>37.75</v>
      </c>
      <c r="Q3193" t="str">
        <f t="shared" si="295"/>
        <v>theater</v>
      </c>
      <c r="R3193" t="str">
        <f t="shared" si="296"/>
        <v>musical</v>
      </c>
      <c r="S3193" s="9">
        <f t="shared" si="297"/>
        <v>42538.755428240736</v>
      </c>
      <c r="T3193" s="9">
        <f t="shared" si="298"/>
        <v>42598.755428240736</v>
      </c>
    </row>
    <row r="3194" spans="1:20" ht="60" x14ac:dyDescent="0.25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8310</v>
      </c>
      <c r="O3194" s="5">
        <f t="shared" si="294"/>
        <v>1.02</v>
      </c>
      <c r="P3194" s="5">
        <f t="shared" si="299"/>
        <v>12.75</v>
      </c>
      <c r="Q3194" t="str">
        <f t="shared" si="295"/>
        <v>theater</v>
      </c>
      <c r="R3194" t="str">
        <f t="shared" si="296"/>
        <v>musical</v>
      </c>
      <c r="S3194" s="9">
        <f t="shared" si="297"/>
        <v>42018.94049768518</v>
      </c>
      <c r="T3194" s="9">
        <f t="shared" si="298"/>
        <v>42063.916666666672</v>
      </c>
    </row>
    <row r="3195" spans="1:20" ht="45" x14ac:dyDescent="0.25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8310</v>
      </c>
      <c r="O3195" s="5">
        <f t="shared" si="294"/>
        <v>11.74</v>
      </c>
      <c r="P3195" s="5">
        <f t="shared" si="299"/>
        <v>24.458333333333332</v>
      </c>
      <c r="Q3195" t="str">
        <f t="shared" si="295"/>
        <v>theater</v>
      </c>
      <c r="R3195" t="str">
        <f t="shared" si="296"/>
        <v>musical</v>
      </c>
      <c r="S3195" s="9">
        <f t="shared" si="297"/>
        <v>42010.968240740738</v>
      </c>
      <c r="T3195" s="9">
        <f t="shared" si="298"/>
        <v>42055.968240740738</v>
      </c>
    </row>
    <row r="3196" spans="1:20" ht="60" x14ac:dyDescent="0.25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8310</v>
      </c>
      <c r="O3196" s="5">
        <f t="shared" si="294"/>
        <v>0</v>
      </c>
      <c r="P3196" s="5">
        <f t="shared" si="299"/>
        <v>0</v>
      </c>
      <c r="Q3196" t="str">
        <f t="shared" si="295"/>
        <v>theater</v>
      </c>
      <c r="R3196" t="str">
        <f t="shared" si="296"/>
        <v>musical</v>
      </c>
      <c r="S3196" s="9">
        <f t="shared" si="297"/>
        <v>42182.062476851846</v>
      </c>
      <c r="T3196" s="9">
        <f t="shared" si="298"/>
        <v>42212.062476851846</v>
      </c>
    </row>
    <row r="3197" spans="1:20" ht="60" x14ac:dyDescent="0.25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8310</v>
      </c>
      <c r="O3197" s="5">
        <f t="shared" si="294"/>
        <v>59.142857142857146</v>
      </c>
      <c r="P3197" s="5">
        <f t="shared" si="299"/>
        <v>53.07692307692308</v>
      </c>
      <c r="Q3197" t="str">
        <f t="shared" si="295"/>
        <v>theater</v>
      </c>
      <c r="R3197" t="str">
        <f t="shared" si="296"/>
        <v>musical</v>
      </c>
      <c r="S3197" s="9">
        <f t="shared" si="297"/>
        <v>42017.594236111108</v>
      </c>
      <c r="T3197" s="9">
        <f t="shared" si="298"/>
        <v>42047.594236111108</v>
      </c>
    </row>
    <row r="3198" spans="1:20" ht="45" x14ac:dyDescent="0.25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8310</v>
      </c>
      <c r="O3198" s="5">
        <f t="shared" si="294"/>
        <v>0.06</v>
      </c>
      <c r="P3198" s="5">
        <f t="shared" si="299"/>
        <v>300</v>
      </c>
      <c r="Q3198" t="str">
        <f t="shared" si="295"/>
        <v>theater</v>
      </c>
      <c r="R3198" t="str">
        <f t="shared" si="296"/>
        <v>musical</v>
      </c>
      <c r="S3198" s="9">
        <f t="shared" si="297"/>
        <v>42157.598090277781</v>
      </c>
      <c r="T3198" s="9">
        <f t="shared" si="298"/>
        <v>42217.583333333328</v>
      </c>
    </row>
    <row r="3199" spans="1:20" ht="45" x14ac:dyDescent="0.25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8310</v>
      </c>
      <c r="O3199" s="5">
        <f t="shared" si="294"/>
        <v>11.45</v>
      </c>
      <c r="P3199" s="5">
        <f t="shared" si="299"/>
        <v>286.25</v>
      </c>
      <c r="Q3199" t="str">
        <f t="shared" si="295"/>
        <v>theater</v>
      </c>
      <c r="R3199" t="str">
        <f t="shared" si="296"/>
        <v>musical</v>
      </c>
      <c r="S3199" s="9">
        <f t="shared" si="297"/>
        <v>42009.493263888886</v>
      </c>
      <c r="T3199" s="9">
        <f t="shared" si="298"/>
        <v>42039.493263888886</v>
      </c>
    </row>
    <row r="3200" spans="1:20" ht="60" x14ac:dyDescent="0.25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8310</v>
      </c>
      <c r="O3200" s="5">
        <f t="shared" si="294"/>
        <v>0.36666666666666664</v>
      </c>
      <c r="P3200" s="5">
        <f t="shared" si="299"/>
        <v>36.666666666666664</v>
      </c>
      <c r="Q3200" t="str">
        <f t="shared" si="295"/>
        <v>theater</v>
      </c>
      <c r="R3200" t="str">
        <f t="shared" si="296"/>
        <v>musical</v>
      </c>
      <c r="S3200" s="9">
        <f t="shared" si="297"/>
        <v>42013.424502314811</v>
      </c>
      <c r="T3200" s="9">
        <f t="shared" si="298"/>
        <v>42051.424502314811</v>
      </c>
    </row>
    <row r="3201" spans="1:20" ht="45" x14ac:dyDescent="0.25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8310</v>
      </c>
      <c r="O3201" s="5">
        <f t="shared" si="294"/>
        <v>52.16</v>
      </c>
      <c r="P3201" s="5">
        <f t="shared" si="299"/>
        <v>49.20754716981132</v>
      </c>
      <c r="Q3201" t="str">
        <f t="shared" si="295"/>
        <v>theater</v>
      </c>
      <c r="R3201" t="str">
        <f t="shared" si="296"/>
        <v>musical</v>
      </c>
      <c r="S3201" s="9">
        <f t="shared" si="297"/>
        <v>41858.761782407404</v>
      </c>
      <c r="T3201" s="9">
        <f t="shared" si="298"/>
        <v>41888.875</v>
      </c>
    </row>
    <row r="3202" spans="1:20" ht="60" x14ac:dyDescent="0.25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8310</v>
      </c>
      <c r="O3202" s="5">
        <f t="shared" si="294"/>
        <v>2E-3</v>
      </c>
      <c r="P3202" s="5">
        <f t="shared" si="299"/>
        <v>1</v>
      </c>
      <c r="Q3202" t="str">
        <f t="shared" si="295"/>
        <v>theater</v>
      </c>
      <c r="R3202" t="str">
        <f t="shared" si="296"/>
        <v>musical</v>
      </c>
      <c r="S3202" s="9">
        <f t="shared" si="297"/>
        <v>42460.320613425924</v>
      </c>
      <c r="T3202" s="9">
        <f t="shared" si="298"/>
        <v>42490.231944444444</v>
      </c>
    </row>
    <row r="3203" spans="1:20" ht="60" x14ac:dyDescent="0.25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8310</v>
      </c>
      <c r="O3203" s="5">
        <f t="shared" ref="O3203:O3266" si="300">E3203*100/D3203</f>
        <v>1.25</v>
      </c>
      <c r="P3203" s="5">
        <f t="shared" si="299"/>
        <v>12.5</v>
      </c>
      <c r="Q3203" t="str">
        <f t="shared" ref="Q3203:Q3266" si="301">IF(ISERR(FIND(" ",N3203)),"",LEFT(N3203,FIND(" ",N3203)-1))</f>
        <v>theater</v>
      </c>
      <c r="R3203" t="str">
        <f t="shared" ref="R3203:R3266" si="302">IF(ISERR(FIND(" ",N3203)),"",RIGHT(N3203,LEN(N3203)-FIND("*",SUBSTITUTE(N3203," ","*",LEN(N3203)-LEN(SUBSTITUTE(N3203," ",""))))))</f>
        <v>musical</v>
      </c>
      <c r="S3203" s="9">
        <f t="shared" ref="S3203:S3266" si="303">(((J3203/60)/60)/24)+DATE(1970,1,1)</f>
        <v>41861.767094907409</v>
      </c>
      <c r="T3203" s="9">
        <f t="shared" ref="T3203:T3266" si="304">(((I3203/60)/60)/24)+DATE(1970,1,1)</f>
        <v>41882.767094907409</v>
      </c>
    </row>
    <row r="3204" spans="1:20" ht="45" x14ac:dyDescent="0.25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8310</v>
      </c>
      <c r="O3204" s="5">
        <f t="shared" si="300"/>
        <v>54.52</v>
      </c>
      <c r="P3204" s="5">
        <f t="shared" ref="P3204:P3267" si="305">IF(L3204=0,0,E3204/L3204)</f>
        <v>109.04</v>
      </c>
      <c r="Q3204" t="str">
        <f t="shared" si="301"/>
        <v>theater</v>
      </c>
      <c r="R3204" t="str">
        <f t="shared" si="302"/>
        <v>musical</v>
      </c>
      <c r="S3204" s="9">
        <f t="shared" si="303"/>
        <v>42293.853541666671</v>
      </c>
      <c r="T3204" s="9">
        <f t="shared" si="304"/>
        <v>42352.249305555553</v>
      </c>
    </row>
    <row r="3205" spans="1:20" ht="45" x14ac:dyDescent="0.25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8310</v>
      </c>
      <c r="O3205" s="5">
        <f t="shared" si="300"/>
        <v>25</v>
      </c>
      <c r="P3205" s="5">
        <f t="shared" si="305"/>
        <v>41.666666666666664</v>
      </c>
      <c r="Q3205" t="str">
        <f t="shared" si="301"/>
        <v>theater</v>
      </c>
      <c r="R3205" t="str">
        <f t="shared" si="302"/>
        <v>musical</v>
      </c>
      <c r="S3205" s="9">
        <f t="shared" si="303"/>
        <v>42242.988680555558</v>
      </c>
      <c r="T3205" s="9">
        <f t="shared" si="304"/>
        <v>42272.988680555558</v>
      </c>
    </row>
    <row r="3206" spans="1:20" ht="60" x14ac:dyDescent="0.25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8310</v>
      </c>
      <c r="O3206" s="5">
        <f t="shared" si="300"/>
        <v>0</v>
      </c>
      <c r="P3206" s="5">
        <f t="shared" si="305"/>
        <v>0</v>
      </c>
      <c r="Q3206" t="str">
        <f t="shared" si="301"/>
        <v>theater</v>
      </c>
      <c r="R3206" t="str">
        <f t="shared" si="302"/>
        <v>musical</v>
      </c>
      <c r="S3206" s="9">
        <f t="shared" si="303"/>
        <v>42172.686099537037</v>
      </c>
      <c r="T3206" s="9">
        <f t="shared" si="304"/>
        <v>42202.676388888889</v>
      </c>
    </row>
    <row r="3207" spans="1:20" ht="60" x14ac:dyDescent="0.25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8310</v>
      </c>
      <c r="O3207" s="5">
        <f t="shared" si="300"/>
        <v>3.4125000000000001</v>
      </c>
      <c r="P3207" s="5">
        <f t="shared" si="305"/>
        <v>22.75</v>
      </c>
      <c r="Q3207" t="str">
        <f t="shared" si="301"/>
        <v>theater</v>
      </c>
      <c r="R3207" t="str">
        <f t="shared" si="302"/>
        <v>musical</v>
      </c>
      <c r="S3207" s="9">
        <f t="shared" si="303"/>
        <v>42095.374675925923</v>
      </c>
      <c r="T3207" s="9">
        <f t="shared" si="304"/>
        <v>42125.374675925923</v>
      </c>
    </row>
    <row r="3208" spans="1:20" ht="60" x14ac:dyDescent="0.25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8310</v>
      </c>
      <c r="O3208" s="5">
        <f t="shared" si="300"/>
        <v>0</v>
      </c>
      <c r="P3208" s="5">
        <f t="shared" si="305"/>
        <v>0</v>
      </c>
      <c r="Q3208" t="str">
        <f t="shared" si="301"/>
        <v>theater</v>
      </c>
      <c r="R3208" t="str">
        <f t="shared" si="302"/>
        <v>musical</v>
      </c>
      <c r="S3208" s="9">
        <f t="shared" si="303"/>
        <v>42236.276053240741</v>
      </c>
      <c r="T3208" s="9">
        <f t="shared" si="304"/>
        <v>42266.276053240741</v>
      </c>
    </row>
    <row r="3209" spans="1:20" ht="60" x14ac:dyDescent="0.25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8310</v>
      </c>
      <c r="O3209" s="5">
        <f t="shared" si="300"/>
        <v>46.363636363636367</v>
      </c>
      <c r="P3209" s="5">
        <f t="shared" si="305"/>
        <v>70.833333333333329</v>
      </c>
      <c r="Q3209" t="str">
        <f t="shared" si="301"/>
        <v>theater</v>
      </c>
      <c r="R3209" t="str">
        <f t="shared" si="302"/>
        <v>musical</v>
      </c>
      <c r="S3209" s="9">
        <f t="shared" si="303"/>
        <v>42057.277858796297</v>
      </c>
      <c r="T3209" s="9">
        <f t="shared" si="304"/>
        <v>42117.236192129625</v>
      </c>
    </row>
    <row r="3210" spans="1:20" ht="45" x14ac:dyDescent="0.25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8276</v>
      </c>
      <c r="O3210" s="5">
        <f t="shared" si="300"/>
        <v>103.5</v>
      </c>
      <c r="P3210" s="5">
        <f t="shared" si="305"/>
        <v>63.109756097560975</v>
      </c>
      <c r="Q3210" t="str">
        <f t="shared" si="301"/>
        <v>theater</v>
      </c>
      <c r="R3210" t="str">
        <f t="shared" si="302"/>
        <v>plays</v>
      </c>
      <c r="S3210" s="9">
        <f t="shared" si="303"/>
        <v>41827.605057870373</v>
      </c>
      <c r="T3210" s="9">
        <f t="shared" si="304"/>
        <v>41848.605057870373</v>
      </c>
    </row>
    <row r="3211" spans="1:20" ht="45" x14ac:dyDescent="0.25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8276</v>
      </c>
      <c r="O3211" s="5">
        <f t="shared" si="300"/>
        <v>119.32315789473684</v>
      </c>
      <c r="P3211" s="5">
        <f t="shared" si="305"/>
        <v>50.157964601769912</v>
      </c>
      <c r="Q3211" t="str">
        <f t="shared" si="301"/>
        <v>theater</v>
      </c>
      <c r="R3211" t="str">
        <f t="shared" si="302"/>
        <v>plays</v>
      </c>
      <c r="S3211" s="9">
        <f t="shared" si="303"/>
        <v>41778.637245370373</v>
      </c>
      <c r="T3211" s="9">
        <f t="shared" si="304"/>
        <v>41810.958333333336</v>
      </c>
    </row>
    <row r="3212" spans="1:20" ht="60" x14ac:dyDescent="0.25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8276</v>
      </c>
      <c r="O3212" s="5">
        <f t="shared" si="300"/>
        <v>125.76666666666667</v>
      </c>
      <c r="P3212" s="5">
        <f t="shared" si="305"/>
        <v>62.883333333333333</v>
      </c>
      <c r="Q3212" t="str">
        <f t="shared" si="301"/>
        <v>theater</v>
      </c>
      <c r="R3212" t="str">
        <f t="shared" si="302"/>
        <v>plays</v>
      </c>
      <c r="S3212" s="9">
        <f t="shared" si="303"/>
        <v>41013.936562499999</v>
      </c>
      <c r="T3212" s="9">
        <f t="shared" si="304"/>
        <v>41061.165972222225</v>
      </c>
    </row>
    <row r="3213" spans="1:20" ht="60" x14ac:dyDescent="0.25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8276</v>
      </c>
      <c r="O3213" s="5">
        <f t="shared" si="300"/>
        <v>119.74347826086957</v>
      </c>
      <c r="P3213" s="5">
        <f t="shared" si="305"/>
        <v>85.531055900621112</v>
      </c>
      <c r="Q3213" t="str">
        <f t="shared" si="301"/>
        <v>theater</v>
      </c>
      <c r="R3213" t="str">
        <f t="shared" si="302"/>
        <v>plays</v>
      </c>
      <c r="S3213" s="9">
        <f t="shared" si="303"/>
        <v>41834.586574074077</v>
      </c>
      <c r="T3213" s="9">
        <f t="shared" si="304"/>
        <v>41866.083333333336</v>
      </c>
    </row>
    <row r="3214" spans="1:20" ht="30" x14ac:dyDescent="0.25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8276</v>
      </c>
      <c r="O3214" s="5">
        <f t="shared" si="300"/>
        <v>126.25</v>
      </c>
      <c r="P3214" s="5">
        <f t="shared" si="305"/>
        <v>53.723404255319146</v>
      </c>
      <c r="Q3214" t="str">
        <f t="shared" si="301"/>
        <v>theater</v>
      </c>
      <c r="R3214" t="str">
        <f t="shared" si="302"/>
        <v>plays</v>
      </c>
      <c r="S3214" s="9">
        <f t="shared" si="303"/>
        <v>41829.795729166668</v>
      </c>
      <c r="T3214" s="9">
        <f t="shared" si="304"/>
        <v>41859.795729166668</v>
      </c>
    </row>
    <row r="3215" spans="1:20" ht="60" x14ac:dyDescent="0.25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8276</v>
      </c>
      <c r="O3215" s="5">
        <f t="shared" si="300"/>
        <v>100.11666666666666</v>
      </c>
      <c r="P3215" s="5">
        <f t="shared" si="305"/>
        <v>127.80851063829788</v>
      </c>
      <c r="Q3215" t="str">
        <f t="shared" si="301"/>
        <v>theater</v>
      </c>
      <c r="R3215" t="str">
        <f t="shared" si="302"/>
        <v>plays</v>
      </c>
      <c r="S3215" s="9">
        <f t="shared" si="303"/>
        <v>42171.763414351852</v>
      </c>
      <c r="T3215" s="9">
        <f t="shared" si="304"/>
        <v>42211.763414351852</v>
      </c>
    </row>
    <row r="3216" spans="1:20" ht="60" x14ac:dyDescent="0.25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8276</v>
      </c>
      <c r="O3216" s="5">
        <f t="shared" si="300"/>
        <v>102.13333333333334</v>
      </c>
      <c r="P3216" s="5">
        <f t="shared" si="305"/>
        <v>106.57391304347826</v>
      </c>
      <c r="Q3216" t="str">
        <f t="shared" si="301"/>
        <v>theater</v>
      </c>
      <c r="R3216" t="str">
        <f t="shared" si="302"/>
        <v>plays</v>
      </c>
      <c r="S3216" s="9">
        <f t="shared" si="303"/>
        <v>42337.792511574073</v>
      </c>
      <c r="T3216" s="9">
        <f t="shared" si="304"/>
        <v>42374.996527777781</v>
      </c>
    </row>
    <row r="3217" spans="1:20" ht="60" x14ac:dyDescent="0.25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8276</v>
      </c>
      <c r="O3217" s="5">
        <f t="shared" si="300"/>
        <v>100.35142857142857</v>
      </c>
      <c r="P3217" s="5">
        <f t="shared" si="305"/>
        <v>262.11194029850748</v>
      </c>
      <c r="Q3217" t="str">
        <f t="shared" si="301"/>
        <v>theater</v>
      </c>
      <c r="R3217" t="str">
        <f t="shared" si="302"/>
        <v>plays</v>
      </c>
      <c r="S3217" s="9">
        <f t="shared" si="303"/>
        <v>42219.665173611109</v>
      </c>
      <c r="T3217" s="9">
        <f t="shared" si="304"/>
        <v>42257.165972222225</v>
      </c>
    </row>
    <row r="3218" spans="1:20" ht="60" x14ac:dyDescent="0.25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8276</v>
      </c>
      <c r="O3218" s="5">
        <f t="shared" si="300"/>
        <v>100.05</v>
      </c>
      <c r="P3218" s="5">
        <f t="shared" si="305"/>
        <v>57.171428571428571</v>
      </c>
      <c r="Q3218" t="str">
        <f t="shared" si="301"/>
        <v>theater</v>
      </c>
      <c r="R3218" t="str">
        <f t="shared" si="302"/>
        <v>plays</v>
      </c>
      <c r="S3218" s="9">
        <f t="shared" si="303"/>
        <v>42165.462627314817</v>
      </c>
      <c r="T3218" s="9">
        <f t="shared" si="304"/>
        <v>42196.604166666672</v>
      </c>
    </row>
    <row r="3219" spans="1:20" ht="45" x14ac:dyDescent="0.25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8276</v>
      </c>
      <c r="O3219" s="5">
        <f t="shared" si="300"/>
        <v>116.02222222222223</v>
      </c>
      <c r="P3219" s="5">
        <f t="shared" si="305"/>
        <v>50.20192307692308</v>
      </c>
      <c r="Q3219" t="str">
        <f t="shared" si="301"/>
        <v>theater</v>
      </c>
      <c r="R3219" t="str">
        <f t="shared" si="302"/>
        <v>plays</v>
      </c>
      <c r="S3219" s="9">
        <f t="shared" si="303"/>
        <v>42648.546111111107</v>
      </c>
      <c r="T3219" s="9">
        <f t="shared" si="304"/>
        <v>42678.546111111107</v>
      </c>
    </row>
    <row r="3220" spans="1:20" ht="60" x14ac:dyDescent="0.25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8276</v>
      </c>
      <c r="O3220" s="5">
        <f t="shared" si="300"/>
        <v>102.1</v>
      </c>
      <c r="P3220" s="5">
        <f t="shared" si="305"/>
        <v>66.586956521739125</v>
      </c>
      <c r="Q3220" t="str">
        <f t="shared" si="301"/>
        <v>theater</v>
      </c>
      <c r="R3220" t="str">
        <f t="shared" si="302"/>
        <v>plays</v>
      </c>
      <c r="S3220" s="9">
        <f t="shared" si="303"/>
        <v>41971.002152777779</v>
      </c>
      <c r="T3220" s="9">
        <f t="shared" si="304"/>
        <v>42004</v>
      </c>
    </row>
    <row r="3221" spans="1:20" ht="45" x14ac:dyDescent="0.25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8276</v>
      </c>
      <c r="O3221" s="5">
        <f t="shared" si="300"/>
        <v>100.11</v>
      </c>
      <c r="P3221" s="5">
        <f t="shared" si="305"/>
        <v>168.25210084033614</v>
      </c>
      <c r="Q3221" t="str">
        <f t="shared" si="301"/>
        <v>theater</v>
      </c>
      <c r="R3221" t="str">
        <f t="shared" si="302"/>
        <v>plays</v>
      </c>
      <c r="S3221" s="9">
        <f t="shared" si="303"/>
        <v>42050.983182870375</v>
      </c>
      <c r="T3221" s="9">
        <f t="shared" si="304"/>
        <v>42085.941516203704</v>
      </c>
    </row>
    <row r="3222" spans="1:20" ht="30" x14ac:dyDescent="0.25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8276</v>
      </c>
      <c r="O3222" s="5">
        <f t="shared" si="300"/>
        <v>100.84</v>
      </c>
      <c r="P3222" s="5">
        <f t="shared" si="305"/>
        <v>256.37288135593218</v>
      </c>
      <c r="Q3222" t="str">
        <f t="shared" si="301"/>
        <v>theater</v>
      </c>
      <c r="R3222" t="str">
        <f t="shared" si="302"/>
        <v>plays</v>
      </c>
      <c r="S3222" s="9">
        <f t="shared" si="303"/>
        <v>42772.833379629628</v>
      </c>
      <c r="T3222" s="9">
        <f t="shared" si="304"/>
        <v>42806.875</v>
      </c>
    </row>
    <row r="3223" spans="1:20" ht="60" x14ac:dyDescent="0.25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8276</v>
      </c>
      <c r="O3223" s="5">
        <f t="shared" si="300"/>
        <v>103.425</v>
      </c>
      <c r="P3223" s="5">
        <f t="shared" si="305"/>
        <v>36.610619469026545</v>
      </c>
      <c r="Q3223" t="str">
        <f t="shared" si="301"/>
        <v>theater</v>
      </c>
      <c r="R3223" t="str">
        <f t="shared" si="302"/>
        <v>plays</v>
      </c>
      <c r="S3223" s="9">
        <f t="shared" si="303"/>
        <v>42155.696793981479</v>
      </c>
      <c r="T3223" s="9">
        <f t="shared" si="304"/>
        <v>42190.696793981479</v>
      </c>
    </row>
    <row r="3224" spans="1:20" ht="45" x14ac:dyDescent="0.25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8276</v>
      </c>
      <c r="O3224" s="5">
        <f t="shared" si="300"/>
        <v>124.8</v>
      </c>
      <c r="P3224" s="5">
        <f t="shared" si="305"/>
        <v>37.142857142857146</v>
      </c>
      <c r="Q3224" t="str">
        <f t="shared" si="301"/>
        <v>theater</v>
      </c>
      <c r="R3224" t="str">
        <f t="shared" si="302"/>
        <v>plays</v>
      </c>
      <c r="S3224" s="9">
        <f t="shared" si="303"/>
        <v>42270.582141203704</v>
      </c>
      <c r="T3224" s="9">
        <f t="shared" si="304"/>
        <v>42301.895138888889</v>
      </c>
    </row>
    <row r="3225" spans="1:20" ht="30" x14ac:dyDescent="0.25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8276</v>
      </c>
      <c r="O3225" s="5">
        <f t="shared" si="300"/>
        <v>109.51612903225806</v>
      </c>
      <c r="P3225" s="5">
        <f t="shared" si="305"/>
        <v>45.878378378378379</v>
      </c>
      <c r="Q3225" t="str">
        <f t="shared" si="301"/>
        <v>theater</v>
      </c>
      <c r="R3225" t="str">
        <f t="shared" si="302"/>
        <v>plays</v>
      </c>
      <c r="S3225" s="9">
        <f t="shared" si="303"/>
        <v>42206.835370370376</v>
      </c>
      <c r="T3225" s="9">
        <f t="shared" si="304"/>
        <v>42236.835370370376</v>
      </c>
    </row>
    <row r="3226" spans="1:20" ht="60" x14ac:dyDescent="0.25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8276</v>
      </c>
      <c r="O3226" s="5">
        <f t="shared" si="300"/>
        <v>102.03333333333333</v>
      </c>
      <c r="P3226" s="5">
        <f t="shared" si="305"/>
        <v>141.71296296296296</v>
      </c>
      <c r="Q3226" t="str">
        <f t="shared" si="301"/>
        <v>theater</v>
      </c>
      <c r="R3226" t="str">
        <f t="shared" si="302"/>
        <v>plays</v>
      </c>
      <c r="S3226" s="9">
        <f t="shared" si="303"/>
        <v>42697.850844907407</v>
      </c>
      <c r="T3226" s="9">
        <f t="shared" si="304"/>
        <v>42745.208333333328</v>
      </c>
    </row>
    <row r="3227" spans="1:20" ht="45" x14ac:dyDescent="0.25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8276</v>
      </c>
      <c r="O3227" s="5">
        <f t="shared" si="300"/>
        <v>102.35</v>
      </c>
      <c r="P3227" s="5">
        <f t="shared" si="305"/>
        <v>52.487179487179489</v>
      </c>
      <c r="Q3227" t="str">
        <f t="shared" si="301"/>
        <v>theater</v>
      </c>
      <c r="R3227" t="str">
        <f t="shared" si="302"/>
        <v>plays</v>
      </c>
      <c r="S3227" s="9">
        <f t="shared" si="303"/>
        <v>42503.559467592597</v>
      </c>
      <c r="T3227" s="9">
        <f t="shared" si="304"/>
        <v>42524.875</v>
      </c>
    </row>
    <row r="3228" spans="1:20" ht="45" x14ac:dyDescent="0.25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8276</v>
      </c>
      <c r="O3228" s="5">
        <f t="shared" si="300"/>
        <v>104.16666666666667</v>
      </c>
      <c r="P3228" s="5">
        <f t="shared" si="305"/>
        <v>59.523809523809526</v>
      </c>
      <c r="Q3228" t="str">
        <f t="shared" si="301"/>
        <v>theater</v>
      </c>
      <c r="R3228" t="str">
        <f t="shared" si="302"/>
        <v>plays</v>
      </c>
      <c r="S3228" s="9">
        <f t="shared" si="303"/>
        <v>42277.583472222221</v>
      </c>
      <c r="T3228" s="9">
        <f t="shared" si="304"/>
        <v>42307.583472222221</v>
      </c>
    </row>
    <row r="3229" spans="1:20" ht="60" x14ac:dyDescent="0.25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8276</v>
      </c>
      <c r="O3229" s="5">
        <f t="shared" si="300"/>
        <v>125</v>
      </c>
      <c r="P3229" s="5">
        <f t="shared" si="305"/>
        <v>50</v>
      </c>
      <c r="Q3229" t="str">
        <f t="shared" si="301"/>
        <v>theater</v>
      </c>
      <c r="R3229" t="str">
        <f t="shared" si="302"/>
        <v>plays</v>
      </c>
      <c r="S3229" s="9">
        <f t="shared" si="303"/>
        <v>42722.882361111115</v>
      </c>
      <c r="T3229" s="9">
        <f t="shared" si="304"/>
        <v>42752.882361111115</v>
      </c>
    </row>
    <row r="3230" spans="1:20" ht="30" x14ac:dyDescent="0.25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8276</v>
      </c>
      <c r="O3230" s="5">
        <f t="shared" si="300"/>
        <v>102.34285714285714</v>
      </c>
      <c r="P3230" s="5">
        <f t="shared" si="305"/>
        <v>193.62162162162161</v>
      </c>
      <c r="Q3230" t="str">
        <f t="shared" si="301"/>
        <v>theater</v>
      </c>
      <c r="R3230" t="str">
        <f t="shared" si="302"/>
        <v>plays</v>
      </c>
      <c r="S3230" s="9">
        <f t="shared" si="303"/>
        <v>42323.70930555556</v>
      </c>
      <c r="T3230" s="9">
        <f t="shared" si="304"/>
        <v>42355.207638888889</v>
      </c>
    </row>
    <row r="3231" spans="1:20" ht="45" x14ac:dyDescent="0.25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8276</v>
      </c>
      <c r="O3231" s="5">
        <f t="shared" si="300"/>
        <v>107.86499999999999</v>
      </c>
      <c r="P3231" s="5">
        <f t="shared" si="305"/>
        <v>106.79702970297029</v>
      </c>
      <c r="Q3231" t="str">
        <f t="shared" si="301"/>
        <v>theater</v>
      </c>
      <c r="R3231" t="str">
        <f t="shared" si="302"/>
        <v>plays</v>
      </c>
      <c r="S3231" s="9">
        <f t="shared" si="303"/>
        <v>41933.291643518518</v>
      </c>
      <c r="T3231" s="9">
        <f t="shared" si="304"/>
        <v>41963.333310185189</v>
      </c>
    </row>
    <row r="3232" spans="1:20" ht="60" x14ac:dyDescent="0.25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8276</v>
      </c>
      <c r="O3232" s="5">
        <f t="shared" si="300"/>
        <v>109.88461538461539</v>
      </c>
      <c r="P3232" s="5">
        <f t="shared" si="305"/>
        <v>77.21621621621621</v>
      </c>
      <c r="Q3232" t="str">
        <f t="shared" si="301"/>
        <v>theater</v>
      </c>
      <c r="R3232" t="str">
        <f t="shared" si="302"/>
        <v>plays</v>
      </c>
      <c r="S3232" s="9">
        <f t="shared" si="303"/>
        <v>41898.168125000004</v>
      </c>
      <c r="T3232" s="9">
        <f t="shared" si="304"/>
        <v>41913.165972222225</v>
      </c>
    </row>
    <row r="3233" spans="1:20" ht="45" x14ac:dyDescent="0.25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8276</v>
      </c>
      <c r="O3233" s="5">
        <f t="shared" si="300"/>
        <v>161</v>
      </c>
      <c r="P3233" s="5">
        <f t="shared" si="305"/>
        <v>57.5</v>
      </c>
      <c r="Q3233" t="str">
        <f t="shared" si="301"/>
        <v>theater</v>
      </c>
      <c r="R3233" t="str">
        <f t="shared" si="302"/>
        <v>plays</v>
      </c>
      <c r="S3233" s="9">
        <f t="shared" si="303"/>
        <v>42446.943831018521</v>
      </c>
      <c r="T3233" s="9">
        <f t="shared" si="304"/>
        <v>42476.943831018521</v>
      </c>
    </row>
    <row r="3234" spans="1:20" ht="45" x14ac:dyDescent="0.25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8276</v>
      </c>
      <c r="O3234" s="5">
        <f t="shared" si="300"/>
        <v>131.19999999999999</v>
      </c>
      <c r="P3234" s="5">
        <f t="shared" si="305"/>
        <v>50.46153846153846</v>
      </c>
      <c r="Q3234" t="str">
        <f t="shared" si="301"/>
        <v>theater</v>
      </c>
      <c r="R3234" t="str">
        <f t="shared" si="302"/>
        <v>plays</v>
      </c>
      <c r="S3234" s="9">
        <f t="shared" si="303"/>
        <v>42463.81385416667</v>
      </c>
      <c r="T3234" s="9">
        <f t="shared" si="304"/>
        <v>42494.165972222225</v>
      </c>
    </row>
    <row r="3235" spans="1:20" ht="45" x14ac:dyDescent="0.25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8276</v>
      </c>
      <c r="O3235" s="5">
        <f t="shared" si="300"/>
        <v>118.8</v>
      </c>
      <c r="P3235" s="5">
        <f t="shared" si="305"/>
        <v>97.377049180327873</v>
      </c>
      <c r="Q3235" t="str">
        <f t="shared" si="301"/>
        <v>theater</v>
      </c>
      <c r="R3235" t="str">
        <f t="shared" si="302"/>
        <v>plays</v>
      </c>
      <c r="S3235" s="9">
        <f t="shared" si="303"/>
        <v>42766.805034722223</v>
      </c>
      <c r="T3235" s="9">
        <f t="shared" si="304"/>
        <v>42796.805034722223</v>
      </c>
    </row>
    <row r="3236" spans="1:20" ht="60" x14ac:dyDescent="0.25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8276</v>
      </c>
      <c r="O3236" s="5">
        <f t="shared" si="300"/>
        <v>100.39275000000001</v>
      </c>
      <c r="P3236" s="5">
        <f t="shared" si="305"/>
        <v>34.91921739130435</v>
      </c>
      <c r="Q3236" t="str">
        <f t="shared" si="301"/>
        <v>theater</v>
      </c>
      <c r="R3236" t="str">
        <f t="shared" si="302"/>
        <v>plays</v>
      </c>
      <c r="S3236" s="9">
        <f t="shared" si="303"/>
        <v>42734.789444444439</v>
      </c>
      <c r="T3236" s="9">
        <f t="shared" si="304"/>
        <v>42767.979861111111</v>
      </c>
    </row>
    <row r="3237" spans="1:20" ht="60" x14ac:dyDescent="0.25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8276</v>
      </c>
      <c r="O3237" s="5">
        <f t="shared" si="300"/>
        <v>103.20666666666666</v>
      </c>
      <c r="P3237" s="5">
        <f t="shared" si="305"/>
        <v>85.530386740331494</v>
      </c>
      <c r="Q3237" t="str">
        <f t="shared" si="301"/>
        <v>theater</v>
      </c>
      <c r="R3237" t="str">
        <f t="shared" si="302"/>
        <v>plays</v>
      </c>
      <c r="S3237" s="9">
        <f t="shared" si="303"/>
        <v>42522.347812499997</v>
      </c>
      <c r="T3237" s="9">
        <f t="shared" si="304"/>
        <v>42552.347812499997</v>
      </c>
    </row>
    <row r="3238" spans="1:20" ht="60" x14ac:dyDescent="0.25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8276</v>
      </c>
      <c r="O3238" s="5">
        <f t="shared" si="300"/>
        <v>100.6</v>
      </c>
      <c r="P3238" s="5">
        <f t="shared" si="305"/>
        <v>182.90909090909091</v>
      </c>
      <c r="Q3238" t="str">
        <f t="shared" si="301"/>
        <v>theater</v>
      </c>
      <c r="R3238" t="str">
        <f t="shared" si="302"/>
        <v>plays</v>
      </c>
      <c r="S3238" s="9">
        <f t="shared" si="303"/>
        <v>42702.917048611111</v>
      </c>
      <c r="T3238" s="9">
        <f t="shared" si="304"/>
        <v>42732.917048611111</v>
      </c>
    </row>
    <row r="3239" spans="1:20" ht="30" x14ac:dyDescent="0.25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8276</v>
      </c>
      <c r="O3239" s="5">
        <f t="shared" si="300"/>
        <v>100.78754285714285</v>
      </c>
      <c r="P3239" s="5">
        <f t="shared" si="305"/>
        <v>131.13620817843866</v>
      </c>
      <c r="Q3239" t="str">
        <f t="shared" si="301"/>
        <v>theater</v>
      </c>
      <c r="R3239" t="str">
        <f t="shared" si="302"/>
        <v>plays</v>
      </c>
      <c r="S3239" s="9">
        <f t="shared" si="303"/>
        <v>42252.474351851852</v>
      </c>
      <c r="T3239" s="9">
        <f t="shared" si="304"/>
        <v>42276.165972222225</v>
      </c>
    </row>
    <row r="3240" spans="1:20" ht="60" x14ac:dyDescent="0.25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8276</v>
      </c>
      <c r="O3240" s="5">
        <f t="shared" si="300"/>
        <v>112.32142857142857</v>
      </c>
      <c r="P3240" s="5">
        <f t="shared" si="305"/>
        <v>39.810126582278478</v>
      </c>
      <c r="Q3240" t="str">
        <f t="shared" si="301"/>
        <v>theater</v>
      </c>
      <c r="R3240" t="str">
        <f t="shared" si="302"/>
        <v>plays</v>
      </c>
      <c r="S3240" s="9">
        <f t="shared" si="303"/>
        <v>42156.510393518518</v>
      </c>
      <c r="T3240" s="9">
        <f t="shared" si="304"/>
        <v>42186.510393518518</v>
      </c>
    </row>
    <row r="3241" spans="1:20" ht="60" x14ac:dyDescent="0.25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8276</v>
      </c>
      <c r="O3241" s="5">
        <f t="shared" si="300"/>
        <v>105.91914022517912</v>
      </c>
      <c r="P3241" s="5">
        <f t="shared" si="305"/>
        <v>59.701730769230764</v>
      </c>
      <c r="Q3241" t="str">
        <f t="shared" si="301"/>
        <v>theater</v>
      </c>
      <c r="R3241" t="str">
        <f t="shared" si="302"/>
        <v>plays</v>
      </c>
      <c r="S3241" s="9">
        <f t="shared" si="303"/>
        <v>42278.089039351849</v>
      </c>
      <c r="T3241" s="9">
        <f t="shared" si="304"/>
        <v>42302.999305555553</v>
      </c>
    </row>
    <row r="3242" spans="1:20" ht="60" x14ac:dyDescent="0.25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8276</v>
      </c>
      <c r="O3242" s="5">
        <f t="shared" si="300"/>
        <v>100.56666666666666</v>
      </c>
      <c r="P3242" s="5">
        <f t="shared" si="305"/>
        <v>88.735294117647058</v>
      </c>
      <c r="Q3242" t="str">
        <f t="shared" si="301"/>
        <v>theater</v>
      </c>
      <c r="R3242" t="str">
        <f t="shared" si="302"/>
        <v>plays</v>
      </c>
      <c r="S3242" s="9">
        <f t="shared" si="303"/>
        <v>42754.693842592591</v>
      </c>
      <c r="T3242" s="9">
        <f t="shared" si="304"/>
        <v>42782.958333333328</v>
      </c>
    </row>
    <row r="3243" spans="1:20" ht="60" x14ac:dyDescent="0.25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8276</v>
      </c>
      <c r="O3243" s="5">
        <f t="shared" si="300"/>
        <v>115.30588235294118</v>
      </c>
      <c r="P3243" s="5">
        <f t="shared" si="305"/>
        <v>58.688622754491021</v>
      </c>
      <c r="Q3243" t="str">
        <f t="shared" si="301"/>
        <v>theater</v>
      </c>
      <c r="R3243" t="str">
        <f t="shared" si="302"/>
        <v>plays</v>
      </c>
      <c r="S3243" s="9">
        <f t="shared" si="303"/>
        <v>41893.324884259258</v>
      </c>
      <c r="T3243" s="9">
        <f t="shared" si="304"/>
        <v>41926.290972222225</v>
      </c>
    </row>
    <row r="3244" spans="1:20" ht="45" x14ac:dyDescent="0.25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8276</v>
      </c>
      <c r="O3244" s="5">
        <f t="shared" si="300"/>
        <v>127.30419999999999</v>
      </c>
      <c r="P3244" s="5">
        <f t="shared" si="305"/>
        <v>69.56513661202186</v>
      </c>
      <c r="Q3244" t="str">
        <f t="shared" si="301"/>
        <v>theater</v>
      </c>
      <c r="R3244" t="str">
        <f t="shared" si="302"/>
        <v>plays</v>
      </c>
      <c r="S3244" s="9">
        <f t="shared" si="303"/>
        <v>41871.755694444444</v>
      </c>
      <c r="T3244" s="9">
        <f t="shared" si="304"/>
        <v>41901.755694444444</v>
      </c>
    </row>
    <row r="3245" spans="1:20" ht="45" x14ac:dyDescent="0.25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8276</v>
      </c>
      <c r="O3245" s="5">
        <f t="shared" si="300"/>
        <v>102.83750000000001</v>
      </c>
      <c r="P3245" s="5">
        <f t="shared" si="305"/>
        <v>115.87323943661971</v>
      </c>
      <c r="Q3245" t="str">
        <f t="shared" si="301"/>
        <v>theater</v>
      </c>
      <c r="R3245" t="str">
        <f t="shared" si="302"/>
        <v>plays</v>
      </c>
      <c r="S3245" s="9">
        <f t="shared" si="303"/>
        <v>42262.096782407403</v>
      </c>
      <c r="T3245" s="9">
        <f t="shared" si="304"/>
        <v>42286</v>
      </c>
    </row>
    <row r="3246" spans="1:20" ht="45" x14ac:dyDescent="0.25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8276</v>
      </c>
      <c r="O3246" s="5">
        <f t="shared" si="300"/>
        <v>102.9375</v>
      </c>
      <c r="P3246" s="5">
        <f t="shared" si="305"/>
        <v>23.869565217391305</v>
      </c>
      <c r="Q3246" t="str">
        <f t="shared" si="301"/>
        <v>theater</v>
      </c>
      <c r="R3246" t="str">
        <f t="shared" si="302"/>
        <v>plays</v>
      </c>
      <c r="S3246" s="9">
        <f t="shared" si="303"/>
        <v>42675.694236111114</v>
      </c>
      <c r="T3246" s="9">
        <f t="shared" si="304"/>
        <v>42705.735902777778</v>
      </c>
    </row>
    <row r="3247" spans="1:20" ht="45" x14ac:dyDescent="0.25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8276</v>
      </c>
      <c r="O3247" s="5">
        <f t="shared" si="300"/>
        <v>104.3047619047619</v>
      </c>
      <c r="P3247" s="5">
        <f t="shared" si="305"/>
        <v>81.125925925925927</v>
      </c>
      <c r="Q3247" t="str">
        <f t="shared" si="301"/>
        <v>theater</v>
      </c>
      <c r="R3247" t="str">
        <f t="shared" si="302"/>
        <v>plays</v>
      </c>
      <c r="S3247" s="9">
        <f t="shared" si="303"/>
        <v>42135.60020833333</v>
      </c>
      <c r="T3247" s="9">
        <f t="shared" si="304"/>
        <v>42167.083333333328</v>
      </c>
    </row>
    <row r="3248" spans="1:20" ht="45" x14ac:dyDescent="0.25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8276</v>
      </c>
      <c r="O3248" s="5">
        <f t="shared" si="300"/>
        <v>111.22</v>
      </c>
      <c r="P3248" s="5">
        <f t="shared" si="305"/>
        <v>57.626943005181346</v>
      </c>
      <c r="Q3248" t="str">
        <f t="shared" si="301"/>
        <v>theater</v>
      </c>
      <c r="R3248" t="str">
        <f t="shared" si="302"/>
        <v>plays</v>
      </c>
      <c r="S3248" s="9">
        <f t="shared" si="303"/>
        <v>42230.472222222219</v>
      </c>
      <c r="T3248" s="9">
        <f t="shared" si="304"/>
        <v>42259.165972222225</v>
      </c>
    </row>
    <row r="3249" spans="1:20" ht="60" x14ac:dyDescent="0.25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8276</v>
      </c>
      <c r="O3249" s="5">
        <f t="shared" si="300"/>
        <v>105.86</v>
      </c>
      <c r="P3249" s="5">
        <f t="shared" si="305"/>
        <v>46.429824561403507</v>
      </c>
      <c r="Q3249" t="str">
        <f t="shared" si="301"/>
        <v>theater</v>
      </c>
      <c r="R3249" t="str">
        <f t="shared" si="302"/>
        <v>plays</v>
      </c>
      <c r="S3249" s="9">
        <f t="shared" si="303"/>
        <v>42167.434166666666</v>
      </c>
      <c r="T3249" s="9">
        <f t="shared" si="304"/>
        <v>42197.434166666666</v>
      </c>
    </row>
    <row r="3250" spans="1:20" ht="30" x14ac:dyDescent="0.25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8276</v>
      </c>
      <c r="O3250" s="5">
        <f t="shared" si="300"/>
        <v>100.79166666666667</v>
      </c>
      <c r="P3250" s="5">
        <f t="shared" si="305"/>
        <v>60.475000000000001</v>
      </c>
      <c r="Q3250" t="str">
        <f t="shared" si="301"/>
        <v>theater</v>
      </c>
      <c r="R3250" t="str">
        <f t="shared" si="302"/>
        <v>plays</v>
      </c>
      <c r="S3250" s="9">
        <f t="shared" si="303"/>
        <v>42068.888391203705</v>
      </c>
      <c r="T3250" s="9">
        <f t="shared" si="304"/>
        <v>42098.846724537041</v>
      </c>
    </row>
    <row r="3251" spans="1:20" ht="60" x14ac:dyDescent="0.25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8276</v>
      </c>
      <c r="O3251" s="5">
        <f t="shared" si="300"/>
        <v>104.92727272727272</v>
      </c>
      <c r="P3251" s="5">
        <f t="shared" si="305"/>
        <v>65.579545454545453</v>
      </c>
      <c r="Q3251" t="str">
        <f t="shared" si="301"/>
        <v>theater</v>
      </c>
      <c r="R3251" t="str">
        <f t="shared" si="302"/>
        <v>plays</v>
      </c>
      <c r="S3251" s="9">
        <f t="shared" si="303"/>
        <v>42145.746689814812</v>
      </c>
      <c r="T3251" s="9">
        <f t="shared" si="304"/>
        <v>42175.746689814812</v>
      </c>
    </row>
    <row r="3252" spans="1:20" ht="60" x14ac:dyDescent="0.25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8276</v>
      </c>
      <c r="O3252" s="5">
        <f t="shared" si="300"/>
        <v>101.55200000000001</v>
      </c>
      <c r="P3252" s="5">
        <f t="shared" si="305"/>
        <v>119.1924882629108</v>
      </c>
      <c r="Q3252" t="str">
        <f t="shared" si="301"/>
        <v>theater</v>
      </c>
      <c r="R3252" t="str">
        <f t="shared" si="302"/>
        <v>plays</v>
      </c>
      <c r="S3252" s="9">
        <f t="shared" si="303"/>
        <v>41918.742175925923</v>
      </c>
      <c r="T3252" s="9">
        <f t="shared" si="304"/>
        <v>41948.783842592595</v>
      </c>
    </row>
    <row r="3253" spans="1:20" ht="60" x14ac:dyDescent="0.25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8276</v>
      </c>
      <c r="O3253" s="5">
        <f t="shared" si="300"/>
        <v>110.73333333333333</v>
      </c>
      <c r="P3253" s="5">
        <f t="shared" si="305"/>
        <v>83.05</v>
      </c>
      <c r="Q3253" t="str">
        <f t="shared" si="301"/>
        <v>theater</v>
      </c>
      <c r="R3253" t="str">
        <f t="shared" si="302"/>
        <v>plays</v>
      </c>
      <c r="S3253" s="9">
        <f t="shared" si="303"/>
        <v>42146.731087962966</v>
      </c>
      <c r="T3253" s="9">
        <f t="shared" si="304"/>
        <v>42176.731087962966</v>
      </c>
    </row>
    <row r="3254" spans="1:20" ht="45" x14ac:dyDescent="0.25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8276</v>
      </c>
      <c r="O3254" s="5">
        <f t="shared" si="300"/>
        <v>127.82222222222222</v>
      </c>
      <c r="P3254" s="5">
        <f t="shared" si="305"/>
        <v>57.52</v>
      </c>
      <c r="Q3254" t="str">
        <f t="shared" si="301"/>
        <v>theater</v>
      </c>
      <c r="R3254" t="str">
        <f t="shared" si="302"/>
        <v>plays</v>
      </c>
      <c r="S3254" s="9">
        <f t="shared" si="303"/>
        <v>42590.472685185188</v>
      </c>
      <c r="T3254" s="9">
        <f t="shared" si="304"/>
        <v>42620.472685185188</v>
      </c>
    </row>
    <row r="3255" spans="1:20" ht="45" x14ac:dyDescent="0.25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8276</v>
      </c>
      <c r="O3255" s="5">
        <f t="shared" si="300"/>
        <v>101.825</v>
      </c>
      <c r="P3255" s="5">
        <f t="shared" si="305"/>
        <v>177.08695652173913</v>
      </c>
      <c r="Q3255" t="str">
        <f t="shared" si="301"/>
        <v>theater</v>
      </c>
      <c r="R3255" t="str">
        <f t="shared" si="302"/>
        <v>plays</v>
      </c>
      <c r="S3255" s="9">
        <f t="shared" si="303"/>
        <v>42602.576712962968</v>
      </c>
      <c r="T3255" s="9">
        <f t="shared" si="304"/>
        <v>42621.15625</v>
      </c>
    </row>
    <row r="3256" spans="1:20" ht="60" x14ac:dyDescent="0.25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8276</v>
      </c>
      <c r="O3256" s="5">
        <f t="shared" si="300"/>
        <v>101.25769230769231</v>
      </c>
      <c r="P3256" s="5">
        <f t="shared" si="305"/>
        <v>70.771505376344081</v>
      </c>
      <c r="Q3256" t="str">
        <f t="shared" si="301"/>
        <v>theater</v>
      </c>
      <c r="R3256" t="str">
        <f t="shared" si="302"/>
        <v>plays</v>
      </c>
      <c r="S3256" s="9">
        <f t="shared" si="303"/>
        <v>42059.085752314815</v>
      </c>
      <c r="T3256" s="9">
        <f t="shared" si="304"/>
        <v>42089.044085648144</v>
      </c>
    </row>
    <row r="3257" spans="1:20" ht="60" x14ac:dyDescent="0.25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8276</v>
      </c>
      <c r="O3257" s="5">
        <f t="shared" si="300"/>
        <v>175</v>
      </c>
      <c r="P3257" s="5">
        <f t="shared" si="305"/>
        <v>29.166666666666668</v>
      </c>
      <c r="Q3257" t="str">
        <f t="shared" si="301"/>
        <v>theater</v>
      </c>
      <c r="R3257" t="str">
        <f t="shared" si="302"/>
        <v>plays</v>
      </c>
      <c r="S3257" s="9">
        <f t="shared" si="303"/>
        <v>41889.768229166664</v>
      </c>
      <c r="T3257" s="9">
        <f t="shared" si="304"/>
        <v>41919.768229166664</v>
      </c>
    </row>
    <row r="3258" spans="1:20" ht="45" x14ac:dyDescent="0.25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8276</v>
      </c>
      <c r="O3258" s="5">
        <f t="shared" si="300"/>
        <v>128.06</v>
      </c>
      <c r="P3258" s="5">
        <f t="shared" si="305"/>
        <v>72.76136363636364</v>
      </c>
      <c r="Q3258" t="str">
        <f t="shared" si="301"/>
        <v>theater</v>
      </c>
      <c r="R3258" t="str">
        <f t="shared" si="302"/>
        <v>plays</v>
      </c>
      <c r="S3258" s="9">
        <f t="shared" si="303"/>
        <v>42144.573807870373</v>
      </c>
      <c r="T3258" s="9">
        <f t="shared" si="304"/>
        <v>42166.165972222225</v>
      </c>
    </row>
    <row r="3259" spans="1:20" ht="60" x14ac:dyDescent="0.25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8276</v>
      </c>
      <c r="O3259" s="5">
        <f t="shared" si="300"/>
        <v>106.29949999999998</v>
      </c>
      <c r="P3259" s="5">
        <f t="shared" si="305"/>
        <v>51.853414634146333</v>
      </c>
      <c r="Q3259" t="str">
        <f t="shared" si="301"/>
        <v>theater</v>
      </c>
      <c r="R3259" t="str">
        <f t="shared" si="302"/>
        <v>plays</v>
      </c>
      <c r="S3259" s="9">
        <f t="shared" si="303"/>
        <v>42758.559629629628</v>
      </c>
      <c r="T3259" s="9">
        <f t="shared" si="304"/>
        <v>42788.559629629628</v>
      </c>
    </row>
    <row r="3260" spans="1:20" ht="45" x14ac:dyDescent="0.25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8276</v>
      </c>
      <c r="O3260" s="5">
        <f t="shared" si="300"/>
        <v>105.21428571428571</v>
      </c>
      <c r="P3260" s="5">
        <f t="shared" si="305"/>
        <v>98.2</v>
      </c>
      <c r="Q3260" t="str">
        <f t="shared" si="301"/>
        <v>theater</v>
      </c>
      <c r="R3260" t="str">
        <f t="shared" si="302"/>
        <v>plays</v>
      </c>
      <c r="S3260" s="9">
        <f t="shared" si="303"/>
        <v>41982.887280092589</v>
      </c>
      <c r="T3260" s="9">
        <f t="shared" si="304"/>
        <v>42012.887280092589</v>
      </c>
    </row>
    <row r="3261" spans="1:20" ht="60" x14ac:dyDescent="0.25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8276</v>
      </c>
      <c r="O3261" s="5">
        <f t="shared" si="300"/>
        <v>106.16782608695652</v>
      </c>
      <c r="P3261" s="5">
        <f t="shared" si="305"/>
        <v>251.7381443298969</v>
      </c>
      <c r="Q3261" t="str">
        <f t="shared" si="301"/>
        <v>theater</v>
      </c>
      <c r="R3261" t="str">
        <f t="shared" si="302"/>
        <v>plays</v>
      </c>
      <c r="S3261" s="9">
        <f t="shared" si="303"/>
        <v>42614.760937500003</v>
      </c>
      <c r="T3261" s="9">
        <f t="shared" si="304"/>
        <v>42644.165972222225</v>
      </c>
    </row>
    <row r="3262" spans="1:20" ht="45" x14ac:dyDescent="0.25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8276</v>
      </c>
      <c r="O3262" s="5">
        <f t="shared" si="300"/>
        <v>109.24</v>
      </c>
      <c r="P3262" s="5">
        <f t="shared" si="305"/>
        <v>74.821917808219183</v>
      </c>
      <c r="Q3262" t="str">
        <f t="shared" si="301"/>
        <v>theater</v>
      </c>
      <c r="R3262" t="str">
        <f t="shared" si="302"/>
        <v>plays</v>
      </c>
      <c r="S3262" s="9">
        <f t="shared" si="303"/>
        <v>42303.672662037032</v>
      </c>
      <c r="T3262" s="9">
        <f t="shared" si="304"/>
        <v>42338.714328703703</v>
      </c>
    </row>
    <row r="3263" spans="1:20" ht="45" x14ac:dyDescent="0.25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8276</v>
      </c>
      <c r="O3263" s="5">
        <f t="shared" si="300"/>
        <v>100.45454545454545</v>
      </c>
      <c r="P3263" s="5">
        <f t="shared" si="305"/>
        <v>67.65306122448979</v>
      </c>
      <c r="Q3263" t="str">
        <f t="shared" si="301"/>
        <v>theater</v>
      </c>
      <c r="R3263" t="str">
        <f t="shared" si="302"/>
        <v>plays</v>
      </c>
      <c r="S3263" s="9">
        <f t="shared" si="303"/>
        <v>42171.725416666668</v>
      </c>
      <c r="T3263" s="9">
        <f t="shared" si="304"/>
        <v>42201.725416666668</v>
      </c>
    </row>
    <row r="3264" spans="1:20" ht="30" x14ac:dyDescent="0.25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8276</v>
      </c>
      <c r="O3264" s="5">
        <f t="shared" si="300"/>
        <v>103.04098360655738</v>
      </c>
      <c r="P3264" s="5">
        <f t="shared" si="305"/>
        <v>93.81343283582089</v>
      </c>
      <c r="Q3264" t="str">
        <f t="shared" si="301"/>
        <v>theater</v>
      </c>
      <c r="R3264" t="str">
        <f t="shared" si="302"/>
        <v>plays</v>
      </c>
      <c r="S3264" s="9">
        <f t="shared" si="303"/>
        <v>41964.315532407403</v>
      </c>
      <c r="T3264" s="9">
        <f t="shared" si="304"/>
        <v>41995.166666666672</v>
      </c>
    </row>
    <row r="3265" spans="1:20" ht="45" x14ac:dyDescent="0.25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8276</v>
      </c>
      <c r="O3265" s="5">
        <f t="shared" si="300"/>
        <v>112.1664</v>
      </c>
      <c r="P3265" s="5">
        <f t="shared" si="305"/>
        <v>41.237647058823526</v>
      </c>
      <c r="Q3265" t="str">
        <f t="shared" si="301"/>
        <v>theater</v>
      </c>
      <c r="R3265" t="str">
        <f t="shared" si="302"/>
        <v>plays</v>
      </c>
      <c r="S3265" s="9">
        <f t="shared" si="303"/>
        <v>42284.516064814816</v>
      </c>
      <c r="T3265" s="9">
        <f t="shared" si="304"/>
        <v>42307.875</v>
      </c>
    </row>
    <row r="3266" spans="1:20" ht="45" x14ac:dyDescent="0.25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8276</v>
      </c>
      <c r="O3266" s="5">
        <f t="shared" si="300"/>
        <v>103</v>
      </c>
      <c r="P3266" s="5">
        <f t="shared" si="305"/>
        <v>52.551020408163268</v>
      </c>
      <c r="Q3266" t="str">
        <f t="shared" si="301"/>
        <v>theater</v>
      </c>
      <c r="R3266" t="str">
        <f t="shared" si="302"/>
        <v>plays</v>
      </c>
      <c r="S3266" s="9">
        <f t="shared" si="303"/>
        <v>42016.800208333334</v>
      </c>
      <c r="T3266" s="9">
        <f t="shared" si="304"/>
        <v>42032.916666666672</v>
      </c>
    </row>
    <row r="3267" spans="1:20" ht="45" x14ac:dyDescent="0.25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8276</v>
      </c>
      <c r="O3267" s="5">
        <f t="shared" ref="O3267:O3330" si="306">E3267*100/D3267</f>
        <v>164</v>
      </c>
      <c r="P3267" s="5">
        <f t="shared" si="305"/>
        <v>70.285714285714292</v>
      </c>
      <c r="Q3267" t="str">
        <f t="shared" ref="Q3267:Q3330" si="307">IF(ISERR(FIND(" ",N3267)),"",LEFT(N3267,FIND(" ",N3267)-1))</f>
        <v>theater</v>
      </c>
      <c r="R3267" t="str">
        <f t="shared" ref="R3267:R3330" si="308">IF(ISERR(FIND(" ",N3267)),"",RIGHT(N3267,LEN(N3267)-FIND("*",SUBSTITUTE(N3267," ","*",LEN(N3267)-LEN(SUBSTITUTE(N3267," ",""))))))</f>
        <v>plays</v>
      </c>
      <c r="S3267" s="9">
        <f t="shared" ref="S3267:S3330" si="309">(((J3267/60)/60)/24)+DATE(1970,1,1)</f>
        <v>42311.711979166663</v>
      </c>
      <c r="T3267" s="9">
        <f t="shared" ref="T3267:T3330" si="310">(((I3267/60)/60)/24)+DATE(1970,1,1)</f>
        <v>42341.708333333328</v>
      </c>
    </row>
    <row r="3268" spans="1:20" ht="45" x14ac:dyDescent="0.25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8276</v>
      </c>
      <c r="O3268" s="5">
        <f t="shared" si="306"/>
        <v>131.28333333333333</v>
      </c>
      <c r="P3268" s="5">
        <f t="shared" ref="P3268:P3331" si="311">IF(L3268=0,0,E3268/L3268)</f>
        <v>48.325153374233132</v>
      </c>
      <c r="Q3268" t="str">
        <f t="shared" si="307"/>
        <v>theater</v>
      </c>
      <c r="R3268" t="str">
        <f t="shared" si="308"/>
        <v>plays</v>
      </c>
      <c r="S3268" s="9">
        <f t="shared" si="309"/>
        <v>42136.536134259266</v>
      </c>
      <c r="T3268" s="9">
        <f t="shared" si="310"/>
        <v>42167.875</v>
      </c>
    </row>
    <row r="3269" spans="1:20" ht="60" x14ac:dyDescent="0.25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8276</v>
      </c>
      <c r="O3269" s="5">
        <f t="shared" si="306"/>
        <v>102.1</v>
      </c>
      <c r="P3269" s="5">
        <f t="shared" si="311"/>
        <v>53.177083333333336</v>
      </c>
      <c r="Q3269" t="str">
        <f t="shared" si="307"/>
        <v>theater</v>
      </c>
      <c r="R3269" t="str">
        <f t="shared" si="308"/>
        <v>plays</v>
      </c>
      <c r="S3269" s="9">
        <f t="shared" si="309"/>
        <v>42172.757638888885</v>
      </c>
      <c r="T3269" s="9">
        <f t="shared" si="310"/>
        <v>42202.757638888885</v>
      </c>
    </row>
    <row r="3270" spans="1:20" ht="45" x14ac:dyDescent="0.25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8276</v>
      </c>
      <c r="O3270" s="5">
        <f t="shared" si="306"/>
        <v>128</v>
      </c>
      <c r="P3270" s="5">
        <f t="shared" si="311"/>
        <v>60.952380952380949</v>
      </c>
      <c r="Q3270" t="str">
        <f t="shared" si="307"/>
        <v>theater</v>
      </c>
      <c r="R3270" t="str">
        <f t="shared" si="308"/>
        <v>plays</v>
      </c>
      <c r="S3270" s="9">
        <f t="shared" si="309"/>
        <v>42590.90425925926</v>
      </c>
      <c r="T3270" s="9">
        <f t="shared" si="310"/>
        <v>42606.90425925926</v>
      </c>
    </row>
    <row r="3271" spans="1:20" ht="45" x14ac:dyDescent="0.25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8276</v>
      </c>
      <c r="O3271" s="5">
        <f t="shared" si="306"/>
        <v>101.5</v>
      </c>
      <c r="P3271" s="5">
        <f t="shared" si="311"/>
        <v>116</v>
      </c>
      <c r="Q3271" t="str">
        <f t="shared" si="307"/>
        <v>theater</v>
      </c>
      <c r="R3271" t="str">
        <f t="shared" si="308"/>
        <v>plays</v>
      </c>
      <c r="S3271" s="9">
        <f t="shared" si="309"/>
        <v>42137.395798611105</v>
      </c>
      <c r="T3271" s="9">
        <f t="shared" si="310"/>
        <v>42171.458333333328</v>
      </c>
    </row>
    <row r="3272" spans="1:20" ht="60" x14ac:dyDescent="0.25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8276</v>
      </c>
      <c r="O3272" s="5">
        <f t="shared" si="306"/>
        <v>101.66666666666667</v>
      </c>
      <c r="P3272" s="5">
        <f t="shared" si="311"/>
        <v>61</v>
      </c>
      <c r="Q3272" t="str">
        <f t="shared" si="307"/>
        <v>theater</v>
      </c>
      <c r="R3272" t="str">
        <f t="shared" si="308"/>
        <v>plays</v>
      </c>
      <c r="S3272" s="9">
        <f t="shared" si="309"/>
        <v>42167.533159722225</v>
      </c>
      <c r="T3272" s="9">
        <f t="shared" si="310"/>
        <v>42197.533159722225</v>
      </c>
    </row>
    <row r="3273" spans="1:20" ht="30" x14ac:dyDescent="0.25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8276</v>
      </c>
      <c r="O3273" s="5">
        <f t="shared" si="306"/>
        <v>130</v>
      </c>
      <c r="P3273" s="5">
        <f t="shared" si="311"/>
        <v>38.235294117647058</v>
      </c>
      <c r="Q3273" t="str">
        <f t="shared" si="307"/>
        <v>theater</v>
      </c>
      <c r="R3273" t="str">
        <f t="shared" si="308"/>
        <v>plays</v>
      </c>
      <c r="S3273" s="9">
        <f t="shared" si="309"/>
        <v>41915.437210648146</v>
      </c>
      <c r="T3273" s="9">
        <f t="shared" si="310"/>
        <v>41945.478877314818</v>
      </c>
    </row>
    <row r="3274" spans="1:20" ht="45" x14ac:dyDescent="0.25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8276</v>
      </c>
      <c r="O3274" s="5">
        <f t="shared" si="306"/>
        <v>154.43</v>
      </c>
      <c r="P3274" s="5">
        <f t="shared" si="311"/>
        <v>106.50344827586207</v>
      </c>
      <c r="Q3274" t="str">
        <f t="shared" si="307"/>
        <v>theater</v>
      </c>
      <c r="R3274" t="str">
        <f t="shared" si="308"/>
        <v>plays</v>
      </c>
      <c r="S3274" s="9">
        <f t="shared" si="309"/>
        <v>42284.500104166669</v>
      </c>
      <c r="T3274" s="9">
        <f t="shared" si="310"/>
        <v>42314.541770833333</v>
      </c>
    </row>
    <row r="3275" spans="1:20" ht="60" x14ac:dyDescent="0.25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8276</v>
      </c>
      <c r="O3275" s="5">
        <f t="shared" si="306"/>
        <v>107.4</v>
      </c>
      <c r="P3275" s="5">
        <f t="shared" si="311"/>
        <v>204.57142857142858</v>
      </c>
      <c r="Q3275" t="str">
        <f t="shared" si="307"/>
        <v>theater</v>
      </c>
      <c r="R3275" t="str">
        <f t="shared" si="308"/>
        <v>plays</v>
      </c>
      <c r="S3275" s="9">
        <f t="shared" si="309"/>
        <v>42611.801412037035</v>
      </c>
      <c r="T3275" s="9">
        <f t="shared" si="310"/>
        <v>42627.791666666672</v>
      </c>
    </row>
    <row r="3276" spans="1:20" ht="45" x14ac:dyDescent="0.25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8276</v>
      </c>
      <c r="O3276" s="5">
        <f t="shared" si="306"/>
        <v>101.3225806451613</v>
      </c>
      <c r="P3276" s="5">
        <f t="shared" si="311"/>
        <v>54.912587412587413</v>
      </c>
      <c r="Q3276" t="str">
        <f t="shared" si="307"/>
        <v>theater</v>
      </c>
      <c r="R3276" t="str">
        <f t="shared" si="308"/>
        <v>plays</v>
      </c>
      <c r="S3276" s="9">
        <f t="shared" si="309"/>
        <v>42400.704537037032</v>
      </c>
      <c r="T3276" s="9">
        <f t="shared" si="310"/>
        <v>42444.875</v>
      </c>
    </row>
    <row r="3277" spans="1:20" ht="60" x14ac:dyDescent="0.25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8276</v>
      </c>
      <c r="O3277" s="5">
        <f t="shared" si="306"/>
        <v>100.27777777777777</v>
      </c>
      <c r="P3277" s="5">
        <f t="shared" si="311"/>
        <v>150.41666666666666</v>
      </c>
      <c r="Q3277" t="str">
        <f t="shared" si="307"/>
        <v>theater</v>
      </c>
      <c r="R3277" t="str">
        <f t="shared" si="308"/>
        <v>plays</v>
      </c>
      <c r="S3277" s="9">
        <f t="shared" si="309"/>
        <v>42017.88045138889</v>
      </c>
      <c r="T3277" s="9">
        <f t="shared" si="310"/>
        <v>42044.1875</v>
      </c>
    </row>
    <row r="3278" spans="1:20" ht="60" x14ac:dyDescent="0.25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8276</v>
      </c>
      <c r="O3278" s="5">
        <f t="shared" si="306"/>
        <v>116.84444444444445</v>
      </c>
      <c r="P3278" s="5">
        <f t="shared" si="311"/>
        <v>52.58</v>
      </c>
      <c r="Q3278" t="str">
        <f t="shared" si="307"/>
        <v>theater</v>
      </c>
      <c r="R3278" t="str">
        <f t="shared" si="308"/>
        <v>plays</v>
      </c>
      <c r="S3278" s="9">
        <f t="shared" si="309"/>
        <v>42426.949988425928</v>
      </c>
      <c r="T3278" s="9">
        <f t="shared" si="310"/>
        <v>42461.165972222225</v>
      </c>
    </row>
    <row r="3279" spans="1:20" ht="60" x14ac:dyDescent="0.25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8276</v>
      </c>
      <c r="O3279" s="5">
        <f t="shared" si="306"/>
        <v>108.6</v>
      </c>
      <c r="P3279" s="5">
        <f t="shared" si="311"/>
        <v>54.3</v>
      </c>
      <c r="Q3279" t="str">
        <f t="shared" si="307"/>
        <v>theater</v>
      </c>
      <c r="R3279" t="str">
        <f t="shared" si="308"/>
        <v>plays</v>
      </c>
      <c r="S3279" s="9">
        <f t="shared" si="309"/>
        <v>41931.682939814818</v>
      </c>
      <c r="T3279" s="9">
        <f t="shared" si="310"/>
        <v>41961.724606481483</v>
      </c>
    </row>
    <row r="3280" spans="1:20" ht="60" x14ac:dyDescent="0.25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8276</v>
      </c>
      <c r="O3280" s="5">
        <f t="shared" si="306"/>
        <v>103.4</v>
      </c>
      <c r="P3280" s="5">
        <f t="shared" si="311"/>
        <v>76.029411764705884</v>
      </c>
      <c r="Q3280" t="str">
        <f t="shared" si="307"/>
        <v>theater</v>
      </c>
      <c r="R3280" t="str">
        <f t="shared" si="308"/>
        <v>plays</v>
      </c>
      <c r="S3280" s="9">
        <f t="shared" si="309"/>
        <v>42124.848414351851</v>
      </c>
      <c r="T3280" s="9">
        <f t="shared" si="310"/>
        <v>42154.848414351851</v>
      </c>
    </row>
    <row r="3281" spans="1:20" ht="60" x14ac:dyDescent="0.25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8276</v>
      </c>
      <c r="O3281" s="5">
        <f t="shared" si="306"/>
        <v>114.27586206896552</v>
      </c>
      <c r="P3281" s="5">
        <f t="shared" si="311"/>
        <v>105.2063492063492</v>
      </c>
      <c r="Q3281" t="str">
        <f t="shared" si="307"/>
        <v>theater</v>
      </c>
      <c r="R3281" t="str">
        <f t="shared" si="308"/>
        <v>plays</v>
      </c>
      <c r="S3281" s="9">
        <f t="shared" si="309"/>
        <v>42431.102534722217</v>
      </c>
      <c r="T3281" s="9">
        <f t="shared" si="310"/>
        <v>42461.06086805556</v>
      </c>
    </row>
    <row r="3282" spans="1:20" ht="60" x14ac:dyDescent="0.25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8276</v>
      </c>
      <c r="O3282" s="5">
        <f t="shared" si="306"/>
        <v>103</v>
      </c>
      <c r="P3282" s="5">
        <f t="shared" si="311"/>
        <v>68.666666666666671</v>
      </c>
      <c r="Q3282" t="str">
        <f t="shared" si="307"/>
        <v>theater</v>
      </c>
      <c r="R3282" t="str">
        <f t="shared" si="308"/>
        <v>plays</v>
      </c>
      <c r="S3282" s="9">
        <f t="shared" si="309"/>
        <v>42121.756921296299</v>
      </c>
      <c r="T3282" s="9">
        <f t="shared" si="310"/>
        <v>42156.208333333328</v>
      </c>
    </row>
    <row r="3283" spans="1:20" ht="45" x14ac:dyDescent="0.25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8276</v>
      </c>
      <c r="O3283" s="5">
        <f t="shared" si="306"/>
        <v>121.6</v>
      </c>
      <c r="P3283" s="5">
        <f t="shared" si="311"/>
        <v>129.36170212765958</v>
      </c>
      <c r="Q3283" t="str">
        <f t="shared" si="307"/>
        <v>theater</v>
      </c>
      <c r="R3283" t="str">
        <f t="shared" si="308"/>
        <v>plays</v>
      </c>
      <c r="S3283" s="9">
        <f t="shared" si="309"/>
        <v>42219.019733796296</v>
      </c>
      <c r="T3283" s="9">
        <f t="shared" si="310"/>
        <v>42249.019733796296</v>
      </c>
    </row>
    <row r="3284" spans="1:20" ht="60" x14ac:dyDescent="0.25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8276</v>
      </c>
      <c r="O3284" s="5">
        <f t="shared" si="306"/>
        <v>102.64677419354838</v>
      </c>
      <c r="P3284" s="5">
        <f t="shared" si="311"/>
        <v>134.26371308016877</v>
      </c>
      <c r="Q3284" t="str">
        <f t="shared" si="307"/>
        <v>theater</v>
      </c>
      <c r="R3284" t="str">
        <f t="shared" si="308"/>
        <v>plays</v>
      </c>
      <c r="S3284" s="9">
        <f t="shared" si="309"/>
        <v>42445.19430555556</v>
      </c>
      <c r="T3284" s="9">
        <f t="shared" si="310"/>
        <v>42489.19430555556</v>
      </c>
    </row>
    <row r="3285" spans="1:20" ht="60" x14ac:dyDescent="0.25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8276</v>
      </c>
      <c r="O3285" s="5">
        <f t="shared" si="306"/>
        <v>104.75</v>
      </c>
      <c r="P3285" s="5">
        <f t="shared" si="311"/>
        <v>17.829787234042552</v>
      </c>
      <c r="Q3285" t="str">
        <f t="shared" si="307"/>
        <v>theater</v>
      </c>
      <c r="R3285" t="str">
        <f t="shared" si="308"/>
        <v>plays</v>
      </c>
      <c r="S3285" s="9">
        <f t="shared" si="309"/>
        <v>42379.74418981481</v>
      </c>
      <c r="T3285" s="9">
        <f t="shared" si="310"/>
        <v>42410.875</v>
      </c>
    </row>
    <row r="3286" spans="1:20" ht="45" x14ac:dyDescent="0.25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8276</v>
      </c>
      <c r="O3286" s="5">
        <f t="shared" si="306"/>
        <v>101.6</v>
      </c>
      <c r="P3286" s="5">
        <f t="shared" si="311"/>
        <v>203.2</v>
      </c>
      <c r="Q3286" t="str">
        <f t="shared" si="307"/>
        <v>theater</v>
      </c>
      <c r="R3286" t="str">
        <f t="shared" si="308"/>
        <v>plays</v>
      </c>
      <c r="S3286" s="9">
        <f t="shared" si="309"/>
        <v>42380.884872685187</v>
      </c>
      <c r="T3286" s="9">
        <f t="shared" si="310"/>
        <v>42398.249305555553</v>
      </c>
    </row>
    <row r="3287" spans="1:20" x14ac:dyDescent="0.25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8276</v>
      </c>
      <c r="O3287" s="5">
        <f t="shared" si="306"/>
        <v>112.10242048409683</v>
      </c>
      <c r="P3287" s="5">
        <f t="shared" si="311"/>
        <v>69.18518518518519</v>
      </c>
      <c r="Q3287" t="str">
        <f t="shared" si="307"/>
        <v>theater</v>
      </c>
      <c r="R3287" t="str">
        <f t="shared" si="308"/>
        <v>plays</v>
      </c>
      <c r="S3287" s="9">
        <f t="shared" si="309"/>
        <v>42762.942430555559</v>
      </c>
      <c r="T3287" s="9">
        <f t="shared" si="310"/>
        <v>42794.208333333328</v>
      </c>
    </row>
    <row r="3288" spans="1:20" ht="60" x14ac:dyDescent="0.25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8276</v>
      </c>
      <c r="O3288" s="5">
        <f t="shared" si="306"/>
        <v>101.76666666666667</v>
      </c>
      <c r="P3288" s="5">
        <f t="shared" si="311"/>
        <v>125.12295081967213</v>
      </c>
      <c r="Q3288" t="str">
        <f t="shared" si="307"/>
        <v>theater</v>
      </c>
      <c r="R3288" t="str">
        <f t="shared" si="308"/>
        <v>plays</v>
      </c>
      <c r="S3288" s="9">
        <f t="shared" si="309"/>
        <v>42567.840069444443</v>
      </c>
      <c r="T3288" s="9">
        <f t="shared" si="310"/>
        <v>42597.840069444443</v>
      </c>
    </row>
    <row r="3289" spans="1:20" ht="30" x14ac:dyDescent="0.25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8276</v>
      </c>
      <c r="O3289" s="5">
        <f t="shared" si="306"/>
        <v>100</v>
      </c>
      <c r="P3289" s="5">
        <f t="shared" si="311"/>
        <v>73.529411764705884</v>
      </c>
      <c r="Q3289" t="str">
        <f t="shared" si="307"/>
        <v>theater</v>
      </c>
      <c r="R3289" t="str">
        <f t="shared" si="308"/>
        <v>plays</v>
      </c>
      <c r="S3289" s="9">
        <f t="shared" si="309"/>
        <v>42311.750324074077</v>
      </c>
      <c r="T3289" s="9">
        <f t="shared" si="310"/>
        <v>42336.750324074077</v>
      </c>
    </row>
    <row r="3290" spans="1:20" ht="60" x14ac:dyDescent="0.25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8276</v>
      </c>
      <c r="O3290" s="5">
        <f t="shared" si="306"/>
        <v>100.2649</v>
      </c>
      <c r="P3290" s="5">
        <f t="shared" si="311"/>
        <v>48.437149758454105</v>
      </c>
      <c r="Q3290" t="str">
        <f t="shared" si="307"/>
        <v>theater</v>
      </c>
      <c r="R3290" t="str">
        <f t="shared" si="308"/>
        <v>plays</v>
      </c>
      <c r="S3290" s="9">
        <f t="shared" si="309"/>
        <v>42505.774479166663</v>
      </c>
      <c r="T3290" s="9">
        <f t="shared" si="310"/>
        <v>42541.958333333328</v>
      </c>
    </row>
    <row r="3291" spans="1:20" ht="60" x14ac:dyDescent="0.25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8276</v>
      </c>
      <c r="O3291" s="5">
        <f t="shared" si="306"/>
        <v>133.042</v>
      </c>
      <c r="P3291" s="5">
        <f t="shared" si="311"/>
        <v>26.608400000000003</v>
      </c>
      <c r="Q3291" t="str">
        <f t="shared" si="307"/>
        <v>theater</v>
      </c>
      <c r="R3291" t="str">
        <f t="shared" si="308"/>
        <v>plays</v>
      </c>
      <c r="S3291" s="9">
        <f t="shared" si="309"/>
        <v>42758.368078703701</v>
      </c>
      <c r="T3291" s="9">
        <f t="shared" si="310"/>
        <v>42786.368078703701</v>
      </c>
    </row>
    <row r="3292" spans="1:20" ht="75" x14ac:dyDescent="0.25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8276</v>
      </c>
      <c r="O3292" s="5">
        <f t="shared" si="306"/>
        <v>121.2</v>
      </c>
      <c r="P3292" s="5">
        <f t="shared" si="311"/>
        <v>33.666666666666664</v>
      </c>
      <c r="Q3292" t="str">
        <f t="shared" si="307"/>
        <v>theater</v>
      </c>
      <c r="R3292" t="str">
        <f t="shared" si="308"/>
        <v>plays</v>
      </c>
      <c r="S3292" s="9">
        <f t="shared" si="309"/>
        <v>42775.51494212963</v>
      </c>
      <c r="T3292" s="9">
        <f t="shared" si="310"/>
        <v>42805.51494212963</v>
      </c>
    </row>
    <row r="3293" spans="1:20" ht="60" x14ac:dyDescent="0.25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8276</v>
      </c>
      <c r="O3293" s="5">
        <f t="shared" si="306"/>
        <v>114</v>
      </c>
      <c r="P3293" s="5">
        <f t="shared" si="311"/>
        <v>40.714285714285715</v>
      </c>
      <c r="Q3293" t="str">
        <f t="shared" si="307"/>
        <v>theater</v>
      </c>
      <c r="R3293" t="str">
        <f t="shared" si="308"/>
        <v>plays</v>
      </c>
      <c r="S3293" s="9">
        <f t="shared" si="309"/>
        <v>42232.702546296292</v>
      </c>
      <c r="T3293" s="9">
        <f t="shared" si="310"/>
        <v>42264.165972222225</v>
      </c>
    </row>
    <row r="3294" spans="1:20" ht="45" x14ac:dyDescent="0.25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8276</v>
      </c>
      <c r="O3294" s="5">
        <f t="shared" si="306"/>
        <v>286.13861386138615</v>
      </c>
      <c r="P3294" s="5">
        <f t="shared" si="311"/>
        <v>19.266666666666666</v>
      </c>
      <c r="Q3294" t="str">
        <f t="shared" si="307"/>
        <v>theater</v>
      </c>
      <c r="R3294" t="str">
        <f t="shared" si="308"/>
        <v>plays</v>
      </c>
      <c r="S3294" s="9">
        <f t="shared" si="309"/>
        <v>42282.770231481481</v>
      </c>
      <c r="T3294" s="9">
        <f t="shared" si="310"/>
        <v>42342.811898148153</v>
      </c>
    </row>
    <row r="3295" spans="1:20" ht="60" x14ac:dyDescent="0.25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8276</v>
      </c>
      <c r="O3295" s="5">
        <f t="shared" si="306"/>
        <v>170.44444444444446</v>
      </c>
      <c r="P3295" s="5">
        <f t="shared" si="311"/>
        <v>84.285714285714292</v>
      </c>
      <c r="Q3295" t="str">
        <f t="shared" si="307"/>
        <v>theater</v>
      </c>
      <c r="R3295" t="str">
        <f t="shared" si="308"/>
        <v>plays</v>
      </c>
      <c r="S3295" s="9">
        <f t="shared" si="309"/>
        <v>42768.425370370373</v>
      </c>
      <c r="T3295" s="9">
        <f t="shared" si="310"/>
        <v>42798.425370370373</v>
      </c>
    </row>
    <row r="3296" spans="1:20" ht="60" x14ac:dyDescent="0.25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8276</v>
      </c>
      <c r="O3296" s="5">
        <f t="shared" si="306"/>
        <v>118.33333333333333</v>
      </c>
      <c r="P3296" s="5">
        <f t="shared" si="311"/>
        <v>29.583333333333332</v>
      </c>
      <c r="Q3296" t="str">
        <f t="shared" si="307"/>
        <v>theater</v>
      </c>
      <c r="R3296" t="str">
        <f t="shared" si="308"/>
        <v>plays</v>
      </c>
      <c r="S3296" s="9">
        <f t="shared" si="309"/>
        <v>42141.541134259256</v>
      </c>
      <c r="T3296" s="9">
        <f t="shared" si="310"/>
        <v>42171.541134259256</v>
      </c>
    </row>
    <row r="3297" spans="1:20" ht="60" x14ac:dyDescent="0.25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8276</v>
      </c>
      <c r="O3297" s="5">
        <f t="shared" si="306"/>
        <v>102.85857142857142</v>
      </c>
      <c r="P3297" s="5">
        <f t="shared" si="311"/>
        <v>26.667037037037037</v>
      </c>
      <c r="Q3297" t="str">
        <f t="shared" si="307"/>
        <v>theater</v>
      </c>
      <c r="R3297" t="str">
        <f t="shared" si="308"/>
        <v>plays</v>
      </c>
      <c r="S3297" s="9">
        <f t="shared" si="309"/>
        <v>42609.442465277782</v>
      </c>
      <c r="T3297" s="9">
        <f t="shared" si="310"/>
        <v>42639.442465277782</v>
      </c>
    </row>
    <row r="3298" spans="1:20" ht="60" x14ac:dyDescent="0.25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8276</v>
      </c>
      <c r="O3298" s="5">
        <f t="shared" si="306"/>
        <v>144.06666666666666</v>
      </c>
      <c r="P3298" s="5">
        <f t="shared" si="311"/>
        <v>45.978723404255319</v>
      </c>
      <c r="Q3298" t="str">
        <f t="shared" si="307"/>
        <v>theater</v>
      </c>
      <c r="R3298" t="str">
        <f t="shared" si="308"/>
        <v>plays</v>
      </c>
      <c r="S3298" s="9">
        <f t="shared" si="309"/>
        <v>42309.756620370375</v>
      </c>
      <c r="T3298" s="9">
        <f t="shared" si="310"/>
        <v>42330.916666666672</v>
      </c>
    </row>
    <row r="3299" spans="1:20" ht="45" x14ac:dyDescent="0.25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8276</v>
      </c>
      <c r="O3299" s="5">
        <f t="shared" si="306"/>
        <v>100.07272727272728</v>
      </c>
      <c r="P3299" s="5">
        <f t="shared" si="311"/>
        <v>125.09090909090909</v>
      </c>
      <c r="Q3299" t="str">
        <f t="shared" si="307"/>
        <v>theater</v>
      </c>
      <c r="R3299" t="str">
        <f t="shared" si="308"/>
        <v>plays</v>
      </c>
      <c r="S3299" s="9">
        <f t="shared" si="309"/>
        <v>42193.771481481483</v>
      </c>
      <c r="T3299" s="9">
        <f t="shared" si="310"/>
        <v>42212.957638888889</v>
      </c>
    </row>
    <row r="3300" spans="1:20" ht="60" x14ac:dyDescent="0.25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8276</v>
      </c>
      <c r="O3300" s="5">
        <f t="shared" si="306"/>
        <v>101.73</v>
      </c>
      <c r="P3300" s="5">
        <f t="shared" si="311"/>
        <v>141.29166666666666</v>
      </c>
      <c r="Q3300" t="str">
        <f t="shared" si="307"/>
        <v>theater</v>
      </c>
      <c r="R3300" t="str">
        <f t="shared" si="308"/>
        <v>plays</v>
      </c>
      <c r="S3300" s="9">
        <f t="shared" si="309"/>
        <v>42239.957962962959</v>
      </c>
      <c r="T3300" s="9">
        <f t="shared" si="310"/>
        <v>42260</v>
      </c>
    </row>
    <row r="3301" spans="1:20" ht="60" x14ac:dyDescent="0.25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8276</v>
      </c>
      <c r="O3301" s="5">
        <f t="shared" si="306"/>
        <v>116.2</v>
      </c>
      <c r="P3301" s="5">
        <f t="shared" si="311"/>
        <v>55.333333333333336</v>
      </c>
      <c r="Q3301" t="str">
        <f t="shared" si="307"/>
        <v>theater</v>
      </c>
      <c r="R3301" t="str">
        <f t="shared" si="308"/>
        <v>plays</v>
      </c>
      <c r="S3301" s="9">
        <f t="shared" si="309"/>
        <v>42261.917395833334</v>
      </c>
      <c r="T3301" s="9">
        <f t="shared" si="310"/>
        <v>42291.917395833334</v>
      </c>
    </row>
    <row r="3302" spans="1:20" ht="45" x14ac:dyDescent="0.25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8276</v>
      </c>
      <c r="O3302" s="5">
        <f t="shared" si="306"/>
        <v>136.16666666666666</v>
      </c>
      <c r="P3302" s="5">
        <f t="shared" si="311"/>
        <v>46.420454545454547</v>
      </c>
      <c r="Q3302" t="str">
        <f t="shared" si="307"/>
        <v>theater</v>
      </c>
      <c r="R3302" t="str">
        <f t="shared" si="308"/>
        <v>plays</v>
      </c>
      <c r="S3302" s="9">
        <f t="shared" si="309"/>
        <v>42102.743773148148</v>
      </c>
      <c r="T3302" s="9">
        <f t="shared" si="310"/>
        <v>42123.743773148148</v>
      </c>
    </row>
    <row r="3303" spans="1:20" ht="60" x14ac:dyDescent="0.25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8276</v>
      </c>
      <c r="O3303" s="5">
        <f t="shared" si="306"/>
        <v>133.46666666666667</v>
      </c>
      <c r="P3303" s="5">
        <f t="shared" si="311"/>
        <v>57.2</v>
      </c>
      <c r="Q3303" t="str">
        <f t="shared" si="307"/>
        <v>theater</v>
      </c>
      <c r="R3303" t="str">
        <f t="shared" si="308"/>
        <v>plays</v>
      </c>
      <c r="S3303" s="9">
        <f t="shared" si="309"/>
        <v>42538.73583333334</v>
      </c>
      <c r="T3303" s="9">
        <f t="shared" si="310"/>
        <v>42583.290972222225</v>
      </c>
    </row>
    <row r="3304" spans="1:20" x14ac:dyDescent="0.25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8276</v>
      </c>
      <c r="O3304" s="5">
        <f t="shared" si="306"/>
        <v>103.39285714285714</v>
      </c>
      <c r="P3304" s="5">
        <f t="shared" si="311"/>
        <v>173.7</v>
      </c>
      <c r="Q3304" t="str">
        <f t="shared" si="307"/>
        <v>theater</v>
      </c>
      <c r="R3304" t="str">
        <f t="shared" si="308"/>
        <v>plays</v>
      </c>
      <c r="S3304" s="9">
        <f t="shared" si="309"/>
        <v>42681.35157407407</v>
      </c>
      <c r="T3304" s="9">
        <f t="shared" si="310"/>
        <v>42711.35157407407</v>
      </c>
    </row>
    <row r="3305" spans="1:20" ht="60" x14ac:dyDescent="0.25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8276</v>
      </c>
      <c r="O3305" s="5">
        <f t="shared" si="306"/>
        <v>115.88888888888889</v>
      </c>
      <c r="P3305" s="5">
        <f t="shared" si="311"/>
        <v>59.6</v>
      </c>
      <c r="Q3305" t="str">
        <f t="shared" si="307"/>
        <v>theater</v>
      </c>
      <c r="R3305" t="str">
        <f t="shared" si="308"/>
        <v>plays</v>
      </c>
      <c r="S3305" s="9">
        <f t="shared" si="309"/>
        <v>42056.65143518518</v>
      </c>
      <c r="T3305" s="9">
        <f t="shared" si="310"/>
        <v>42091.609768518523</v>
      </c>
    </row>
    <row r="3306" spans="1:20" ht="45" x14ac:dyDescent="0.25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8276</v>
      </c>
      <c r="O3306" s="5">
        <f t="shared" si="306"/>
        <v>104.51666666666667</v>
      </c>
      <c r="P3306" s="5">
        <f t="shared" si="311"/>
        <v>89.585714285714289</v>
      </c>
      <c r="Q3306" t="str">
        <f t="shared" si="307"/>
        <v>theater</v>
      </c>
      <c r="R3306" t="str">
        <f t="shared" si="308"/>
        <v>plays</v>
      </c>
      <c r="S3306" s="9">
        <f t="shared" si="309"/>
        <v>42696.624444444446</v>
      </c>
      <c r="T3306" s="9">
        <f t="shared" si="310"/>
        <v>42726.624444444446</v>
      </c>
    </row>
    <row r="3307" spans="1:20" ht="60" x14ac:dyDescent="0.25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8276</v>
      </c>
      <c r="O3307" s="5">
        <f t="shared" si="306"/>
        <v>102.02500000000001</v>
      </c>
      <c r="P3307" s="5">
        <f t="shared" si="311"/>
        <v>204.05</v>
      </c>
      <c r="Q3307" t="str">
        <f t="shared" si="307"/>
        <v>theater</v>
      </c>
      <c r="R3307" t="str">
        <f t="shared" si="308"/>
        <v>plays</v>
      </c>
      <c r="S3307" s="9">
        <f t="shared" si="309"/>
        <v>42186.855879629627</v>
      </c>
      <c r="T3307" s="9">
        <f t="shared" si="310"/>
        <v>42216.855879629627</v>
      </c>
    </row>
    <row r="3308" spans="1:20" ht="60" x14ac:dyDescent="0.25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8276</v>
      </c>
      <c r="O3308" s="5">
        <f t="shared" si="306"/>
        <v>175.33333333333334</v>
      </c>
      <c r="P3308" s="5">
        <f t="shared" si="311"/>
        <v>48.703703703703702</v>
      </c>
      <c r="Q3308" t="str">
        <f t="shared" si="307"/>
        <v>theater</v>
      </c>
      <c r="R3308" t="str">
        <f t="shared" si="308"/>
        <v>plays</v>
      </c>
      <c r="S3308" s="9">
        <f t="shared" si="309"/>
        <v>42493.219236111108</v>
      </c>
      <c r="T3308" s="9">
        <f t="shared" si="310"/>
        <v>42531.125</v>
      </c>
    </row>
    <row r="3309" spans="1:20" ht="60" x14ac:dyDescent="0.25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8276</v>
      </c>
      <c r="O3309" s="5">
        <f t="shared" si="306"/>
        <v>106.68</v>
      </c>
      <c r="P3309" s="5">
        <f t="shared" si="311"/>
        <v>53.339999999999996</v>
      </c>
      <c r="Q3309" t="str">
        <f t="shared" si="307"/>
        <v>theater</v>
      </c>
      <c r="R3309" t="str">
        <f t="shared" si="308"/>
        <v>plays</v>
      </c>
      <c r="S3309" s="9">
        <f t="shared" si="309"/>
        <v>42475.057164351849</v>
      </c>
      <c r="T3309" s="9">
        <f t="shared" si="310"/>
        <v>42505.057164351849</v>
      </c>
    </row>
    <row r="3310" spans="1:20" ht="45" x14ac:dyDescent="0.25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8276</v>
      </c>
      <c r="O3310" s="5">
        <f t="shared" si="306"/>
        <v>122.28571428571429</v>
      </c>
      <c r="P3310" s="5">
        <f t="shared" si="311"/>
        <v>75.087719298245617</v>
      </c>
      <c r="Q3310" t="str">
        <f t="shared" si="307"/>
        <v>theater</v>
      </c>
      <c r="R3310" t="str">
        <f t="shared" si="308"/>
        <v>plays</v>
      </c>
      <c r="S3310" s="9">
        <f t="shared" si="309"/>
        <v>42452.876909722225</v>
      </c>
      <c r="T3310" s="9">
        <f t="shared" si="310"/>
        <v>42473.876909722225</v>
      </c>
    </row>
    <row r="3311" spans="1:20" ht="30" x14ac:dyDescent="0.25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8276</v>
      </c>
      <c r="O3311" s="5">
        <f t="shared" si="306"/>
        <v>159.42857142857142</v>
      </c>
      <c r="P3311" s="5">
        <f t="shared" si="311"/>
        <v>18</v>
      </c>
      <c r="Q3311" t="str">
        <f t="shared" si="307"/>
        <v>theater</v>
      </c>
      <c r="R3311" t="str">
        <f t="shared" si="308"/>
        <v>plays</v>
      </c>
      <c r="S3311" s="9">
        <f t="shared" si="309"/>
        <v>42628.650208333333</v>
      </c>
      <c r="T3311" s="9">
        <f t="shared" si="310"/>
        <v>42659.650208333333</v>
      </c>
    </row>
    <row r="3312" spans="1:20" ht="45" x14ac:dyDescent="0.25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8276</v>
      </c>
      <c r="O3312" s="5">
        <f t="shared" si="306"/>
        <v>100.07692307692308</v>
      </c>
      <c r="P3312" s="5">
        <f t="shared" si="311"/>
        <v>209.83870967741936</v>
      </c>
      <c r="Q3312" t="str">
        <f t="shared" si="307"/>
        <v>theater</v>
      </c>
      <c r="R3312" t="str">
        <f t="shared" si="308"/>
        <v>plays</v>
      </c>
      <c r="S3312" s="9">
        <f t="shared" si="309"/>
        <v>42253.928530092591</v>
      </c>
      <c r="T3312" s="9">
        <f t="shared" si="310"/>
        <v>42283.928530092591</v>
      </c>
    </row>
    <row r="3313" spans="1:20" ht="45" x14ac:dyDescent="0.25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8276</v>
      </c>
      <c r="O3313" s="5">
        <f t="shared" si="306"/>
        <v>109.84</v>
      </c>
      <c r="P3313" s="5">
        <f t="shared" si="311"/>
        <v>61.022222222222226</v>
      </c>
      <c r="Q3313" t="str">
        <f t="shared" si="307"/>
        <v>theater</v>
      </c>
      <c r="R3313" t="str">
        <f t="shared" si="308"/>
        <v>plays</v>
      </c>
      <c r="S3313" s="9">
        <f t="shared" si="309"/>
        <v>42264.29178240741</v>
      </c>
      <c r="T3313" s="9">
        <f t="shared" si="310"/>
        <v>42294.29178240741</v>
      </c>
    </row>
    <row r="3314" spans="1:20" ht="60" x14ac:dyDescent="0.25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8276</v>
      </c>
      <c r="O3314" s="5">
        <f t="shared" si="306"/>
        <v>100.04</v>
      </c>
      <c r="P3314" s="5">
        <f t="shared" si="311"/>
        <v>61</v>
      </c>
      <c r="Q3314" t="str">
        <f t="shared" si="307"/>
        <v>theater</v>
      </c>
      <c r="R3314" t="str">
        <f t="shared" si="308"/>
        <v>plays</v>
      </c>
      <c r="S3314" s="9">
        <f t="shared" si="309"/>
        <v>42664.809560185182</v>
      </c>
      <c r="T3314" s="9">
        <f t="shared" si="310"/>
        <v>42685.916666666672</v>
      </c>
    </row>
    <row r="3315" spans="1:20" ht="45" x14ac:dyDescent="0.25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8276</v>
      </c>
      <c r="O3315" s="5">
        <f t="shared" si="306"/>
        <v>116.05</v>
      </c>
      <c r="P3315" s="5">
        <f t="shared" si="311"/>
        <v>80.034482758620683</v>
      </c>
      <c r="Q3315" t="str">
        <f t="shared" si="307"/>
        <v>theater</v>
      </c>
      <c r="R3315" t="str">
        <f t="shared" si="308"/>
        <v>plays</v>
      </c>
      <c r="S3315" s="9">
        <f t="shared" si="309"/>
        <v>42382.244409722218</v>
      </c>
      <c r="T3315" s="9">
        <f t="shared" si="310"/>
        <v>42396.041666666672</v>
      </c>
    </row>
    <row r="3316" spans="1:20" ht="60" x14ac:dyDescent="0.25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8276</v>
      </c>
      <c r="O3316" s="5">
        <f t="shared" si="306"/>
        <v>210.75</v>
      </c>
      <c r="P3316" s="5">
        <f t="shared" si="311"/>
        <v>29.068965517241381</v>
      </c>
      <c r="Q3316" t="str">
        <f t="shared" si="307"/>
        <v>theater</v>
      </c>
      <c r="R3316" t="str">
        <f t="shared" si="308"/>
        <v>plays</v>
      </c>
      <c r="S3316" s="9">
        <f t="shared" si="309"/>
        <v>42105.267488425925</v>
      </c>
      <c r="T3316" s="9">
        <f t="shared" si="310"/>
        <v>42132.836805555555</v>
      </c>
    </row>
    <row r="3317" spans="1:20" ht="45" x14ac:dyDescent="0.25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8276</v>
      </c>
      <c r="O3317" s="5">
        <f t="shared" si="306"/>
        <v>110</v>
      </c>
      <c r="P3317" s="5">
        <f t="shared" si="311"/>
        <v>49.438202247191015</v>
      </c>
      <c r="Q3317" t="str">
        <f t="shared" si="307"/>
        <v>theater</v>
      </c>
      <c r="R3317" t="str">
        <f t="shared" si="308"/>
        <v>plays</v>
      </c>
      <c r="S3317" s="9">
        <f t="shared" si="309"/>
        <v>42466.303715277783</v>
      </c>
      <c r="T3317" s="9">
        <f t="shared" si="310"/>
        <v>42496.303715277783</v>
      </c>
    </row>
    <row r="3318" spans="1:20" ht="75" x14ac:dyDescent="0.25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8276</v>
      </c>
      <c r="O3318" s="5">
        <f t="shared" si="306"/>
        <v>100.08673425918037</v>
      </c>
      <c r="P3318" s="5">
        <f t="shared" si="311"/>
        <v>93.977440000000001</v>
      </c>
      <c r="Q3318" t="str">
        <f t="shared" si="307"/>
        <v>theater</v>
      </c>
      <c r="R3318" t="str">
        <f t="shared" si="308"/>
        <v>plays</v>
      </c>
      <c r="S3318" s="9">
        <f t="shared" si="309"/>
        <v>41826.871238425927</v>
      </c>
      <c r="T3318" s="9">
        <f t="shared" si="310"/>
        <v>41859.57916666667</v>
      </c>
    </row>
    <row r="3319" spans="1:20" ht="45" x14ac:dyDescent="0.25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8276</v>
      </c>
      <c r="O3319" s="5">
        <f t="shared" si="306"/>
        <v>106.19047619047619</v>
      </c>
      <c r="P3319" s="5">
        <f t="shared" si="311"/>
        <v>61.944444444444443</v>
      </c>
      <c r="Q3319" t="str">
        <f t="shared" si="307"/>
        <v>theater</v>
      </c>
      <c r="R3319" t="str">
        <f t="shared" si="308"/>
        <v>plays</v>
      </c>
      <c r="S3319" s="9">
        <f t="shared" si="309"/>
        <v>42499.039629629624</v>
      </c>
      <c r="T3319" s="9">
        <f t="shared" si="310"/>
        <v>42529.039629629624</v>
      </c>
    </row>
    <row r="3320" spans="1:20" ht="30" x14ac:dyDescent="0.25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8276</v>
      </c>
      <c r="O3320" s="5">
        <f t="shared" si="306"/>
        <v>125.6</v>
      </c>
      <c r="P3320" s="5">
        <f t="shared" si="311"/>
        <v>78.5</v>
      </c>
      <c r="Q3320" t="str">
        <f t="shared" si="307"/>
        <v>theater</v>
      </c>
      <c r="R3320" t="str">
        <f t="shared" si="308"/>
        <v>plays</v>
      </c>
      <c r="S3320" s="9">
        <f t="shared" si="309"/>
        <v>42431.302002314813</v>
      </c>
      <c r="T3320" s="9">
        <f t="shared" si="310"/>
        <v>42471.104166666672</v>
      </c>
    </row>
    <row r="3321" spans="1:20" ht="60" x14ac:dyDescent="0.25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8276</v>
      </c>
      <c r="O3321" s="5">
        <f t="shared" si="306"/>
        <v>108</v>
      </c>
      <c r="P3321" s="5">
        <f t="shared" si="311"/>
        <v>33.75</v>
      </c>
      <c r="Q3321" t="str">
        <f t="shared" si="307"/>
        <v>theater</v>
      </c>
      <c r="R3321" t="str">
        <f t="shared" si="308"/>
        <v>plays</v>
      </c>
      <c r="S3321" s="9">
        <f t="shared" si="309"/>
        <v>41990.585486111115</v>
      </c>
      <c r="T3321" s="9">
        <f t="shared" si="310"/>
        <v>42035.585486111115</v>
      </c>
    </row>
    <row r="3322" spans="1:20" ht="45" x14ac:dyDescent="0.25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8276</v>
      </c>
      <c r="O3322" s="5">
        <f t="shared" si="306"/>
        <v>101</v>
      </c>
      <c r="P3322" s="5">
        <f t="shared" si="311"/>
        <v>66.44736842105263</v>
      </c>
      <c r="Q3322" t="str">
        <f t="shared" si="307"/>
        <v>theater</v>
      </c>
      <c r="R3322" t="str">
        <f t="shared" si="308"/>
        <v>plays</v>
      </c>
      <c r="S3322" s="9">
        <f t="shared" si="309"/>
        <v>42513.045798611114</v>
      </c>
      <c r="T3322" s="9">
        <f t="shared" si="310"/>
        <v>42543.045798611114</v>
      </c>
    </row>
    <row r="3323" spans="1:20" ht="60" x14ac:dyDescent="0.25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8276</v>
      </c>
      <c r="O3323" s="5">
        <f t="shared" si="306"/>
        <v>107.4</v>
      </c>
      <c r="P3323" s="5">
        <f t="shared" si="311"/>
        <v>35.799999999999997</v>
      </c>
      <c r="Q3323" t="str">
        <f t="shared" si="307"/>
        <v>theater</v>
      </c>
      <c r="R3323" t="str">
        <f t="shared" si="308"/>
        <v>plays</v>
      </c>
      <c r="S3323" s="9">
        <f t="shared" si="309"/>
        <v>41914.100289351853</v>
      </c>
      <c r="T3323" s="9">
        <f t="shared" si="310"/>
        <v>41928.165972222225</v>
      </c>
    </row>
    <row r="3324" spans="1:20" ht="60" x14ac:dyDescent="0.25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8276</v>
      </c>
      <c r="O3324" s="5">
        <f t="shared" si="306"/>
        <v>101.51515151515152</v>
      </c>
      <c r="P3324" s="5">
        <f t="shared" si="311"/>
        <v>145.65217391304347</v>
      </c>
      <c r="Q3324" t="str">
        <f t="shared" si="307"/>
        <v>theater</v>
      </c>
      <c r="R3324" t="str">
        <f t="shared" si="308"/>
        <v>plays</v>
      </c>
      <c r="S3324" s="9">
        <f t="shared" si="309"/>
        <v>42521.010370370372</v>
      </c>
      <c r="T3324" s="9">
        <f t="shared" si="310"/>
        <v>42543.163194444445</v>
      </c>
    </row>
    <row r="3325" spans="1:20" ht="60" x14ac:dyDescent="0.25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8276</v>
      </c>
      <c r="O3325" s="5">
        <f t="shared" si="306"/>
        <v>125.9</v>
      </c>
      <c r="P3325" s="5">
        <f t="shared" si="311"/>
        <v>25.693877551020407</v>
      </c>
      <c r="Q3325" t="str">
        <f t="shared" si="307"/>
        <v>theater</v>
      </c>
      <c r="R3325" t="str">
        <f t="shared" si="308"/>
        <v>plays</v>
      </c>
      <c r="S3325" s="9">
        <f t="shared" si="309"/>
        <v>42608.36583333333</v>
      </c>
      <c r="T3325" s="9">
        <f t="shared" si="310"/>
        <v>42638.36583333333</v>
      </c>
    </row>
    <row r="3326" spans="1:20" ht="45" x14ac:dyDescent="0.25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8276</v>
      </c>
      <c r="O3326" s="5">
        <f t="shared" si="306"/>
        <v>101.66666666666667</v>
      </c>
      <c r="P3326" s="5">
        <f t="shared" si="311"/>
        <v>152.5</v>
      </c>
      <c r="Q3326" t="str">
        <f t="shared" si="307"/>
        <v>theater</v>
      </c>
      <c r="R3326" t="str">
        <f t="shared" si="308"/>
        <v>plays</v>
      </c>
      <c r="S3326" s="9">
        <f t="shared" si="309"/>
        <v>42512.58321759259</v>
      </c>
      <c r="T3326" s="9">
        <f t="shared" si="310"/>
        <v>42526.58321759259</v>
      </c>
    </row>
    <row r="3327" spans="1:20" ht="60" x14ac:dyDescent="0.25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8276</v>
      </c>
      <c r="O3327" s="5">
        <f t="shared" si="306"/>
        <v>112.5</v>
      </c>
      <c r="P3327" s="5">
        <f t="shared" si="311"/>
        <v>30</v>
      </c>
      <c r="Q3327" t="str">
        <f t="shared" si="307"/>
        <v>theater</v>
      </c>
      <c r="R3327" t="str">
        <f t="shared" si="308"/>
        <v>plays</v>
      </c>
      <c r="S3327" s="9">
        <f t="shared" si="309"/>
        <v>42064.785613425927</v>
      </c>
      <c r="T3327" s="9">
        <f t="shared" si="310"/>
        <v>42099.743946759263</v>
      </c>
    </row>
    <row r="3328" spans="1:20" ht="60" x14ac:dyDescent="0.25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8276</v>
      </c>
      <c r="O3328" s="5">
        <f t="shared" si="306"/>
        <v>101.375</v>
      </c>
      <c r="P3328" s="5">
        <f t="shared" si="311"/>
        <v>142.28070175438597</v>
      </c>
      <c r="Q3328" t="str">
        <f t="shared" si="307"/>
        <v>theater</v>
      </c>
      <c r="R3328" t="str">
        <f t="shared" si="308"/>
        <v>plays</v>
      </c>
      <c r="S3328" s="9">
        <f t="shared" si="309"/>
        <v>42041.714178240742</v>
      </c>
      <c r="T3328" s="9">
        <f t="shared" si="310"/>
        <v>42071.67251157407</v>
      </c>
    </row>
    <row r="3329" spans="1:20" ht="60" x14ac:dyDescent="0.25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8276</v>
      </c>
      <c r="O3329" s="5">
        <f t="shared" si="306"/>
        <v>101.25</v>
      </c>
      <c r="P3329" s="5">
        <f t="shared" si="311"/>
        <v>24.545454545454547</v>
      </c>
      <c r="Q3329" t="str">
        <f t="shared" si="307"/>
        <v>theater</v>
      </c>
      <c r="R3329" t="str">
        <f t="shared" si="308"/>
        <v>plays</v>
      </c>
      <c r="S3329" s="9">
        <f t="shared" si="309"/>
        <v>42468.374606481477</v>
      </c>
      <c r="T3329" s="9">
        <f t="shared" si="310"/>
        <v>42498.374606481477</v>
      </c>
    </row>
    <row r="3330" spans="1:20" ht="45" x14ac:dyDescent="0.25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8276</v>
      </c>
      <c r="O3330" s="5">
        <f t="shared" si="306"/>
        <v>146.38888888888889</v>
      </c>
      <c r="P3330" s="5">
        <f t="shared" si="311"/>
        <v>292.77777777777777</v>
      </c>
      <c r="Q3330" t="str">
        <f t="shared" si="307"/>
        <v>theater</v>
      </c>
      <c r="R3330" t="str">
        <f t="shared" si="308"/>
        <v>plays</v>
      </c>
      <c r="S3330" s="9">
        <f t="shared" si="309"/>
        <v>41822.57503472222</v>
      </c>
      <c r="T3330" s="9">
        <f t="shared" si="310"/>
        <v>41825.041666666664</v>
      </c>
    </row>
    <row r="3331" spans="1:20" ht="45" x14ac:dyDescent="0.25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8276</v>
      </c>
      <c r="O3331" s="5">
        <f t="shared" ref="O3331:O3394" si="312">E3331*100/D3331</f>
        <v>116.8</v>
      </c>
      <c r="P3331" s="5">
        <f t="shared" si="311"/>
        <v>44.92307692307692</v>
      </c>
      <c r="Q3331" t="str">
        <f t="shared" ref="Q3331:Q3394" si="313">IF(ISERR(FIND(" ",N3331)),"",LEFT(N3331,FIND(" ",N3331)-1))</f>
        <v>theater</v>
      </c>
      <c r="R3331" t="str">
        <f t="shared" ref="R3331:R3394" si="314">IF(ISERR(FIND(" ",N3331)),"",RIGHT(N3331,LEN(N3331)-FIND("*",SUBSTITUTE(N3331," ","*",LEN(N3331)-LEN(SUBSTITUTE(N3331," ",""))))))</f>
        <v>plays</v>
      </c>
      <c r="S3331" s="9">
        <f t="shared" ref="S3331:S3394" si="315">(((J3331/60)/60)/24)+DATE(1970,1,1)</f>
        <v>41837.323009259257</v>
      </c>
      <c r="T3331" s="9">
        <f t="shared" ref="T3331:T3394" si="316">(((I3331/60)/60)/24)+DATE(1970,1,1)</f>
        <v>41847.958333333336</v>
      </c>
    </row>
    <row r="3332" spans="1:20" ht="45" x14ac:dyDescent="0.25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8276</v>
      </c>
      <c r="O3332" s="5">
        <f t="shared" si="312"/>
        <v>106.26666666666667</v>
      </c>
      <c r="P3332" s="5">
        <f t="shared" ref="P3332:P3395" si="317">IF(L3332=0,0,E3332/L3332)</f>
        <v>23.10144927536232</v>
      </c>
      <c r="Q3332" t="str">
        <f t="shared" si="313"/>
        <v>theater</v>
      </c>
      <c r="R3332" t="str">
        <f t="shared" si="314"/>
        <v>plays</v>
      </c>
      <c r="S3332" s="9">
        <f t="shared" si="315"/>
        <v>42065.887361111112</v>
      </c>
      <c r="T3332" s="9">
        <f t="shared" si="316"/>
        <v>42095.845694444448</v>
      </c>
    </row>
    <row r="3333" spans="1:20" ht="60" x14ac:dyDescent="0.25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8276</v>
      </c>
      <c r="O3333" s="5">
        <f t="shared" si="312"/>
        <v>104.52</v>
      </c>
      <c r="P3333" s="5">
        <f t="shared" si="317"/>
        <v>80.400000000000006</v>
      </c>
      <c r="Q3333" t="str">
        <f t="shared" si="313"/>
        <v>theater</v>
      </c>
      <c r="R3333" t="str">
        <f t="shared" si="314"/>
        <v>plays</v>
      </c>
      <c r="S3333" s="9">
        <f t="shared" si="315"/>
        <v>42248.697754629626</v>
      </c>
      <c r="T3333" s="9">
        <f t="shared" si="316"/>
        <v>42283.697754629626</v>
      </c>
    </row>
    <row r="3334" spans="1:20" ht="45" x14ac:dyDescent="0.25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8276</v>
      </c>
      <c r="O3334" s="5">
        <f t="shared" si="312"/>
        <v>100</v>
      </c>
      <c r="P3334" s="5">
        <f t="shared" si="317"/>
        <v>72.289156626506028</v>
      </c>
      <c r="Q3334" t="str">
        <f t="shared" si="313"/>
        <v>theater</v>
      </c>
      <c r="R3334" t="str">
        <f t="shared" si="314"/>
        <v>plays</v>
      </c>
      <c r="S3334" s="9">
        <f t="shared" si="315"/>
        <v>41809.860300925924</v>
      </c>
      <c r="T3334" s="9">
        <f t="shared" si="316"/>
        <v>41839.860300925924</v>
      </c>
    </row>
    <row r="3335" spans="1:20" ht="60" x14ac:dyDescent="0.25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8276</v>
      </c>
      <c r="O3335" s="5">
        <f t="shared" si="312"/>
        <v>104.57142857142857</v>
      </c>
      <c r="P3335" s="5">
        <f t="shared" si="317"/>
        <v>32.972972972972975</v>
      </c>
      <c r="Q3335" t="str">
        <f t="shared" si="313"/>
        <v>theater</v>
      </c>
      <c r="R3335" t="str">
        <f t="shared" si="314"/>
        <v>plays</v>
      </c>
      <c r="S3335" s="9">
        <f t="shared" si="315"/>
        <v>42148.676851851851</v>
      </c>
      <c r="T3335" s="9">
        <f t="shared" si="316"/>
        <v>42170.676851851851</v>
      </c>
    </row>
    <row r="3336" spans="1:20" ht="45" x14ac:dyDescent="0.25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8276</v>
      </c>
      <c r="O3336" s="5">
        <f t="shared" si="312"/>
        <v>138.62051149573753</v>
      </c>
      <c r="P3336" s="5">
        <f t="shared" si="317"/>
        <v>116.65217391304348</v>
      </c>
      <c r="Q3336" t="str">
        <f t="shared" si="313"/>
        <v>theater</v>
      </c>
      <c r="R3336" t="str">
        <f t="shared" si="314"/>
        <v>plays</v>
      </c>
      <c r="S3336" s="9">
        <f t="shared" si="315"/>
        <v>42185.521087962959</v>
      </c>
      <c r="T3336" s="9">
        <f t="shared" si="316"/>
        <v>42215.521087962959</v>
      </c>
    </row>
    <row r="3337" spans="1:20" ht="60" x14ac:dyDescent="0.25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8276</v>
      </c>
      <c r="O3337" s="5">
        <f t="shared" si="312"/>
        <v>100.32</v>
      </c>
      <c r="P3337" s="5">
        <f t="shared" si="317"/>
        <v>79.61904761904762</v>
      </c>
      <c r="Q3337" t="str">
        <f t="shared" si="313"/>
        <v>theater</v>
      </c>
      <c r="R3337" t="str">
        <f t="shared" si="314"/>
        <v>plays</v>
      </c>
      <c r="S3337" s="9">
        <f t="shared" si="315"/>
        <v>41827.674143518518</v>
      </c>
      <c r="T3337" s="9">
        <f t="shared" si="316"/>
        <v>41854.958333333336</v>
      </c>
    </row>
    <row r="3338" spans="1:20" ht="45" x14ac:dyDescent="0.25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8276</v>
      </c>
      <c r="O3338" s="5">
        <f t="shared" si="312"/>
        <v>100</v>
      </c>
      <c r="P3338" s="5">
        <f t="shared" si="317"/>
        <v>27.777777777777779</v>
      </c>
      <c r="Q3338" t="str">
        <f t="shared" si="313"/>
        <v>theater</v>
      </c>
      <c r="R3338" t="str">
        <f t="shared" si="314"/>
        <v>plays</v>
      </c>
      <c r="S3338" s="9">
        <f t="shared" si="315"/>
        <v>42437.398680555561</v>
      </c>
      <c r="T3338" s="9">
        <f t="shared" si="316"/>
        <v>42465.35701388889</v>
      </c>
    </row>
    <row r="3339" spans="1:20" ht="45" x14ac:dyDescent="0.25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8276</v>
      </c>
      <c r="O3339" s="5">
        <f t="shared" si="312"/>
        <v>110.2</v>
      </c>
      <c r="P3339" s="5">
        <f t="shared" si="317"/>
        <v>81.029411764705884</v>
      </c>
      <c r="Q3339" t="str">
        <f t="shared" si="313"/>
        <v>theater</v>
      </c>
      <c r="R3339" t="str">
        <f t="shared" si="314"/>
        <v>plays</v>
      </c>
      <c r="S3339" s="9">
        <f t="shared" si="315"/>
        <v>41901.282025462962</v>
      </c>
      <c r="T3339" s="9">
        <f t="shared" si="316"/>
        <v>41922.875</v>
      </c>
    </row>
    <row r="3340" spans="1:20" ht="30" x14ac:dyDescent="0.25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8276</v>
      </c>
      <c r="O3340" s="5">
        <f t="shared" si="312"/>
        <v>102.18</v>
      </c>
      <c r="P3340" s="5">
        <f t="shared" si="317"/>
        <v>136.84821428571428</v>
      </c>
      <c r="Q3340" t="str">
        <f t="shared" si="313"/>
        <v>theater</v>
      </c>
      <c r="R3340" t="str">
        <f t="shared" si="314"/>
        <v>plays</v>
      </c>
      <c r="S3340" s="9">
        <f t="shared" si="315"/>
        <v>42769.574999999997</v>
      </c>
      <c r="T3340" s="9">
        <f t="shared" si="316"/>
        <v>42790.574999999997</v>
      </c>
    </row>
    <row r="3341" spans="1:20" ht="45" x14ac:dyDescent="0.25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8276</v>
      </c>
      <c r="O3341" s="5">
        <f t="shared" si="312"/>
        <v>104.35</v>
      </c>
      <c r="P3341" s="5">
        <f t="shared" si="317"/>
        <v>177.61702127659575</v>
      </c>
      <c r="Q3341" t="str">
        <f t="shared" si="313"/>
        <v>theater</v>
      </c>
      <c r="R3341" t="str">
        <f t="shared" si="314"/>
        <v>plays</v>
      </c>
      <c r="S3341" s="9">
        <f t="shared" si="315"/>
        <v>42549.665717592594</v>
      </c>
      <c r="T3341" s="9">
        <f t="shared" si="316"/>
        <v>42579.665717592594</v>
      </c>
    </row>
    <row r="3342" spans="1:20" ht="60" x14ac:dyDescent="0.25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8276</v>
      </c>
      <c r="O3342" s="5">
        <f t="shared" si="312"/>
        <v>138.16666666666666</v>
      </c>
      <c r="P3342" s="5">
        <f t="shared" si="317"/>
        <v>109.07894736842105</v>
      </c>
      <c r="Q3342" t="str">
        <f t="shared" si="313"/>
        <v>theater</v>
      </c>
      <c r="R3342" t="str">
        <f t="shared" si="314"/>
        <v>plays</v>
      </c>
      <c r="S3342" s="9">
        <f t="shared" si="315"/>
        <v>42685.974004629628</v>
      </c>
      <c r="T3342" s="9">
        <f t="shared" si="316"/>
        <v>42710.974004629628</v>
      </c>
    </row>
    <row r="3343" spans="1:20" ht="60" x14ac:dyDescent="0.25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8276</v>
      </c>
      <c r="O3343" s="5">
        <f t="shared" si="312"/>
        <v>100</v>
      </c>
      <c r="P3343" s="5">
        <f t="shared" si="317"/>
        <v>119.64285714285714</v>
      </c>
      <c r="Q3343" t="str">
        <f t="shared" si="313"/>
        <v>theater</v>
      </c>
      <c r="R3343" t="str">
        <f t="shared" si="314"/>
        <v>plays</v>
      </c>
      <c r="S3343" s="9">
        <f t="shared" si="315"/>
        <v>42510.798854166671</v>
      </c>
      <c r="T3343" s="9">
        <f t="shared" si="316"/>
        <v>42533.708333333328</v>
      </c>
    </row>
    <row r="3344" spans="1:20" ht="45" x14ac:dyDescent="0.25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8276</v>
      </c>
      <c r="O3344" s="5">
        <f t="shared" si="312"/>
        <v>101.66666666666667</v>
      </c>
      <c r="P3344" s="5">
        <f t="shared" si="317"/>
        <v>78.205128205128204</v>
      </c>
      <c r="Q3344" t="str">
        <f t="shared" si="313"/>
        <v>theater</v>
      </c>
      <c r="R3344" t="str">
        <f t="shared" si="314"/>
        <v>plays</v>
      </c>
      <c r="S3344" s="9">
        <f t="shared" si="315"/>
        <v>42062.296412037031</v>
      </c>
      <c r="T3344" s="9">
        <f t="shared" si="316"/>
        <v>42095.207638888889</v>
      </c>
    </row>
    <row r="3345" spans="1:20" ht="45" x14ac:dyDescent="0.25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8276</v>
      </c>
      <c r="O3345" s="5">
        <f t="shared" si="312"/>
        <v>171.42857142857142</v>
      </c>
      <c r="P3345" s="5">
        <f t="shared" si="317"/>
        <v>52.173913043478258</v>
      </c>
      <c r="Q3345" t="str">
        <f t="shared" si="313"/>
        <v>theater</v>
      </c>
      <c r="R3345" t="str">
        <f t="shared" si="314"/>
        <v>plays</v>
      </c>
      <c r="S3345" s="9">
        <f t="shared" si="315"/>
        <v>42452.916481481487</v>
      </c>
      <c r="T3345" s="9">
        <f t="shared" si="316"/>
        <v>42473.554166666669</v>
      </c>
    </row>
    <row r="3346" spans="1:20" ht="60" x14ac:dyDescent="0.25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8276</v>
      </c>
      <c r="O3346" s="5">
        <f t="shared" si="312"/>
        <v>101.44444444444444</v>
      </c>
      <c r="P3346" s="5">
        <f t="shared" si="317"/>
        <v>114.125</v>
      </c>
      <c r="Q3346" t="str">
        <f t="shared" si="313"/>
        <v>theater</v>
      </c>
      <c r="R3346" t="str">
        <f t="shared" si="314"/>
        <v>plays</v>
      </c>
      <c r="S3346" s="9">
        <f t="shared" si="315"/>
        <v>41851.200150462959</v>
      </c>
      <c r="T3346" s="9">
        <f t="shared" si="316"/>
        <v>41881.200150462959</v>
      </c>
    </row>
    <row r="3347" spans="1:20" ht="60" x14ac:dyDescent="0.25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8276</v>
      </c>
      <c r="O3347" s="5">
        <f t="shared" si="312"/>
        <v>130</v>
      </c>
      <c r="P3347" s="5">
        <f t="shared" si="317"/>
        <v>50</v>
      </c>
      <c r="Q3347" t="str">
        <f t="shared" si="313"/>
        <v>theater</v>
      </c>
      <c r="R3347" t="str">
        <f t="shared" si="314"/>
        <v>plays</v>
      </c>
      <c r="S3347" s="9">
        <f t="shared" si="315"/>
        <v>42053.106111111112</v>
      </c>
      <c r="T3347" s="9">
        <f t="shared" si="316"/>
        <v>42112.025694444441</v>
      </c>
    </row>
    <row r="3348" spans="1:20" ht="60" x14ac:dyDescent="0.25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8276</v>
      </c>
      <c r="O3348" s="5">
        <f t="shared" si="312"/>
        <v>110</v>
      </c>
      <c r="P3348" s="5">
        <f t="shared" si="317"/>
        <v>91.666666666666671</v>
      </c>
      <c r="Q3348" t="str">
        <f t="shared" si="313"/>
        <v>theater</v>
      </c>
      <c r="R3348" t="str">
        <f t="shared" si="314"/>
        <v>plays</v>
      </c>
      <c r="S3348" s="9">
        <f t="shared" si="315"/>
        <v>42054.024421296301</v>
      </c>
      <c r="T3348" s="9">
        <f t="shared" si="316"/>
        <v>42061.024421296301</v>
      </c>
    </row>
    <row r="3349" spans="1:20" ht="60" x14ac:dyDescent="0.25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8276</v>
      </c>
      <c r="O3349" s="5">
        <f t="shared" si="312"/>
        <v>119.45</v>
      </c>
      <c r="P3349" s="5">
        <f t="shared" si="317"/>
        <v>108.59090909090909</v>
      </c>
      <c r="Q3349" t="str">
        <f t="shared" si="313"/>
        <v>theater</v>
      </c>
      <c r="R3349" t="str">
        <f t="shared" si="314"/>
        <v>plays</v>
      </c>
      <c r="S3349" s="9">
        <f t="shared" si="315"/>
        <v>42484.551550925928</v>
      </c>
      <c r="T3349" s="9">
        <f t="shared" si="316"/>
        <v>42498.875</v>
      </c>
    </row>
    <row r="3350" spans="1:20" ht="60" x14ac:dyDescent="0.25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8276</v>
      </c>
      <c r="O3350" s="5">
        <f t="shared" si="312"/>
        <v>100.2909090909091</v>
      </c>
      <c r="P3350" s="5">
        <f t="shared" si="317"/>
        <v>69.822784810126578</v>
      </c>
      <c r="Q3350" t="str">
        <f t="shared" si="313"/>
        <v>theater</v>
      </c>
      <c r="R3350" t="str">
        <f t="shared" si="314"/>
        <v>plays</v>
      </c>
      <c r="S3350" s="9">
        <f t="shared" si="315"/>
        <v>42466.558796296296</v>
      </c>
      <c r="T3350" s="9">
        <f t="shared" si="316"/>
        <v>42490.165972222225</v>
      </c>
    </row>
    <row r="3351" spans="1:20" ht="60" x14ac:dyDescent="0.25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8276</v>
      </c>
      <c r="O3351" s="5">
        <f t="shared" si="312"/>
        <v>153.4</v>
      </c>
      <c r="P3351" s="5">
        <f t="shared" si="317"/>
        <v>109.57142857142857</v>
      </c>
      <c r="Q3351" t="str">
        <f t="shared" si="313"/>
        <v>theater</v>
      </c>
      <c r="R3351" t="str">
        <f t="shared" si="314"/>
        <v>plays</v>
      </c>
      <c r="S3351" s="9">
        <f t="shared" si="315"/>
        <v>42513.110787037032</v>
      </c>
      <c r="T3351" s="9">
        <f t="shared" si="316"/>
        <v>42534.708333333328</v>
      </c>
    </row>
    <row r="3352" spans="1:20" ht="60" x14ac:dyDescent="0.25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8276</v>
      </c>
      <c r="O3352" s="5">
        <f t="shared" si="312"/>
        <v>104.42857142857143</v>
      </c>
      <c r="P3352" s="5">
        <f t="shared" si="317"/>
        <v>71.666666666666671</v>
      </c>
      <c r="Q3352" t="str">
        <f t="shared" si="313"/>
        <v>theater</v>
      </c>
      <c r="R3352" t="str">
        <f t="shared" si="314"/>
        <v>plays</v>
      </c>
      <c r="S3352" s="9">
        <f t="shared" si="315"/>
        <v>42302.701516203699</v>
      </c>
      <c r="T3352" s="9">
        <f t="shared" si="316"/>
        <v>42337.958333333328</v>
      </c>
    </row>
    <row r="3353" spans="1:20" ht="60" x14ac:dyDescent="0.25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8276</v>
      </c>
      <c r="O3353" s="5">
        <f t="shared" si="312"/>
        <v>101.1</v>
      </c>
      <c r="P3353" s="5">
        <f t="shared" si="317"/>
        <v>93.611111111111114</v>
      </c>
      <c r="Q3353" t="str">
        <f t="shared" si="313"/>
        <v>theater</v>
      </c>
      <c r="R3353" t="str">
        <f t="shared" si="314"/>
        <v>plays</v>
      </c>
      <c r="S3353" s="9">
        <f t="shared" si="315"/>
        <v>41806.395428240743</v>
      </c>
      <c r="T3353" s="9">
        <f t="shared" si="316"/>
        <v>41843.458333333336</v>
      </c>
    </row>
    <row r="3354" spans="1:20" ht="60" x14ac:dyDescent="0.25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8276</v>
      </c>
      <c r="O3354" s="5">
        <f t="shared" si="312"/>
        <v>107.52</v>
      </c>
      <c r="P3354" s="5">
        <f t="shared" si="317"/>
        <v>76.8</v>
      </c>
      <c r="Q3354" t="str">
        <f t="shared" si="313"/>
        <v>theater</v>
      </c>
      <c r="R3354" t="str">
        <f t="shared" si="314"/>
        <v>plays</v>
      </c>
      <c r="S3354" s="9">
        <f t="shared" si="315"/>
        <v>42495.992800925931</v>
      </c>
      <c r="T3354" s="9">
        <f t="shared" si="316"/>
        <v>42552.958333333328</v>
      </c>
    </row>
    <row r="3355" spans="1:20" ht="60" x14ac:dyDescent="0.25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8276</v>
      </c>
      <c r="O3355" s="5">
        <f t="shared" si="312"/>
        <v>315</v>
      </c>
      <c r="P3355" s="5">
        <f t="shared" si="317"/>
        <v>35.795454545454547</v>
      </c>
      <c r="Q3355" t="str">
        <f t="shared" si="313"/>
        <v>theater</v>
      </c>
      <c r="R3355" t="str">
        <f t="shared" si="314"/>
        <v>plays</v>
      </c>
      <c r="S3355" s="9">
        <f t="shared" si="315"/>
        <v>42479.432291666672</v>
      </c>
      <c r="T3355" s="9">
        <f t="shared" si="316"/>
        <v>42492.958333333328</v>
      </c>
    </row>
    <row r="3356" spans="1:20" ht="45" x14ac:dyDescent="0.25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8276</v>
      </c>
      <c r="O3356" s="5">
        <f t="shared" si="312"/>
        <v>101.93333333333334</v>
      </c>
      <c r="P3356" s="5">
        <f t="shared" si="317"/>
        <v>55.6</v>
      </c>
      <c r="Q3356" t="str">
        <f t="shared" si="313"/>
        <v>theater</v>
      </c>
      <c r="R3356" t="str">
        <f t="shared" si="314"/>
        <v>plays</v>
      </c>
      <c r="S3356" s="9">
        <f t="shared" si="315"/>
        <v>42270.7269212963</v>
      </c>
      <c r="T3356" s="9">
        <f t="shared" si="316"/>
        <v>42306.167361111111</v>
      </c>
    </row>
    <row r="3357" spans="1:20" ht="45" x14ac:dyDescent="0.25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8276</v>
      </c>
      <c r="O3357" s="5">
        <f t="shared" si="312"/>
        <v>126.28571428571429</v>
      </c>
      <c r="P3357" s="5">
        <f t="shared" si="317"/>
        <v>147.33333333333334</v>
      </c>
      <c r="Q3357" t="str">
        <f t="shared" si="313"/>
        <v>theater</v>
      </c>
      <c r="R3357" t="str">
        <f t="shared" si="314"/>
        <v>plays</v>
      </c>
      <c r="S3357" s="9">
        <f t="shared" si="315"/>
        <v>42489.619525462964</v>
      </c>
      <c r="T3357" s="9">
        <f t="shared" si="316"/>
        <v>42500.470138888893</v>
      </c>
    </row>
    <row r="3358" spans="1:20" ht="60" x14ac:dyDescent="0.25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8276</v>
      </c>
      <c r="O3358" s="5">
        <f t="shared" si="312"/>
        <v>101.4</v>
      </c>
      <c r="P3358" s="5">
        <f t="shared" si="317"/>
        <v>56.333333333333336</v>
      </c>
      <c r="Q3358" t="str">
        <f t="shared" si="313"/>
        <v>theater</v>
      </c>
      <c r="R3358" t="str">
        <f t="shared" si="314"/>
        <v>plays</v>
      </c>
      <c r="S3358" s="9">
        <f t="shared" si="315"/>
        <v>42536.815648148149</v>
      </c>
      <c r="T3358" s="9">
        <f t="shared" si="316"/>
        <v>42566.815648148149</v>
      </c>
    </row>
    <row r="3359" spans="1:20" ht="60" x14ac:dyDescent="0.25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8276</v>
      </c>
      <c r="O3359" s="5">
        <f t="shared" si="312"/>
        <v>101</v>
      </c>
      <c r="P3359" s="5">
        <f t="shared" si="317"/>
        <v>96.19047619047619</v>
      </c>
      <c r="Q3359" t="str">
        <f t="shared" si="313"/>
        <v>theater</v>
      </c>
      <c r="R3359" t="str">
        <f t="shared" si="314"/>
        <v>plays</v>
      </c>
      <c r="S3359" s="9">
        <f t="shared" si="315"/>
        <v>41822.417939814812</v>
      </c>
      <c r="T3359" s="9">
        <f t="shared" si="316"/>
        <v>41852.417939814812</v>
      </c>
    </row>
    <row r="3360" spans="1:20" ht="45" x14ac:dyDescent="0.25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8276</v>
      </c>
      <c r="O3360" s="5">
        <f t="shared" si="312"/>
        <v>102.99</v>
      </c>
      <c r="P3360" s="5">
        <f t="shared" si="317"/>
        <v>63.574074074074076</v>
      </c>
      <c r="Q3360" t="str">
        <f t="shared" si="313"/>
        <v>theater</v>
      </c>
      <c r="R3360" t="str">
        <f t="shared" si="314"/>
        <v>plays</v>
      </c>
      <c r="S3360" s="9">
        <f t="shared" si="315"/>
        <v>41932.311099537037</v>
      </c>
      <c r="T3360" s="9">
        <f t="shared" si="316"/>
        <v>41962.352766203709</v>
      </c>
    </row>
    <row r="3361" spans="1:20" ht="45" x14ac:dyDescent="0.25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8276</v>
      </c>
      <c r="O3361" s="5">
        <f t="shared" si="312"/>
        <v>106.25</v>
      </c>
      <c r="P3361" s="5">
        <f t="shared" si="317"/>
        <v>184.78260869565219</v>
      </c>
      <c r="Q3361" t="str">
        <f t="shared" si="313"/>
        <v>theater</v>
      </c>
      <c r="R3361" t="str">
        <f t="shared" si="314"/>
        <v>plays</v>
      </c>
      <c r="S3361" s="9">
        <f t="shared" si="315"/>
        <v>42746.057106481487</v>
      </c>
      <c r="T3361" s="9">
        <f t="shared" si="316"/>
        <v>42791.057106481487</v>
      </c>
    </row>
    <row r="3362" spans="1:20" ht="30" x14ac:dyDescent="0.25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8276</v>
      </c>
      <c r="O3362" s="5">
        <f t="shared" si="312"/>
        <v>101.37777777777778</v>
      </c>
      <c r="P3362" s="5">
        <f t="shared" si="317"/>
        <v>126.72222222222223</v>
      </c>
      <c r="Q3362" t="str">
        <f t="shared" si="313"/>
        <v>theater</v>
      </c>
      <c r="R3362" t="str">
        <f t="shared" si="314"/>
        <v>plays</v>
      </c>
      <c r="S3362" s="9">
        <f t="shared" si="315"/>
        <v>42697.082673611112</v>
      </c>
      <c r="T3362" s="9">
        <f t="shared" si="316"/>
        <v>42718.665972222225</v>
      </c>
    </row>
    <row r="3363" spans="1:20" ht="60" x14ac:dyDescent="0.25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8276</v>
      </c>
      <c r="O3363" s="5">
        <f t="shared" si="312"/>
        <v>113.46</v>
      </c>
      <c r="P3363" s="5">
        <f t="shared" si="317"/>
        <v>83.42647058823529</v>
      </c>
      <c r="Q3363" t="str">
        <f t="shared" si="313"/>
        <v>theater</v>
      </c>
      <c r="R3363" t="str">
        <f t="shared" si="314"/>
        <v>plays</v>
      </c>
      <c r="S3363" s="9">
        <f t="shared" si="315"/>
        <v>41866.025347222225</v>
      </c>
      <c r="T3363" s="9">
        <f t="shared" si="316"/>
        <v>41883.665972222225</v>
      </c>
    </row>
    <row r="3364" spans="1:20" ht="45" x14ac:dyDescent="0.25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8276</v>
      </c>
      <c r="O3364" s="5">
        <f t="shared" si="312"/>
        <v>218</v>
      </c>
      <c r="P3364" s="5">
        <f t="shared" si="317"/>
        <v>54.5</v>
      </c>
      <c r="Q3364" t="str">
        <f t="shared" si="313"/>
        <v>theater</v>
      </c>
      <c r="R3364" t="str">
        <f t="shared" si="314"/>
        <v>plays</v>
      </c>
      <c r="S3364" s="9">
        <f t="shared" si="315"/>
        <v>42056.091631944444</v>
      </c>
      <c r="T3364" s="9">
        <f t="shared" si="316"/>
        <v>42070.204861111109</v>
      </c>
    </row>
    <row r="3365" spans="1:20" ht="60" x14ac:dyDescent="0.25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8276</v>
      </c>
      <c r="O3365" s="5">
        <f t="shared" si="312"/>
        <v>101.41935483870968</v>
      </c>
      <c r="P3365" s="5">
        <f t="shared" si="317"/>
        <v>302.30769230769232</v>
      </c>
      <c r="Q3365" t="str">
        <f t="shared" si="313"/>
        <v>theater</v>
      </c>
      <c r="R3365" t="str">
        <f t="shared" si="314"/>
        <v>plays</v>
      </c>
      <c r="S3365" s="9">
        <f t="shared" si="315"/>
        <v>41851.771354166667</v>
      </c>
      <c r="T3365" s="9">
        <f t="shared" si="316"/>
        <v>41870.666666666664</v>
      </c>
    </row>
    <row r="3366" spans="1:20" ht="60" x14ac:dyDescent="0.25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8276</v>
      </c>
      <c r="O3366" s="5">
        <f t="shared" si="312"/>
        <v>105.93333333333334</v>
      </c>
      <c r="P3366" s="5">
        <f t="shared" si="317"/>
        <v>44.138888888888886</v>
      </c>
      <c r="Q3366" t="str">
        <f t="shared" si="313"/>
        <v>theater</v>
      </c>
      <c r="R3366" t="str">
        <f t="shared" si="314"/>
        <v>plays</v>
      </c>
      <c r="S3366" s="9">
        <f t="shared" si="315"/>
        <v>42422.977418981478</v>
      </c>
      <c r="T3366" s="9">
        <f t="shared" si="316"/>
        <v>42444.875</v>
      </c>
    </row>
    <row r="3367" spans="1:20" ht="60" x14ac:dyDescent="0.25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8276</v>
      </c>
      <c r="O3367" s="5">
        <f t="shared" si="312"/>
        <v>104</v>
      </c>
      <c r="P3367" s="5">
        <f t="shared" si="317"/>
        <v>866.66666666666663</v>
      </c>
      <c r="Q3367" t="str">
        <f t="shared" si="313"/>
        <v>theater</v>
      </c>
      <c r="R3367" t="str">
        <f t="shared" si="314"/>
        <v>plays</v>
      </c>
      <c r="S3367" s="9">
        <f t="shared" si="315"/>
        <v>42321.101759259262</v>
      </c>
      <c r="T3367" s="9">
        <f t="shared" si="316"/>
        <v>42351.101759259262</v>
      </c>
    </row>
    <row r="3368" spans="1:20" ht="45" x14ac:dyDescent="0.25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8276</v>
      </c>
      <c r="O3368" s="5">
        <f t="shared" si="312"/>
        <v>221</v>
      </c>
      <c r="P3368" s="5">
        <f t="shared" si="317"/>
        <v>61.388888888888886</v>
      </c>
      <c r="Q3368" t="str">
        <f t="shared" si="313"/>
        <v>theater</v>
      </c>
      <c r="R3368" t="str">
        <f t="shared" si="314"/>
        <v>plays</v>
      </c>
      <c r="S3368" s="9">
        <f t="shared" si="315"/>
        <v>42107.067557870367</v>
      </c>
      <c r="T3368" s="9">
        <f t="shared" si="316"/>
        <v>42137.067557870367</v>
      </c>
    </row>
    <row r="3369" spans="1:20" ht="60" x14ac:dyDescent="0.25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8276</v>
      </c>
      <c r="O3369" s="5">
        <f t="shared" si="312"/>
        <v>118.66666666666667</v>
      </c>
      <c r="P3369" s="5">
        <f t="shared" si="317"/>
        <v>29.666666666666668</v>
      </c>
      <c r="Q3369" t="str">
        <f t="shared" si="313"/>
        <v>theater</v>
      </c>
      <c r="R3369" t="str">
        <f t="shared" si="314"/>
        <v>plays</v>
      </c>
      <c r="S3369" s="9">
        <f t="shared" si="315"/>
        <v>42192.933958333335</v>
      </c>
      <c r="T3369" s="9">
        <f t="shared" si="316"/>
        <v>42217.933958333335</v>
      </c>
    </row>
    <row r="3370" spans="1:20" ht="45" x14ac:dyDescent="0.25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8276</v>
      </c>
      <c r="O3370" s="5">
        <f t="shared" si="312"/>
        <v>104.6</v>
      </c>
      <c r="P3370" s="5">
        <f t="shared" si="317"/>
        <v>45.478260869565219</v>
      </c>
      <c r="Q3370" t="str">
        <f t="shared" si="313"/>
        <v>theater</v>
      </c>
      <c r="R3370" t="str">
        <f t="shared" si="314"/>
        <v>plays</v>
      </c>
      <c r="S3370" s="9">
        <f t="shared" si="315"/>
        <v>41969.199756944443</v>
      </c>
      <c r="T3370" s="9">
        <f t="shared" si="316"/>
        <v>42005.208333333328</v>
      </c>
    </row>
    <row r="3371" spans="1:20" ht="45" x14ac:dyDescent="0.25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8276</v>
      </c>
      <c r="O3371" s="5">
        <f t="shared" si="312"/>
        <v>103.9</v>
      </c>
      <c r="P3371" s="5">
        <f t="shared" si="317"/>
        <v>96.203703703703709</v>
      </c>
      <c r="Q3371" t="str">
        <f t="shared" si="313"/>
        <v>theater</v>
      </c>
      <c r="R3371" t="str">
        <f t="shared" si="314"/>
        <v>plays</v>
      </c>
      <c r="S3371" s="9">
        <f t="shared" si="315"/>
        <v>42690.041435185187</v>
      </c>
      <c r="T3371" s="9">
        <f t="shared" si="316"/>
        <v>42750.041435185187</v>
      </c>
    </row>
    <row r="3372" spans="1:20" ht="30" x14ac:dyDescent="0.25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8276</v>
      </c>
      <c r="O3372" s="5">
        <f t="shared" si="312"/>
        <v>117.73333333333333</v>
      </c>
      <c r="P3372" s="5">
        <f t="shared" si="317"/>
        <v>67.92307692307692</v>
      </c>
      <c r="Q3372" t="str">
        <f t="shared" si="313"/>
        <v>theater</v>
      </c>
      <c r="R3372" t="str">
        <f t="shared" si="314"/>
        <v>plays</v>
      </c>
      <c r="S3372" s="9">
        <f t="shared" si="315"/>
        <v>42690.334317129629</v>
      </c>
      <c r="T3372" s="9">
        <f t="shared" si="316"/>
        <v>42721.333333333328</v>
      </c>
    </row>
    <row r="3373" spans="1:20" ht="45" x14ac:dyDescent="0.25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8276</v>
      </c>
      <c r="O3373" s="5">
        <f t="shared" si="312"/>
        <v>138.5</v>
      </c>
      <c r="P3373" s="5">
        <f t="shared" si="317"/>
        <v>30.777777777777779</v>
      </c>
      <c r="Q3373" t="str">
        <f t="shared" si="313"/>
        <v>theater</v>
      </c>
      <c r="R3373" t="str">
        <f t="shared" si="314"/>
        <v>plays</v>
      </c>
      <c r="S3373" s="9">
        <f t="shared" si="315"/>
        <v>42312.874594907407</v>
      </c>
      <c r="T3373" s="9">
        <f t="shared" si="316"/>
        <v>42340.874594907407</v>
      </c>
    </row>
    <row r="3374" spans="1:20" ht="45" x14ac:dyDescent="0.25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8276</v>
      </c>
      <c r="O3374" s="5">
        <f t="shared" si="312"/>
        <v>103.5</v>
      </c>
      <c r="P3374" s="5">
        <f t="shared" si="317"/>
        <v>38.333333333333336</v>
      </c>
      <c r="Q3374" t="str">
        <f t="shared" si="313"/>
        <v>theater</v>
      </c>
      <c r="R3374" t="str">
        <f t="shared" si="314"/>
        <v>plays</v>
      </c>
      <c r="S3374" s="9">
        <f t="shared" si="315"/>
        <v>41855.548101851848</v>
      </c>
      <c r="T3374" s="9">
        <f t="shared" si="316"/>
        <v>41876.207638888889</v>
      </c>
    </row>
    <row r="3375" spans="1:20" ht="60" x14ac:dyDescent="0.25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8276</v>
      </c>
      <c r="O3375" s="5">
        <f t="shared" si="312"/>
        <v>100.25</v>
      </c>
      <c r="P3375" s="5">
        <f t="shared" si="317"/>
        <v>66.833333333333329</v>
      </c>
      <c r="Q3375" t="str">
        <f t="shared" si="313"/>
        <v>theater</v>
      </c>
      <c r="R3375" t="str">
        <f t="shared" si="314"/>
        <v>plays</v>
      </c>
      <c r="S3375" s="9">
        <f t="shared" si="315"/>
        <v>42179.854629629626</v>
      </c>
      <c r="T3375" s="9">
        <f t="shared" si="316"/>
        <v>42203.666666666672</v>
      </c>
    </row>
    <row r="3376" spans="1:20" ht="45" x14ac:dyDescent="0.25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8276</v>
      </c>
      <c r="O3376" s="5">
        <f t="shared" si="312"/>
        <v>106.57142857142857</v>
      </c>
      <c r="P3376" s="5">
        <f t="shared" si="317"/>
        <v>71.730769230769226</v>
      </c>
      <c r="Q3376" t="str">
        <f t="shared" si="313"/>
        <v>theater</v>
      </c>
      <c r="R3376" t="str">
        <f t="shared" si="314"/>
        <v>plays</v>
      </c>
      <c r="S3376" s="9">
        <f t="shared" si="315"/>
        <v>42275.731666666667</v>
      </c>
      <c r="T3376" s="9">
        <f t="shared" si="316"/>
        <v>42305.731666666667</v>
      </c>
    </row>
    <row r="3377" spans="1:20" ht="45" x14ac:dyDescent="0.25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8276</v>
      </c>
      <c r="O3377" s="5">
        <f t="shared" si="312"/>
        <v>100</v>
      </c>
      <c r="P3377" s="5">
        <f t="shared" si="317"/>
        <v>176.47058823529412</v>
      </c>
      <c r="Q3377" t="str">
        <f t="shared" si="313"/>
        <v>theater</v>
      </c>
      <c r="R3377" t="str">
        <f t="shared" si="314"/>
        <v>plays</v>
      </c>
      <c r="S3377" s="9">
        <f t="shared" si="315"/>
        <v>41765.610798611109</v>
      </c>
      <c r="T3377" s="9">
        <f t="shared" si="316"/>
        <v>41777.610798611109</v>
      </c>
    </row>
    <row r="3378" spans="1:20" ht="60" x14ac:dyDescent="0.25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8276</v>
      </c>
      <c r="O3378" s="5">
        <f t="shared" si="312"/>
        <v>100.0125</v>
      </c>
      <c r="P3378" s="5">
        <f t="shared" si="317"/>
        <v>421.10526315789474</v>
      </c>
      <c r="Q3378" t="str">
        <f t="shared" si="313"/>
        <v>theater</v>
      </c>
      <c r="R3378" t="str">
        <f t="shared" si="314"/>
        <v>plays</v>
      </c>
      <c r="S3378" s="9">
        <f t="shared" si="315"/>
        <v>42059.701319444444</v>
      </c>
      <c r="T3378" s="9">
        <f t="shared" si="316"/>
        <v>42119.659652777773</v>
      </c>
    </row>
    <row r="3379" spans="1:20" ht="60" x14ac:dyDescent="0.25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8276</v>
      </c>
      <c r="O3379" s="5">
        <f t="shared" si="312"/>
        <v>101.05</v>
      </c>
      <c r="P3379" s="5">
        <f t="shared" si="317"/>
        <v>104.98701298701299</v>
      </c>
      <c r="Q3379" t="str">
        <f t="shared" si="313"/>
        <v>theater</v>
      </c>
      <c r="R3379" t="str">
        <f t="shared" si="314"/>
        <v>plays</v>
      </c>
      <c r="S3379" s="9">
        <f t="shared" si="315"/>
        <v>42053.732627314821</v>
      </c>
      <c r="T3379" s="9">
        <f t="shared" si="316"/>
        <v>42083.705555555556</v>
      </c>
    </row>
    <row r="3380" spans="1:20" ht="60" x14ac:dyDescent="0.25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8276</v>
      </c>
      <c r="O3380" s="5">
        <f t="shared" si="312"/>
        <v>107.63636363636364</v>
      </c>
      <c r="P3380" s="5">
        <f t="shared" si="317"/>
        <v>28.19047619047619</v>
      </c>
      <c r="Q3380" t="str">
        <f t="shared" si="313"/>
        <v>theater</v>
      </c>
      <c r="R3380" t="str">
        <f t="shared" si="314"/>
        <v>plays</v>
      </c>
      <c r="S3380" s="9">
        <f t="shared" si="315"/>
        <v>41858.355393518519</v>
      </c>
      <c r="T3380" s="9">
        <f t="shared" si="316"/>
        <v>41882.547222222223</v>
      </c>
    </row>
    <row r="3381" spans="1:20" ht="60" x14ac:dyDescent="0.25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8276</v>
      </c>
      <c r="O3381" s="5">
        <f t="shared" si="312"/>
        <v>103.65</v>
      </c>
      <c r="P3381" s="5">
        <f t="shared" si="317"/>
        <v>54.55263157894737</v>
      </c>
      <c r="Q3381" t="str">
        <f t="shared" si="313"/>
        <v>theater</v>
      </c>
      <c r="R3381" t="str">
        <f t="shared" si="314"/>
        <v>plays</v>
      </c>
      <c r="S3381" s="9">
        <f t="shared" si="315"/>
        <v>42225.513888888891</v>
      </c>
      <c r="T3381" s="9">
        <f t="shared" si="316"/>
        <v>42242.958333333328</v>
      </c>
    </row>
    <row r="3382" spans="1:20" ht="60" x14ac:dyDescent="0.25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8276</v>
      </c>
      <c r="O3382" s="5">
        <f t="shared" si="312"/>
        <v>104.43333333333334</v>
      </c>
      <c r="P3382" s="5">
        <f t="shared" si="317"/>
        <v>111.89285714285714</v>
      </c>
      <c r="Q3382" t="str">
        <f t="shared" si="313"/>
        <v>theater</v>
      </c>
      <c r="R3382" t="str">
        <f t="shared" si="314"/>
        <v>plays</v>
      </c>
      <c r="S3382" s="9">
        <f t="shared" si="315"/>
        <v>41937.95344907407</v>
      </c>
      <c r="T3382" s="9">
        <f t="shared" si="316"/>
        <v>41972.995115740734</v>
      </c>
    </row>
    <row r="3383" spans="1:20" ht="60" x14ac:dyDescent="0.25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8276</v>
      </c>
      <c r="O3383" s="5">
        <f t="shared" si="312"/>
        <v>102.25</v>
      </c>
      <c r="P3383" s="5">
        <f t="shared" si="317"/>
        <v>85.208333333333329</v>
      </c>
      <c r="Q3383" t="str">
        <f t="shared" si="313"/>
        <v>theater</v>
      </c>
      <c r="R3383" t="str">
        <f t="shared" si="314"/>
        <v>plays</v>
      </c>
      <c r="S3383" s="9">
        <f t="shared" si="315"/>
        <v>42044.184988425928</v>
      </c>
      <c r="T3383" s="9">
        <f t="shared" si="316"/>
        <v>42074.143321759257</v>
      </c>
    </row>
    <row r="3384" spans="1:20" ht="60" x14ac:dyDescent="0.25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8276</v>
      </c>
      <c r="O3384" s="5">
        <f t="shared" si="312"/>
        <v>100.74285714285715</v>
      </c>
      <c r="P3384" s="5">
        <f t="shared" si="317"/>
        <v>76.652173913043484</v>
      </c>
      <c r="Q3384" t="str">
        <f t="shared" si="313"/>
        <v>theater</v>
      </c>
      <c r="R3384" t="str">
        <f t="shared" si="314"/>
        <v>plays</v>
      </c>
      <c r="S3384" s="9">
        <f t="shared" si="315"/>
        <v>42559.431203703702</v>
      </c>
      <c r="T3384" s="9">
        <f t="shared" si="316"/>
        <v>42583.957638888889</v>
      </c>
    </row>
    <row r="3385" spans="1:20" ht="60" x14ac:dyDescent="0.25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8276</v>
      </c>
      <c r="O3385" s="5">
        <f t="shared" si="312"/>
        <v>111.71428571428571</v>
      </c>
      <c r="P3385" s="5">
        <f t="shared" si="317"/>
        <v>65.166666666666671</v>
      </c>
      <c r="Q3385" t="str">
        <f t="shared" si="313"/>
        <v>theater</v>
      </c>
      <c r="R3385" t="str">
        <f t="shared" si="314"/>
        <v>plays</v>
      </c>
      <c r="S3385" s="9">
        <f t="shared" si="315"/>
        <v>42524.782638888893</v>
      </c>
      <c r="T3385" s="9">
        <f t="shared" si="316"/>
        <v>42544.782638888893</v>
      </c>
    </row>
    <row r="3386" spans="1:20" ht="60" x14ac:dyDescent="0.25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8276</v>
      </c>
      <c r="O3386" s="5">
        <f t="shared" si="312"/>
        <v>100.011</v>
      </c>
      <c r="P3386" s="5">
        <f t="shared" si="317"/>
        <v>93.760312499999998</v>
      </c>
      <c r="Q3386" t="str">
        <f t="shared" si="313"/>
        <v>theater</v>
      </c>
      <c r="R3386" t="str">
        <f t="shared" si="314"/>
        <v>plays</v>
      </c>
      <c r="S3386" s="9">
        <f t="shared" si="315"/>
        <v>42292.087592592594</v>
      </c>
      <c r="T3386" s="9">
        <f t="shared" si="316"/>
        <v>42329.125</v>
      </c>
    </row>
    <row r="3387" spans="1:20" ht="60" x14ac:dyDescent="0.25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8276</v>
      </c>
      <c r="O3387" s="5">
        <f t="shared" si="312"/>
        <v>100</v>
      </c>
      <c r="P3387" s="5">
        <f t="shared" si="317"/>
        <v>133.33333333333334</v>
      </c>
      <c r="Q3387" t="str">
        <f t="shared" si="313"/>
        <v>theater</v>
      </c>
      <c r="R3387" t="str">
        <f t="shared" si="314"/>
        <v>plays</v>
      </c>
      <c r="S3387" s="9">
        <f t="shared" si="315"/>
        <v>41953.8675</v>
      </c>
      <c r="T3387" s="9">
        <f t="shared" si="316"/>
        <v>41983.8675</v>
      </c>
    </row>
    <row r="3388" spans="1:20" ht="60" x14ac:dyDescent="0.25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8276</v>
      </c>
      <c r="O3388" s="5">
        <f t="shared" si="312"/>
        <v>105</v>
      </c>
      <c r="P3388" s="5">
        <f t="shared" si="317"/>
        <v>51.219512195121951</v>
      </c>
      <c r="Q3388" t="str">
        <f t="shared" si="313"/>
        <v>theater</v>
      </c>
      <c r="R3388" t="str">
        <f t="shared" si="314"/>
        <v>plays</v>
      </c>
      <c r="S3388" s="9">
        <f t="shared" si="315"/>
        <v>41946.644745370373</v>
      </c>
      <c r="T3388" s="9">
        <f t="shared" si="316"/>
        <v>41976.644745370373</v>
      </c>
    </row>
    <row r="3389" spans="1:20" ht="60" x14ac:dyDescent="0.25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8276</v>
      </c>
      <c r="O3389" s="5">
        <f t="shared" si="312"/>
        <v>116.86666666666666</v>
      </c>
      <c r="P3389" s="5">
        <f t="shared" si="317"/>
        <v>100.17142857142858</v>
      </c>
      <c r="Q3389" t="str">
        <f t="shared" si="313"/>
        <v>theater</v>
      </c>
      <c r="R3389" t="str">
        <f t="shared" si="314"/>
        <v>plays</v>
      </c>
      <c r="S3389" s="9">
        <f t="shared" si="315"/>
        <v>41947.762592592589</v>
      </c>
      <c r="T3389" s="9">
        <f t="shared" si="316"/>
        <v>41987.762592592597</v>
      </c>
    </row>
    <row r="3390" spans="1:20" ht="60" x14ac:dyDescent="0.25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8276</v>
      </c>
      <c r="O3390" s="5">
        <f t="shared" si="312"/>
        <v>103.8</v>
      </c>
      <c r="P3390" s="5">
        <f t="shared" si="317"/>
        <v>34.6</v>
      </c>
      <c r="Q3390" t="str">
        <f t="shared" si="313"/>
        <v>theater</v>
      </c>
      <c r="R3390" t="str">
        <f t="shared" si="314"/>
        <v>plays</v>
      </c>
      <c r="S3390" s="9">
        <f t="shared" si="315"/>
        <v>42143.461122685185</v>
      </c>
      <c r="T3390" s="9">
        <f t="shared" si="316"/>
        <v>42173.461122685185</v>
      </c>
    </row>
    <row r="3391" spans="1:20" ht="45" x14ac:dyDescent="0.25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8276</v>
      </c>
      <c r="O3391" s="5">
        <f t="shared" si="312"/>
        <v>114.5</v>
      </c>
      <c r="P3391" s="5">
        <f t="shared" si="317"/>
        <v>184.67741935483872</v>
      </c>
      <c r="Q3391" t="str">
        <f t="shared" si="313"/>
        <v>theater</v>
      </c>
      <c r="R3391" t="str">
        <f t="shared" si="314"/>
        <v>plays</v>
      </c>
      <c r="S3391" s="9">
        <f t="shared" si="315"/>
        <v>42494.563449074078</v>
      </c>
      <c r="T3391" s="9">
        <f t="shared" si="316"/>
        <v>42524.563449074078</v>
      </c>
    </row>
    <row r="3392" spans="1:20" ht="60" x14ac:dyDescent="0.25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8276</v>
      </c>
      <c r="O3392" s="5">
        <f t="shared" si="312"/>
        <v>102.4</v>
      </c>
      <c r="P3392" s="5">
        <f t="shared" si="317"/>
        <v>69.818181818181813</v>
      </c>
      <c r="Q3392" t="str">
        <f t="shared" si="313"/>
        <v>theater</v>
      </c>
      <c r="R3392" t="str">
        <f t="shared" si="314"/>
        <v>plays</v>
      </c>
      <c r="S3392" s="9">
        <f t="shared" si="315"/>
        <v>41815.774826388886</v>
      </c>
      <c r="T3392" s="9">
        <f t="shared" si="316"/>
        <v>41830.774826388886</v>
      </c>
    </row>
    <row r="3393" spans="1:20" ht="60" x14ac:dyDescent="0.25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8276</v>
      </c>
      <c r="O3393" s="5">
        <f t="shared" si="312"/>
        <v>223</v>
      </c>
      <c r="P3393" s="5">
        <f t="shared" si="317"/>
        <v>61.944444444444443</v>
      </c>
      <c r="Q3393" t="str">
        <f t="shared" si="313"/>
        <v>theater</v>
      </c>
      <c r="R3393" t="str">
        <f t="shared" si="314"/>
        <v>plays</v>
      </c>
      <c r="S3393" s="9">
        <f t="shared" si="315"/>
        <v>41830.545694444445</v>
      </c>
      <c r="T3393" s="9">
        <f t="shared" si="316"/>
        <v>41859.936111111114</v>
      </c>
    </row>
    <row r="3394" spans="1:20" ht="60" x14ac:dyDescent="0.25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8276</v>
      </c>
      <c r="O3394" s="5">
        <f t="shared" si="312"/>
        <v>100</v>
      </c>
      <c r="P3394" s="5">
        <f t="shared" si="317"/>
        <v>41.666666666666664</v>
      </c>
      <c r="Q3394" t="str">
        <f t="shared" si="313"/>
        <v>theater</v>
      </c>
      <c r="R3394" t="str">
        <f t="shared" si="314"/>
        <v>plays</v>
      </c>
      <c r="S3394" s="9">
        <f t="shared" si="315"/>
        <v>42446.845543981486</v>
      </c>
      <c r="T3394" s="9">
        <f t="shared" si="316"/>
        <v>42496.845543981486</v>
      </c>
    </row>
    <row r="3395" spans="1:20" ht="45" x14ac:dyDescent="0.25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8276</v>
      </c>
      <c r="O3395" s="5">
        <f t="shared" ref="O3395:O3458" si="318">E3395*100/D3395</f>
        <v>105.8</v>
      </c>
      <c r="P3395" s="5">
        <f t="shared" si="317"/>
        <v>36.06818181818182</v>
      </c>
      <c r="Q3395" t="str">
        <f t="shared" ref="Q3395:Q3458" si="319">IF(ISERR(FIND(" ",N3395)),"",LEFT(N3395,FIND(" ",N3395)-1))</f>
        <v>theater</v>
      </c>
      <c r="R3395" t="str">
        <f t="shared" ref="R3395:R3458" si="320">IF(ISERR(FIND(" ",N3395)),"",RIGHT(N3395,LEN(N3395)-FIND("*",SUBSTITUTE(N3395," ","*",LEN(N3395)-LEN(SUBSTITUTE(N3395," ",""))))))</f>
        <v>plays</v>
      </c>
      <c r="S3395" s="9">
        <f t="shared" ref="S3395:S3458" si="321">(((J3395/60)/60)/24)+DATE(1970,1,1)</f>
        <v>41923.921643518523</v>
      </c>
      <c r="T3395" s="9">
        <f t="shared" ref="T3395:T3458" si="322">(((I3395/60)/60)/24)+DATE(1970,1,1)</f>
        <v>41949.031944444447</v>
      </c>
    </row>
    <row r="3396" spans="1:20" ht="60" x14ac:dyDescent="0.25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8276</v>
      </c>
      <c r="O3396" s="5">
        <f t="shared" si="318"/>
        <v>142.36363636363637</v>
      </c>
      <c r="P3396" s="5">
        <f t="shared" ref="P3396:P3459" si="323">IF(L3396=0,0,E3396/L3396)</f>
        <v>29</v>
      </c>
      <c r="Q3396" t="str">
        <f t="shared" si="319"/>
        <v>theater</v>
      </c>
      <c r="R3396" t="str">
        <f t="shared" si="320"/>
        <v>plays</v>
      </c>
      <c r="S3396" s="9">
        <f t="shared" si="321"/>
        <v>41817.59542824074</v>
      </c>
      <c r="T3396" s="9">
        <f t="shared" si="322"/>
        <v>41847.59542824074</v>
      </c>
    </row>
    <row r="3397" spans="1:20" ht="30" x14ac:dyDescent="0.25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8276</v>
      </c>
      <c r="O3397" s="5">
        <f t="shared" si="318"/>
        <v>184</v>
      </c>
      <c r="P3397" s="5">
        <f t="shared" si="323"/>
        <v>24.210526315789473</v>
      </c>
      <c r="Q3397" t="str">
        <f t="shared" si="319"/>
        <v>theater</v>
      </c>
      <c r="R3397" t="str">
        <f t="shared" si="320"/>
        <v>plays</v>
      </c>
      <c r="S3397" s="9">
        <f t="shared" si="321"/>
        <v>42140.712314814817</v>
      </c>
      <c r="T3397" s="9">
        <f t="shared" si="322"/>
        <v>42154.756944444445</v>
      </c>
    </row>
    <row r="3398" spans="1:20" ht="45" x14ac:dyDescent="0.25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8276</v>
      </c>
      <c r="O3398" s="5">
        <f t="shared" si="318"/>
        <v>104.33333333333333</v>
      </c>
      <c r="P3398" s="5">
        <f t="shared" si="323"/>
        <v>55.892857142857146</v>
      </c>
      <c r="Q3398" t="str">
        <f t="shared" si="319"/>
        <v>theater</v>
      </c>
      <c r="R3398" t="str">
        <f t="shared" si="320"/>
        <v>plays</v>
      </c>
      <c r="S3398" s="9">
        <f t="shared" si="321"/>
        <v>41764.44663194444</v>
      </c>
      <c r="T3398" s="9">
        <f t="shared" si="322"/>
        <v>41791.165972222225</v>
      </c>
    </row>
    <row r="3399" spans="1:20" ht="30" x14ac:dyDescent="0.25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8276</v>
      </c>
      <c r="O3399" s="5">
        <f t="shared" si="318"/>
        <v>112</v>
      </c>
      <c r="P3399" s="5">
        <f t="shared" si="323"/>
        <v>11.666666666666666</v>
      </c>
      <c r="Q3399" t="str">
        <f t="shared" si="319"/>
        <v>theater</v>
      </c>
      <c r="R3399" t="str">
        <f t="shared" si="320"/>
        <v>plays</v>
      </c>
      <c r="S3399" s="9">
        <f t="shared" si="321"/>
        <v>42378.478344907402</v>
      </c>
      <c r="T3399" s="9">
        <f t="shared" si="322"/>
        <v>42418.916666666672</v>
      </c>
    </row>
    <row r="3400" spans="1:20" ht="60" x14ac:dyDescent="0.25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8276</v>
      </c>
      <c r="O3400" s="5">
        <f t="shared" si="318"/>
        <v>111.075</v>
      </c>
      <c r="P3400" s="5">
        <f t="shared" si="323"/>
        <v>68.353846153846149</v>
      </c>
      <c r="Q3400" t="str">
        <f t="shared" si="319"/>
        <v>theater</v>
      </c>
      <c r="R3400" t="str">
        <f t="shared" si="320"/>
        <v>plays</v>
      </c>
      <c r="S3400" s="9">
        <f t="shared" si="321"/>
        <v>41941.75203703704</v>
      </c>
      <c r="T3400" s="9">
        <f t="shared" si="322"/>
        <v>41964.708333333328</v>
      </c>
    </row>
    <row r="3401" spans="1:20" ht="45" x14ac:dyDescent="0.25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8276</v>
      </c>
      <c r="O3401" s="5">
        <f t="shared" si="318"/>
        <v>103.75</v>
      </c>
      <c r="P3401" s="5">
        <f t="shared" si="323"/>
        <v>27.065217391304348</v>
      </c>
      <c r="Q3401" t="str">
        <f t="shared" si="319"/>
        <v>theater</v>
      </c>
      <c r="R3401" t="str">
        <f t="shared" si="320"/>
        <v>plays</v>
      </c>
      <c r="S3401" s="9">
        <f t="shared" si="321"/>
        <v>42026.920428240745</v>
      </c>
      <c r="T3401" s="9">
        <f t="shared" si="322"/>
        <v>42056.920428240745</v>
      </c>
    </row>
    <row r="3402" spans="1:20" ht="60" x14ac:dyDescent="0.25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8276</v>
      </c>
      <c r="O3402" s="5">
        <f t="shared" si="318"/>
        <v>100.41</v>
      </c>
      <c r="P3402" s="5">
        <f t="shared" si="323"/>
        <v>118.12941176470588</v>
      </c>
      <c r="Q3402" t="str">
        <f t="shared" si="319"/>
        <v>theater</v>
      </c>
      <c r="R3402" t="str">
        <f t="shared" si="320"/>
        <v>plays</v>
      </c>
      <c r="S3402" s="9">
        <f t="shared" si="321"/>
        <v>41834.953865740739</v>
      </c>
      <c r="T3402" s="9">
        <f t="shared" si="322"/>
        <v>41879.953865740739</v>
      </c>
    </row>
    <row r="3403" spans="1:20" ht="60" x14ac:dyDescent="0.25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8276</v>
      </c>
      <c r="O3403" s="5">
        <f t="shared" si="318"/>
        <v>101.86206896551724</v>
      </c>
      <c r="P3403" s="5">
        <f t="shared" si="323"/>
        <v>44.757575757575758</v>
      </c>
      <c r="Q3403" t="str">
        <f t="shared" si="319"/>
        <v>theater</v>
      </c>
      <c r="R3403" t="str">
        <f t="shared" si="320"/>
        <v>plays</v>
      </c>
      <c r="S3403" s="9">
        <f t="shared" si="321"/>
        <v>42193.723912037036</v>
      </c>
      <c r="T3403" s="9">
        <f t="shared" si="322"/>
        <v>42223.723912037036</v>
      </c>
    </row>
    <row r="3404" spans="1:20" ht="45" x14ac:dyDescent="0.25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8276</v>
      </c>
      <c r="O3404" s="5">
        <f t="shared" si="318"/>
        <v>109.76666666666667</v>
      </c>
      <c r="P3404" s="5">
        <f t="shared" si="323"/>
        <v>99.787878787878782</v>
      </c>
      <c r="Q3404" t="str">
        <f t="shared" si="319"/>
        <v>theater</v>
      </c>
      <c r="R3404" t="str">
        <f t="shared" si="320"/>
        <v>plays</v>
      </c>
      <c r="S3404" s="9">
        <f t="shared" si="321"/>
        <v>42290.61855324074</v>
      </c>
      <c r="T3404" s="9">
        <f t="shared" si="322"/>
        <v>42320.104861111111</v>
      </c>
    </row>
    <row r="3405" spans="1:20" ht="45" x14ac:dyDescent="0.25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8276</v>
      </c>
      <c r="O3405" s="5">
        <f t="shared" si="318"/>
        <v>100</v>
      </c>
      <c r="P3405" s="5">
        <f t="shared" si="323"/>
        <v>117.64705882352941</v>
      </c>
      <c r="Q3405" t="str">
        <f t="shared" si="319"/>
        <v>theater</v>
      </c>
      <c r="R3405" t="str">
        <f t="shared" si="320"/>
        <v>plays</v>
      </c>
      <c r="S3405" s="9">
        <f t="shared" si="321"/>
        <v>42150.462083333332</v>
      </c>
      <c r="T3405" s="9">
        <f t="shared" si="322"/>
        <v>42180.462083333332</v>
      </c>
    </row>
    <row r="3406" spans="1:20" ht="60" x14ac:dyDescent="0.25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8276</v>
      </c>
      <c r="O3406" s="5">
        <f t="shared" si="318"/>
        <v>122</v>
      </c>
      <c r="P3406" s="5">
        <f t="shared" si="323"/>
        <v>203.33333333333334</v>
      </c>
      <c r="Q3406" t="str">
        <f t="shared" si="319"/>
        <v>theater</v>
      </c>
      <c r="R3406" t="str">
        <f t="shared" si="320"/>
        <v>plays</v>
      </c>
      <c r="S3406" s="9">
        <f t="shared" si="321"/>
        <v>42152.503495370373</v>
      </c>
      <c r="T3406" s="9">
        <f t="shared" si="322"/>
        <v>42172.503495370373</v>
      </c>
    </row>
    <row r="3407" spans="1:20" ht="45" x14ac:dyDescent="0.25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8276</v>
      </c>
      <c r="O3407" s="5">
        <f t="shared" si="318"/>
        <v>137.57142857142858</v>
      </c>
      <c r="P3407" s="5">
        <f t="shared" si="323"/>
        <v>28.323529411764707</v>
      </c>
      <c r="Q3407" t="str">
        <f t="shared" si="319"/>
        <v>theater</v>
      </c>
      <c r="R3407" t="str">
        <f t="shared" si="320"/>
        <v>plays</v>
      </c>
      <c r="S3407" s="9">
        <f t="shared" si="321"/>
        <v>42410.017199074078</v>
      </c>
      <c r="T3407" s="9">
        <f t="shared" si="322"/>
        <v>42430.999305555553</v>
      </c>
    </row>
    <row r="3408" spans="1:20" ht="45" x14ac:dyDescent="0.25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8276</v>
      </c>
      <c r="O3408" s="5">
        <f t="shared" si="318"/>
        <v>100.31</v>
      </c>
      <c r="P3408" s="5">
        <f t="shared" si="323"/>
        <v>110.23076923076923</v>
      </c>
      <c r="Q3408" t="str">
        <f t="shared" si="319"/>
        <v>theater</v>
      </c>
      <c r="R3408" t="str">
        <f t="shared" si="320"/>
        <v>plays</v>
      </c>
      <c r="S3408" s="9">
        <f t="shared" si="321"/>
        <v>41791.492777777778</v>
      </c>
      <c r="T3408" s="9">
        <f t="shared" si="322"/>
        <v>41836.492777777778</v>
      </c>
    </row>
    <row r="3409" spans="1:20" ht="60" x14ac:dyDescent="0.25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8276</v>
      </c>
      <c r="O3409" s="5">
        <f t="shared" si="318"/>
        <v>107.1</v>
      </c>
      <c r="P3409" s="5">
        <f t="shared" si="323"/>
        <v>31.970149253731343</v>
      </c>
      <c r="Q3409" t="str">
        <f t="shared" si="319"/>
        <v>theater</v>
      </c>
      <c r="R3409" t="str">
        <f t="shared" si="320"/>
        <v>plays</v>
      </c>
      <c r="S3409" s="9">
        <f t="shared" si="321"/>
        <v>41796.422326388885</v>
      </c>
      <c r="T3409" s="9">
        <f t="shared" si="322"/>
        <v>41826.422326388885</v>
      </c>
    </row>
    <row r="3410" spans="1:20" ht="45" x14ac:dyDescent="0.25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8276</v>
      </c>
      <c r="O3410" s="5">
        <f t="shared" si="318"/>
        <v>211</v>
      </c>
      <c r="P3410" s="5">
        <f t="shared" si="323"/>
        <v>58.611111111111114</v>
      </c>
      <c r="Q3410" t="str">
        <f t="shared" si="319"/>
        <v>theater</v>
      </c>
      <c r="R3410" t="str">
        <f t="shared" si="320"/>
        <v>plays</v>
      </c>
      <c r="S3410" s="9">
        <f t="shared" si="321"/>
        <v>41808.991944444446</v>
      </c>
      <c r="T3410" s="9">
        <f t="shared" si="322"/>
        <v>41838.991944444446</v>
      </c>
    </row>
    <row r="3411" spans="1:20" ht="45" x14ac:dyDescent="0.25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8276</v>
      </c>
      <c r="O3411" s="5">
        <f t="shared" si="318"/>
        <v>123.6</v>
      </c>
      <c r="P3411" s="5">
        <f t="shared" si="323"/>
        <v>29.428571428571427</v>
      </c>
      <c r="Q3411" t="str">
        <f t="shared" si="319"/>
        <v>theater</v>
      </c>
      <c r="R3411" t="str">
        <f t="shared" si="320"/>
        <v>plays</v>
      </c>
      <c r="S3411" s="9">
        <f t="shared" si="321"/>
        <v>42544.814328703709</v>
      </c>
      <c r="T3411" s="9">
        <f t="shared" si="322"/>
        <v>42582.873611111107</v>
      </c>
    </row>
    <row r="3412" spans="1:20" ht="60" x14ac:dyDescent="0.25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8276</v>
      </c>
      <c r="O3412" s="5">
        <f t="shared" si="318"/>
        <v>108.5</v>
      </c>
      <c r="P3412" s="5">
        <f t="shared" si="323"/>
        <v>81.375</v>
      </c>
      <c r="Q3412" t="str">
        <f t="shared" si="319"/>
        <v>theater</v>
      </c>
      <c r="R3412" t="str">
        <f t="shared" si="320"/>
        <v>plays</v>
      </c>
      <c r="S3412" s="9">
        <f t="shared" si="321"/>
        <v>42500.041550925926</v>
      </c>
      <c r="T3412" s="9">
        <f t="shared" si="322"/>
        <v>42527.291666666672</v>
      </c>
    </row>
    <row r="3413" spans="1:20" ht="60" x14ac:dyDescent="0.25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8276</v>
      </c>
      <c r="O3413" s="5">
        <f t="shared" si="318"/>
        <v>103.56666666666666</v>
      </c>
      <c r="P3413" s="5">
        <f t="shared" si="323"/>
        <v>199.16666666666666</v>
      </c>
      <c r="Q3413" t="str">
        <f t="shared" si="319"/>
        <v>theater</v>
      </c>
      <c r="R3413" t="str">
        <f t="shared" si="320"/>
        <v>plays</v>
      </c>
      <c r="S3413" s="9">
        <f t="shared" si="321"/>
        <v>42265.022824074069</v>
      </c>
      <c r="T3413" s="9">
        <f t="shared" si="322"/>
        <v>42285.022824074069</v>
      </c>
    </row>
    <row r="3414" spans="1:20" ht="45" x14ac:dyDescent="0.25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8276</v>
      </c>
      <c r="O3414" s="5">
        <f t="shared" si="318"/>
        <v>100</v>
      </c>
      <c r="P3414" s="5">
        <f t="shared" si="323"/>
        <v>115.38461538461539</v>
      </c>
      <c r="Q3414" t="str">
        <f t="shared" si="319"/>
        <v>theater</v>
      </c>
      <c r="R3414" t="str">
        <f t="shared" si="320"/>
        <v>plays</v>
      </c>
      <c r="S3414" s="9">
        <f t="shared" si="321"/>
        <v>41879.959050925929</v>
      </c>
      <c r="T3414" s="9">
        <f t="shared" si="322"/>
        <v>41909.959050925929</v>
      </c>
    </row>
    <row r="3415" spans="1:20" ht="60" x14ac:dyDescent="0.25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8276</v>
      </c>
      <c r="O3415" s="5">
        <f t="shared" si="318"/>
        <v>130</v>
      </c>
      <c r="P3415" s="5">
        <f t="shared" si="323"/>
        <v>46.428571428571431</v>
      </c>
      <c r="Q3415" t="str">
        <f t="shared" si="319"/>
        <v>theater</v>
      </c>
      <c r="R3415" t="str">
        <f t="shared" si="320"/>
        <v>plays</v>
      </c>
      <c r="S3415" s="9">
        <f t="shared" si="321"/>
        <v>42053.733078703706</v>
      </c>
      <c r="T3415" s="9">
        <f t="shared" si="322"/>
        <v>42063.207638888889</v>
      </c>
    </row>
    <row r="3416" spans="1:20" ht="45" x14ac:dyDescent="0.25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8276</v>
      </c>
      <c r="O3416" s="5">
        <f t="shared" si="318"/>
        <v>103.5</v>
      </c>
      <c r="P3416" s="5">
        <f t="shared" si="323"/>
        <v>70.568181818181813</v>
      </c>
      <c r="Q3416" t="str">
        <f t="shared" si="319"/>
        <v>theater</v>
      </c>
      <c r="R3416" t="str">
        <f t="shared" si="320"/>
        <v>plays</v>
      </c>
      <c r="S3416" s="9">
        <f t="shared" si="321"/>
        <v>42675.832465277781</v>
      </c>
      <c r="T3416" s="9">
        <f t="shared" si="322"/>
        <v>42705.332638888889</v>
      </c>
    </row>
    <row r="3417" spans="1:20" ht="45" x14ac:dyDescent="0.25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8276</v>
      </c>
      <c r="O3417" s="5">
        <f t="shared" si="318"/>
        <v>100</v>
      </c>
      <c r="P3417" s="5">
        <f t="shared" si="323"/>
        <v>22.222222222222221</v>
      </c>
      <c r="Q3417" t="str">
        <f t="shared" si="319"/>
        <v>theater</v>
      </c>
      <c r="R3417" t="str">
        <f t="shared" si="320"/>
        <v>plays</v>
      </c>
      <c r="S3417" s="9">
        <f t="shared" si="321"/>
        <v>42467.144166666665</v>
      </c>
      <c r="T3417" s="9">
        <f t="shared" si="322"/>
        <v>42477.979166666672</v>
      </c>
    </row>
    <row r="3418" spans="1:20" ht="60" x14ac:dyDescent="0.25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8276</v>
      </c>
      <c r="O3418" s="5">
        <f t="shared" si="318"/>
        <v>119.6</v>
      </c>
      <c r="P3418" s="5">
        <f t="shared" si="323"/>
        <v>159.46666666666667</v>
      </c>
      <c r="Q3418" t="str">
        <f t="shared" si="319"/>
        <v>theater</v>
      </c>
      <c r="R3418" t="str">
        <f t="shared" si="320"/>
        <v>plays</v>
      </c>
      <c r="S3418" s="9">
        <f t="shared" si="321"/>
        <v>42089.412557870368</v>
      </c>
      <c r="T3418" s="9">
        <f t="shared" si="322"/>
        <v>42117.770833333328</v>
      </c>
    </row>
    <row r="3419" spans="1:20" ht="45" x14ac:dyDescent="0.25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8276</v>
      </c>
      <c r="O3419" s="5">
        <f t="shared" si="318"/>
        <v>100.00058823529412</v>
      </c>
      <c r="P3419" s="5">
        <f t="shared" si="323"/>
        <v>37.777999999999999</v>
      </c>
      <c r="Q3419" t="str">
        <f t="shared" si="319"/>
        <v>theater</v>
      </c>
      <c r="R3419" t="str">
        <f t="shared" si="320"/>
        <v>plays</v>
      </c>
      <c r="S3419" s="9">
        <f t="shared" si="321"/>
        <v>41894.91375</v>
      </c>
      <c r="T3419" s="9">
        <f t="shared" si="322"/>
        <v>41938.029861111114</v>
      </c>
    </row>
    <row r="3420" spans="1:20" ht="60" x14ac:dyDescent="0.25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8276</v>
      </c>
      <c r="O3420" s="5">
        <f t="shared" si="318"/>
        <v>100.875</v>
      </c>
      <c r="P3420" s="5">
        <f t="shared" si="323"/>
        <v>72.053571428571431</v>
      </c>
      <c r="Q3420" t="str">
        <f t="shared" si="319"/>
        <v>theater</v>
      </c>
      <c r="R3420" t="str">
        <f t="shared" si="320"/>
        <v>plays</v>
      </c>
      <c r="S3420" s="9">
        <f t="shared" si="321"/>
        <v>41752.83457175926</v>
      </c>
      <c r="T3420" s="9">
        <f t="shared" si="322"/>
        <v>41782.83457175926</v>
      </c>
    </row>
    <row r="3421" spans="1:20" ht="60" x14ac:dyDescent="0.25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8276</v>
      </c>
      <c r="O3421" s="5">
        <f t="shared" si="318"/>
        <v>106.54545454545455</v>
      </c>
      <c r="P3421" s="5">
        <f t="shared" si="323"/>
        <v>63.695652173913047</v>
      </c>
      <c r="Q3421" t="str">
        <f t="shared" si="319"/>
        <v>theater</v>
      </c>
      <c r="R3421" t="str">
        <f t="shared" si="320"/>
        <v>plays</v>
      </c>
      <c r="S3421" s="9">
        <f t="shared" si="321"/>
        <v>42448.821585648147</v>
      </c>
      <c r="T3421" s="9">
        <f t="shared" si="322"/>
        <v>42466.895833333328</v>
      </c>
    </row>
    <row r="3422" spans="1:20" ht="45" x14ac:dyDescent="0.25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8276</v>
      </c>
      <c r="O3422" s="5">
        <f t="shared" si="318"/>
        <v>138</v>
      </c>
      <c r="P3422" s="5">
        <f t="shared" si="323"/>
        <v>28.411764705882351</v>
      </c>
      <c r="Q3422" t="str">
        <f t="shared" si="319"/>
        <v>theater</v>
      </c>
      <c r="R3422" t="str">
        <f t="shared" si="320"/>
        <v>plays</v>
      </c>
      <c r="S3422" s="9">
        <f t="shared" si="321"/>
        <v>42405.090300925927</v>
      </c>
      <c r="T3422" s="9">
        <f t="shared" si="322"/>
        <v>42414</v>
      </c>
    </row>
    <row r="3423" spans="1:20" ht="45" x14ac:dyDescent="0.25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8276</v>
      </c>
      <c r="O3423" s="5">
        <f t="shared" si="318"/>
        <v>101.15</v>
      </c>
      <c r="P3423" s="5">
        <f t="shared" si="323"/>
        <v>103.21428571428571</v>
      </c>
      <c r="Q3423" t="str">
        <f t="shared" si="319"/>
        <v>theater</v>
      </c>
      <c r="R3423" t="str">
        <f t="shared" si="320"/>
        <v>plays</v>
      </c>
      <c r="S3423" s="9">
        <f t="shared" si="321"/>
        <v>42037.791238425925</v>
      </c>
      <c r="T3423" s="9">
        <f t="shared" si="322"/>
        <v>42067.791238425925</v>
      </c>
    </row>
    <row r="3424" spans="1:20" ht="60" x14ac:dyDescent="0.25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8276</v>
      </c>
      <c r="O3424" s="5">
        <f t="shared" si="318"/>
        <v>109.1</v>
      </c>
      <c r="P3424" s="5">
        <f t="shared" si="323"/>
        <v>71.152173913043484</v>
      </c>
      <c r="Q3424" t="str">
        <f t="shared" si="319"/>
        <v>theater</v>
      </c>
      <c r="R3424" t="str">
        <f t="shared" si="320"/>
        <v>plays</v>
      </c>
      <c r="S3424" s="9">
        <f t="shared" si="321"/>
        <v>42323.562222222223</v>
      </c>
      <c r="T3424" s="9">
        <f t="shared" si="322"/>
        <v>42352</v>
      </c>
    </row>
    <row r="3425" spans="1:20" ht="45" x14ac:dyDescent="0.25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8276</v>
      </c>
      <c r="O3425" s="5">
        <f t="shared" si="318"/>
        <v>140</v>
      </c>
      <c r="P3425" s="5">
        <f t="shared" si="323"/>
        <v>35</v>
      </c>
      <c r="Q3425" t="str">
        <f t="shared" si="319"/>
        <v>theater</v>
      </c>
      <c r="R3425" t="str">
        <f t="shared" si="320"/>
        <v>plays</v>
      </c>
      <c r="S3425" s="9">
        <f t="shared" si="321"/>
        <v>42088.911354166667</v>
      </c>
      <c r="T3425" s="9">
        <f t="shared" si="322"/>
        <v>42118.911354166667</v>
      </c>
    </row>
    <row r="3426" spans="1:20" ht="60" x14ac:dyDescent="0.25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8276</v>
      </c>
      <c r="O3426" s="5">
        <f t="shared" si="318"/>
        <v>103.58333333333333</v>
      </c>
      <c r="P3426" s="5">
        <f t="shared" si="323"/>
        <v>81.776315789473685</v>
      </c>
      <c r="Q3426" t="str">
        <f t="shared" si="319"/>
        <v>theater</v>
      </c>
      <c r="R3426" t="str">
        <f t="shared" si="320"/>
        <v>plays</v>
      </c>
      <c r="S3426" s="9">
        <f t="shared" si="321"/>
        <v>42018.676898148144</v>
      </c>
      <c r="T3426" s="9">
        <f t="shared" si="322"/>
        <v>42040.290972222225</v>
      </c>
    </row>
    <row r="3427" spans="1:20" ht="60" x14ac:dyDescent="0.25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8276</v>
      </c>
      <c r="O3427" s="5">
        <f t="shared" si="318"/>
        <v>102.97033333333333</v>
      </c>
      <c r="P3427" s="5">
        <f t="shared" si="323"/>
        <v>297.02980769230766</v>
      </c>
      <c r="Q3427" t="str">
        <f t="shared" si="319"/>
        <v>theater</v>
      </c>
      <c r="R3427" t="str">
        <f t="shared" si="320"/>
        <v>plays</v>
      </c>
      <c r="S3427" s="9">
        <f t="shared" si="321"/>
        <v>41884.617314814815</v>
      </c>
      <c r="T3427" s="9">
        <f t="shared" si="322"/>
        <v>41916.617314814815</v>
      </c>
    </row>
    <row r="3428" spans="1:20" ht="45" x14ac:dyDescent="0.25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8276</v>
      </c>
      <c r="O3428" s="5">
        <f t="shared" si="318"/>
        <v>108.13333333333334</v>
      </c>
      <c r="P3428" s="5">
        <f t="shared" si="323"/>
        <v>46.609195402298852</v>
      </c>
      <c r="Q3428" t="str">
        <f t="shared" si="319"/>
        <v>theater</v>
      </c>
      <c r="R3428" t="str">
        <f t="shared" si="320"/>
        <v>plays</v>
      </c>
      <c r="S3428" s="9">
        <f t="shared" si="321"/>
        <v>41884.056747685187</v>
      </c>
      <c r="T3428" s="9">
        <f t="shared" si="322"/>
        <v>41903.083333333336</v>
      </c>
    </row>
    <row r="3429" spans="1:20" ht="60" x14ac:dyDescent="0.25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8276</v>
      </c>
      <c r="O3429" s="5">
        <f t="shared" si="318"/>
        <v>100</v>
      </c>
      <c r="P3429" s="5">
        <f t="shared" si="323"/>
        <v>51.724137931034484</v>
      </c>
      <c r="Q3429" t="str">
        <f t="shared" si="319"/>
        <v>theater</v>
      </c>
      <c r="R3429" t="str">
        <f t="shared" si="320"/>
        <v>plays</v>
      </c>
      <c r="S3429" s="9">
        <f t="shared" si="321"/>
        <v>41792.645277777774</v>
      </c>
      <c r="T3429" s="9">
        <f t="shared" si="322"/>
        <v>41822.645277777774</v>
      </c>
    </row>
    <row r="3430" spans="1:20" ht="60" x14ac:dyDescent="0.25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8276</v>
      </c>
      <c r="O3430" s="5">
        <f t="shared" si="318"/>
        <v>102.75</v>
      </c>
      <c r="P3430" s="5">
        <f t="shared" si="323"/>
        <v>40.294117647058826</v>
      </c>
      <c r="Q3430" t="str">
        <f t="shared" si="319"/>
        <v>theater</v>
      </c>
      <c r="R3430" t="str">
        <f t="shared" si="320"/>
        <v>plays</v>
      </c>
      <c r="S3430" s="9">
        <f t="shared" si="321"/>
        <v>42038.720451388886</v>
      </c>
      <c r="T3430" s="9">
        <f t="shared" si="322"/>
        <v>42063.708333333328</v>
      </c>
    </row>
    <row r="3431" spans="1:20" ht="60" x14ac:dyDescent="0.25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8276</v>
      </c>
      <c r="O3431" s="5">
        <f t="shared" si="318"/>
        <v>130</v>
      </c>
      <c r="P3431" s="5">
        <f t="shared" si="323"/>
        <v>16.25</v>
      </c>
      <c r="Q3431" t="str">
        <f t="shared" si="319"/>
        <v>theater</v>
      </c>
      <c r="R3431" t="str">
        <f t="shared" si="320"/>
        <v>plays</v>
      </c>
      <c r="S3431" s="9">
        <f t="shared" si="321"/>
        <v>42662.021539351852</v>
      </c>
      <c r="T3431" s="9">
        <f t="shared" si="322"/>
        <v>42676.021539351852</v>
      </c>
    </row>
    <row r="3432" spans="1:20" ht="60" x14ac:dyDescent="0.25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8276</v>
      </c>
      <c r="O3432" s="5">
        <f t="shared" si="318"/>
        <v>108.54949999999998</v>
      </c>
      <c r="P3432" s="5">
        <f t="shared" si="323"/>
        <v>30.152638888888887</v>
      </c>
      <c r="Q3432" t="str">
        <f t="shared" si="319"/>
        <v>theater</v>
      </c>
      <c r="R3432" t="str">
        <f t="shared" si="320"/>
        <v>plays</v>
      </c>
      <c r="S3432" s="9">
        <f t="shared" si="321"/>
        <v>41820.945613425924</v>
      </c>
      <c r="T3432" s="9">
        <f t="shared" si="322"/>
        <v>41850.945613425924</v>
      </c>
    </row>
    <row r="3433" spans="1:20" ht="45" x14ac:dyDescent="0.25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8276</v>
      </c>
      <c r="O3433" s="5">
        <f t="shared" si="318"/>
        <v>100</v>
      </c>
      <c r="P3433" s="5">
        <f t="shared" si="323"/>
        <v>95.238095238095241</v>
      </c>
      <c r="Q3433" t="str">
        <f t="shared" si="319"/>
        <v>theater</v>
      </c>
      <c r="R3433" t="str">
        <f t="shared" si="320"/>
        <v>plays</v>
      </c>
      <c r="S3433" s="9">
        <f t="shared" si="321"/>
        <v>41839.730937500004</v>
      </c>
      <c r="T3433" s="9">
        <f t="shared" si="322"/>
        <v>41869.730937500004</v>
      </c>
    </row>
    <row r="3434" spans="1:20" ht="45" x14ac:dyDescent="0.25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8276</v>
      </c>
      <c r="O3434" s="5">
        <f t="shared" si="318"/>
        <v>109.65</v>
      </c>
      <c r="P3434" s="5">
        <f t="shared" si="323"/>
        <v>52.214285714285715</v>
      </c>
      <c r="Q3434" t="str">
        <f t="shared" si="319"/>
        <v>theater</v>
      </c>
      <c r="R3434" t="str">
        <f t="shared" si="320"/>
        <v>plays</v>
      </c>
      <c r="S3434" s="9">
        <f t="shared" si="321"/>
        <v>42380.581180555557</v>
      </c>
      <c r="T3434" s="9">
        <f t="shared" si="322"/>
        <v>42405.916666666672</v>
      </c>
    </row>
    <row r="3435" spans="1:20" ht="45" x14ac:dyDescent="0.25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8276</v>
      </c>
      <c r="O3435" s="5">
        <f t="shared" si="318"/>
        <v>100.26315789473684</v>
      </c>
      <c r="P3435" s="5">
        <f t="shared" si="323"/>
        <v>134.1549295774648</v>
      </c>
      <c r="Q3435" t="str">
        <f t="shared" si="319"/>
        <v>theater</v>
      </c>
      <c r="R3435" t="str">
        <f t="shared" si="320"/>
        <v>plays</v>
      </c>
      <c r="S3435" s="9">
        <f t="shared" si="321"/>
        <v>41776.063136574077</v>
      </c>
      <c r="T3435" s="9">
        <f t="shared" si="322"/>
        <v>41807.125</v>
      </c>
    </row>
    <row r="3436" spans="1:20" ht="60" x14ac:dyDescent="0.25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8276</v>
      </c>
      <c r="O3436" s="5">
        <f t="shared" si="318"/>
        <v>105.55</v>
      </c>
      <c r="P3436" s="5">
        <f t="shared" si="323"/>
        <v>62.827380952380949</v>
      </c>
      <c r="Q3436" t="str">
        <f t="shared" si="319"/>
        <v>theater</v>
      </c>
      <c r="R3436" t="str">
        <f t="shared" si="320"/>
        <v>plays</v>
      </c>
      <c r="S3436" s="9">
        <f t="shared" si="321"/>
        <v>41800.380428240744</v>
      </c>
      <c r="T3436" s="9">
        <f t="shared" si="322"/>
        <v>41830.380428240744</v>
      </c>
    </row>
    <row r="3437" spans="1:20" ht="60" x14ac:dyDescent="0.25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8276</v>
      </c>
      <c r="O3437" s="5">
        <f t="shared" si="318"/>
        <v>112</v>
      </c>
      <c r="P3437" s="5">
        <f t="shared" si="323"/>
        <v>58.94736842105263</v>
      </c>
      <c r="Q3437" t="str">
        <f t="shared" si="319"/>
        <v>theater</v>
      </c>
      <c r="R3437" t="str">
        <f t="shared" si="320"/>
        <v>plays</v>
      </c>
      <c r="S3437" s="9">
        <f t="shared" si="321"/>
        <v>42572.61681712963</v>
      </c>
      <c r="T3437" s="9">
        <f t="shared" si="322"/>
        <v>42589.125</v>
      </c>
    </row>
    <row r="3438" spans="1:20" ht="60" x14ac:dyDescent="0.25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8276</v>
      </c>
      <c r="O3438" s="5">
        <f t="shared" si="318"/>
        <v>105.9</v>
      </c>
      <c r="P3438" s="5">
        <f t="shared" si="323"/>
        <v>143.1081081081081</v>
      </c>
      <c r="Q3438" t="str">
        <f t="shared" si="319"/>
        <v>theater</v>
      </c>
      <c r="R3438" t="str">
        <f t="shared" si="320"/>
        <v>plays</v>
      </c>
      <c r="S3438" s="9">
        <f t="shared" si="321"/>
        <v>41851.541585648149</v>
      </c>
      <c r="T3438" s="9">
        <f t="shared" si="322"/>
        <v>41872.686111111114</v>
      </c>
    </row>
    <row r="3439" spans="1:20" ht="60" x14ac:dyDescent="0.25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8276</v>
      </c>
      <c r="O3439" s="5">
        <f t="shared" si="318"/>
        <v>101</v>
      </c>
      <c r="P3439" s="5">
        <f t="shared" si="323"/>
        <v>84.166666666666671</v>
      </c>
      <c r="Q3439" t="str">
        <f t="shared" si="319"/>
        <v>theater</v>
      </c>
      <c r="R3439" t="str">
        <f t="shared" si="320"/>
        <v>plays</v>
      </c>
      <c r="S3439" s="9">
        <f t="shared" si="321"/>
        <v>42205.710879629631</v>
      </c>
      <c r="T3439" s="9">
        <f t="shared" si="322"/>
        <v>42235.710879629631</v>
      </c>
    </row>
    <row r="3440" spans="1:20" ht="60" x14ac:dyDescent="0.25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8276</v>
      </c>
      <c r="O3440" s="5">
        <f t="shared" si="318"/>
        <v>104.2</v>
      </c>
      <c r="P3440" s="5">
        <f t="shared" si="323"/>
        <v>186.07142857142858</v>
      </c>
      <c r="Q3440" t="str">
        <f t="shared" si="319"/>
        <v>theater</v>
      </c>
      <c r="R3440" t="str">
        <f t="shared" si="320"/>
        <v>plays</v>
      </c>
      <c r="S3440" s="9">
        <f t="shared" si="321"/>
        <v>42100.927858796291</v>
      </c>
      <c r="T3440" s="9">
        <f t="shared" si="322"/>
        <v>42126.875</v>
      </c>
    </row>
    <row r="3441" spans="1:20" ht="30" x14ac:dyDescent="0.25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8276</v>
      </c>
      <c r="O3441" s="5">
        <f t="shared" si="318"/>
        <v>134.67833333333334</v>
      </c>
      <c r="P3441" s="5">
        <f t="shared" si="323"/>
        <v>89.785555555555561</v>
      </c>
      <c r="Q3441" t="str">
        <f t="shared" si="319"/>
        <v>theater</v>
      </c>
      <c r="R3441" t="str">
        <f t="shared" si="320"/>
        <v>plays</v>
      </c>
      <c r="S3441" s="9">
        <f t="shared" si="321"/>
        <v>42374.911226851851</v>
      </c>
      <c r="T3441" s="9">
        <f t="shared" si="322"/>
        <v>42388.207638888889</v>
      </c>
    </row>
    <row r="3442" spans="1:20" ht="60" x14ac:dyDescent="0.25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8276</v>
      </c>
      <c r="O3442" s="5">
        <f t="shared" si="318"/>
        <v>105.2184</v>
      </c>
      <c r="P3442" s="5">
        <f t="shared" si="323"/>
        <v>64.157560975609755</v>
      </c>
      <c r="Q3442" t="str">
        <f t="shared" si="319"/>
        <v>theater</v>
      </c>
      <c r="R3442" t="str">
        <f t="shared" si="320"/>
        <v>plays</v>
      </c>
      <c r="S3442" s="9">
        <f t="shared" si="321"/>
        <v>41809.12300925926</v>
      </c>
      <c r="T3442" s="9">
        <f t="shared" si="322"/>
        <v>41831.677083333336</v>
      </c>
    </row>
    <row r="3443" spans="1:20" ht="60" x14ac:dyDescent="0.25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8276</v>
      </c>
      <c r="O3443" s="5">
        <f t="shared" si="318"/>
        <v>102.6</v>
      </c>
      <c r="P3443" s="5">
        <f t="shared" si="323"/>
        <v>59.651162790697676</v>
      </c>
      <c r="Q3443" t="str">
        <f t="shared" si="319"/>
        <v>theater</v>
      </c>
      <c r="R3443" t="str">
        <f t="shared" si="320"/>
        <v>plays</v>
      </c>
      <c r="S3443" s="9">
        <f t="shared" si="321"/>
        <v>42294.429641203707</v>
      </c>
      <c r="T3443" s="9">
        <f t="shared" si="322"/>
        <v>42321.845138888893</v>
      </c>
    </row>
    <row r="3444" spans="1:20" ht="60" x14ac:dyDescent="0.25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8276</v>
      </c>
      <c r="O3444" s="5">
        <f t="shared" si="318"/>
        <v>100</v>
      </c>
      <c r="P3444" s="5">
        <f t="shared" si="323"/>
        <v>31.25</v>
      </c>
      <c r="Q3444" t="str">
        <f t="shared" si="319"/>
        <v>theater</v>
      </c>
      <c r="R3444" t="str">
        <f t="shared" si="320"/>
        <v>plays</v>
      </c>
      <c r="S3444" s="9">
        <f t="shared" si="321"/>
        <v>42124.841111111105</v>
      </c>
      <c r="T3444" s="9">
        <f t="shared" si="322"/>
        <v>42154.841111111105</v>
      </c>
    </row>
    <row r="3445" spans="1:20" ht="60" x14ac:dyDescent="0.25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8276</v>
      </c>
      <c r="O3445" s="5">
        <f t="shared" si="318"/>
        <v>185.5</v>
      </c>
      <c r="P3445" s="5">
        <f t="shared" si="323"/>
        <v>41.222222222222221</v>
      </c>
      <c r="Q3445" t="str">
        <f t="shared" si="319"/>
        <v>theater</v>
      </c>
      <c r="R3445" t="str">
        <f t="shared" si="320"/>
        <v>plays</v>
      </c>
      <c r="S3445" s="9">
        <f t="shared" si="321"/>
        <v>41861.524837962963</v>
      </c>
      <c r="T3445" s="9">
        <f t="shared" si="322"/>
        <v>41891.524837962963</v>
      </c>
    </row>
    <row r="3446" spans="1:20" ht="60" x14ac:dyDescent="0.25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8276</v>
      </c>
      <c r="O3446" s="5">
        <f t="shared" si="318"/>
        <v>289</v>
      </c>
      <c r="P3446" s="5">
        <f t="shared" si="323"/>
        <v>43.35</v>
      </c>
      <c r="Q3446" t="str">
        <f t="shared" si="319"/>
        <v>theater</v>
      </c>
      <c r="R3446" t="str">
        <f t="shared" si="320"/>
        <v>plays</v>
      </c>
      <c r="S3446" s="9">
        <f t="shared" si="321"/>
        <v>42521.291504629626</v>
      </c>
      <c r="T3446" s="9">
        <f t="shared" si="322"/>
        <v>42529.582638888889</v>
      </c>
    </row>
    <row r="3447" spans="1:20" ht="45" x14ac:dyDescent="0.25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8276</v>
      </c>
      <c r="O3447" s="5">
        <f t="shared" si="318"/>
        <v>100</v>
      </c>
      <c r="P3447" s="5">
        <f t="shared" si="323"/>
        <v>64.516129032258064</v>
      </c>
      <c r="Q3447" t="str">
        <f t="shared" si="319"/>
        <v>theater</v>
      </c>
      <c r="R3447" t="str">
        <f t="shared" si="320"/>
        <v>plays</v>
      </c>
      <c r="S3447" s="9">
        <f t="shared" si="321"/>
        <v>42272.530509259261</v>
      </c>
      <c r="T3447" s="9">
        <f t="shared" si="322"/>
        <v>42300.530509259261</v>
      </c>
    </row>
    <row r="3448" spans="1:20" ht="60" x14ac:dyDescent="0.25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8276</v>
      </c>
      <c r="O3448" s="5">
        <f t="shared" si="318"/>
        <v>108.2</v>
      </c>
      <c r="P3448" s="5">
        <f t="shared" si="323"/>
        <v>43.28</v>
      </c>
      <c r="Q3448" t="str">
        <f t="shared" si="319"/>
        <v>theater</v>
      </c>
      <c r="R3448" t="str">
        <f t="shared" si="320"/>
        <v>plays</v>
      </c>
      <c r="S3448" s="9">
        <f t="shared" si="321"/>
        <v>42016.832465277781</v>
      </c>
      <c r="T3448" s="9">
        <f t="shared" si="322"/>
        <v>42040.513888888891</v>
      </c>
    </row>
    <row r="3449" spans="1:20" ht="30" x14ac:dyDescent="0.25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8276</v>
      </c>
      <c r="O3449" s="5">
        <f t="shared" si="318"/>
        <v>107.8</v>
      </c>
      <c r="P3449" s="5">
        <f t="shared" si="323"/>
        <v>77</v>
      </c>
      <c r="Q3449" t="str">
        <f t="shared" si="319"/>
        <v>theater</v>
      </c>
      <c r="R3449" t="str">
        <f t="shared" si="320"/>
        <v>plays</v>
      </c>
      <c r="S3449" s="9">
        <f t="shared" si="321"/>
        <v>42402.889027777783</v>
      </c>
      <c r="T3449" s="9">
        <f t="shared" si="322"/>
        <v>42447.847361111111</v>
      </c>
    </row>
    <row r="3450" spans="1:20" ht="45" x14ac:dyDescent="0.25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8276</v>
      </c>
      <c r="O3450" s="5">
        <f t="shared" si="318"/>
        <v>109.76190476190476</v>
      </c>
      <c r="P3450" s="5">
        <f t="shared" si="323"/>
        <v>51.222222222222221</v>
      </c>
      <c r="Q3450" t="str">
        <f t="shared" si="319"/>
        <v>theater</v>
      </c>
      <c r="R3450" t="str">
        <f t="shared" si="320"/>
        <v>plays</v>
      </c>
      <c r="S3450" s="9">
        <f t="shared" si="321"/>
        <v>41960.119085648148</v>
      </c>
      <c r="T3450" s="9">
        <f t="shared" si="322"/>
        <v>41990.119085648148</v>
      </c>
    </row>
    <row r="3451" spans="1:20" ht="45" x14ac:dyDescent="0.25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8276</v>
      </c>
      <c r="O3451" s="5">
        <f t="shared" si="318"/>
        <v>170.625</v>
      </c>
      <c r="P3451" s="5">
        <f t="shared" si="323"/>
        <v>68.25</v>
      </c>
      <c r="Q3451" t="str">
        <f t="shared" si="319"/>
        <v>theater</v>
      </c>
      <c r="R3451" t="str">
        <f t="shared" si="320"/>
        <v>plays</v>
      </c>
      <c r="S3451" s="9">
        <f t="shared" si="321"/>
        <v>42532.052523148144</v>
      </c>
      <c r="T3451" s="9">
        <f t="shared" si="322"/>
        <v>42560.166666666672</v>
      </c>
    </row>
    <row r="3452" spans="1:20" ht="60" x14ac:dyDescent="0.25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8276</v>
      </c>
      <c r="O3452" s="5">
        <f t="shared" si="318"/>
        <v>152</v>
      </c>
      <c r="P3452" s="5">
        <f t="shared" si="323"/>
        <v>19.487179487179485</v>
      </c>
      <c r="Q3452" t="str">
        <f t="shared" si="319"/>
        <v>theater</v>
      </c>
      <c r="R3452" t="str">
        <f t="shared" si="320"/>
        <v>plays</v>
      </c>
      <c r="S3452" s="9">
        <f t="shared" si="321"/>
        <v>42036.704525462963</v>
      </c>
      <c r="T3452" s="9">
        <f t="shared" si="322"/>
        <v>42096.662858796291</v>
      </c>
    </row>
    <row r="3453" spans="1:20" ht="60" x14ac:dyDescent="0.25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8276</v>
      </c>
      <c r="O3453" s="5">
        <f t="shared" si="318"/>
        <v>101.23076923076923</v>
      </c>
      <c r="P3453" s="5">
        <f t="shared" si="323"/>
        <v>41.125</v>
      </c>
      <c r="Q3453" t="str">
        <f t="shared" si="319"/>
        <v>theater</v>
      </c>
      <c r="R3453" t="str">
        <f t="shared" si="320"/>
        <v>plays</v>
      </c>
      <c r="S3453" s="9">
        <f t="shared" si="321"/>
        <v>42088.723692129628</v>
      </c>
      <c r="T3453" s="9">
        <f t="shared" si="322"/>
        <v>42115.723692129628</v>
      </c>
    </row>
    <row r="3454" spans="1:20" ht="60" x14ac:dyDescent="0.25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8276</v>
      </c>
      <c r="O3454" s="5">
        <f t="shared" si="318"/>
        <v>153.19999999999999</v>
      </c>
      <c r="P3454" s="5">
        <f t="shared" si="323"/>
        <v>41.405405405405403</v>
      </c>
      <c r="Q3454" t="str">
        <f t="shared" si="319"/>
        <v>theater</v>
      </c>
      <c r="R3454" t="str">
        <f t="shared" si="320"/>
        <v>plays</v>
      </c>
      <c r="S3454" s="9">
        <f t="shared" si="321"/>
        <v>41820.639189814814</v>
      </c>
      <c r="T3454" s="9">
        <f t="shared" si="322"/>
        <v>41843.165972222225</v>
      </c>
    </row>
    <row r="3455" spans="1:20" ht="45" x14ac:dyDescent="0.25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8276</v>
      </c>
      <c r="O3455" s="5">
        <f t="shared" si="318"/>
        <v>128.33333333333334</v>
      </c>
      <c r="P3455" s="5">
        <f t="shared" si="323"/>
        <v>27.5</v>
      </c>
      <c r="Q3455" t="str">
        <f t="shared" si="319"/>
        <v>theater</v>
      </c>
      <c r="R3455" t="str">
        <f t="shared" si="320"/>
        <v>plays</v>
      </c>
      <c r="S3455" s="9">
        <f t="shared" si="321"/>
        <v>42535.97865740741</v>
      </c>
      <c r="T3455" s="9">
        <f t="shared" si="322"/>
        <v>42595.97865740741</v>
      </c>
    </row>
    <row r="3456" spans="1:20" ht="60" x14ac:dyDescent="0.25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8276</v>
      </c>
      <c r="O3456" s="5">
        <f t="shared" si="318"/>
        <v>100.71428571428571</v>
      </c>
      <c r="P3456" s="5">
        <f t="shared" si="323"/>
        <v>33.571428571428569</v>
      </c>
      <c r="Q3456" t="str">
        <f t="shared" si="319"/>
        <v>theater</v>
      </c>
      <c r="R3456" t="str">
        <f t="shared" si="320"/>
        <v>plays</v>
      </c>
      <c r="S3456" s="9">
        <f t="shared" si="321"/>
        <v>41821.698599537034</v>
      </c>
      <c r="T3456" s="9">
        <f t="shared" si="322"/>
        <v>41851.698599537034</v>
      </c>
    </row>
    <row r="3457" spans="1:20" ht="60" x14ac:dyDescent="0.25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8276</v>
      </c>
      <c r="O3457" s="5">
        <f t="shared" si="318"/>
        <v>100.65</v>
      </c>
      <c r="P3457" s="5">
        <f t="shared" si="323"/>
        <v>145.86956521739131</v>
      </c>
      <c r="Q3457" t="str">
        <f t="shared" si="319"/>
        <v>theater</v>
      </c>
      <c r="R3457" t="str">
        <f t="shared" si="320"/>
        <v>plays</v>
      </c>
      <c r="S3457" s="9">
        <f t="shared" si="321"/>
        <v>42626.7503125</v>
      </c>
      <c r="T3457" s="9">
        <f t="shared" si="322"/>
        <v>42656.7503125</v>
      </c>
    </row>
    <row r="3458" spans="1:20" ht="60" x14ac:dyDescent="0.25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8276</v>
      </c>
      <c r="O3458" s="5">
        <f t="shared" si="318"/>
        <v>191.3</v>
      </c>
      <c r="P3458" s="5">
        <f t="shared" si="323"/>
        <v>358.6875</v>
      </c>
      <c r="Q3458" t="str">
        <f t="shared" si="319"/>
        <v>theater</v>
      </c>
      <c r="R3458" t="str">
        <f t="shared" si="320"/>
        <v>plays</v>
      </c>
      <c r="S3458" s="9">
        <f t="shared" si="321"/>
        <v>41821.205636574072</v>
      </c>
      <c r="T3458" s="9">
        <f t="shared" si="322"/>
        <v>41852.290972222225</v>
      </c>
    </row>
    <row r="3459" spans="1:20" ht="30" x14ac:dyDescent="0.25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8276</v>
      </c>
      <c r="O3459" s="5">
        <f t="shared" ref="O3459:O3522" si="324">E3459*100/D3459</f>
        <v>140.19999999999999</v>
      </c>
      <c r="P3459" s="5">
        <f t="shared" si="323"/>
        <v>50.981818181818184</v>
      </c>
      <c r="Q3459" t="str">
        <f t="shared" ref="Q3459:Q3522" si="325">IF(ISERR(FIND(" ",N3459)),"",LEFT(N3459,FIND(" ",N3459)-1))</f>
        <v>theater</v>
      </c>
      <c r="R3459" t="str">
        <f t="shared" ref="R3459:R3522" si="326">IF(ISERR(FIND(" ",N3459)),"",RIGHT(N3459,LEN(N3459)-FIND("*",SUBSTITUTE(N3459," ","*",LEN(N3459)-LEN(SUBSTITUTE(N3459," ",""))))))</f>
        <v>plays</v>
      </c>
      <c r="S3459" s="9">
        <f t="shared" ref="S3459:S3522" si="327">(((J3459/60)/60)/24)+DATE(1970,1,1)</f>
        <v>42016.706678240742</v>
      </c>
      <c r="T3459" s="9">
        <f t="shared" ref="T3459:T3522" si="328">(((I3459/60)/60)/24)+DATE(1970,1,1)</f>
        <v>42047.249305555553</v>
      </c>
    </row>
    <row r="3460" spans="1:20" ht="60" x14ac:dyDescent="0.25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8276</v>
      </c>
      <c r="O3460" s="5">
        <f t="shared" si="324"/>
        <v>124.33537832310839</v>
      </c>
      <c r="P3460" s="5">
        <f t="shared" ref="P3460:P3523" si="329">IF(L3460=0,0,E3460/L3460)</f>
        <v>45.037037037037038</v>
      </c>
      <c r="Q3460" t="str">
        <f t="shared" si="325"/>
        <v>theater</v>
      </c>
      <c r="R3460" t="str">
        <f t="shared" si="326"/>
        <v>plays</v>
      </c>
      <c r="S3460" s="9">
        <f t="shared" si="327"/>
        <v>42011.202581018515</v>
      </c>
      <c r="T3460" s="9">
        <f t="shared" si="328"/>
        <v>42038.185416666667</v>
      </c>
    </row>
    <row r="3461" spans="1:20" ht="60" x14ac:dyDescent="0.25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8276</v>
      </c>
      <c r="O3461" s="5">
        <f t="shared" si="324"/>
        <v>126.2</v>
      </c>
      <c r="P3461" s="5">
        <f t="shared" si="329"/>
        <v>17.527777777777779</v>
      </c>
      <c r="Q3461" t="str">
        <f t="shared" si="325"/>
        <v>theater</v>
      </c>
      <c r="R3461" t="str">
        <f t="shared" si="326"/>
        <v>plays</v>
      </c>
      <c r="S3461" s="9">
        <f t="shared" si="327"/>
        <v>42480.479861111111</v>
      </c>
      <c r="T3461" s="9">
        <f t="shared" si="328"/>
        <v>42510.479861111111</v>
      </c>
    </row>
    <row r="3462" spans="1:20" ht="45" x14ac:dyDescent="0.25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8276</v>
      </c>
      <c r="O3462" s="5">
        <f t="shared" si="324"/>
        <v>190</v>
      </c>
      <c r="P3462" s="5">
        <f t="shared" si="329"/>
        <v>50</v>
      </c>
      <c r="Q3462" t="str">
        <f t="shared" si="325"/>
        <v>theater</v>
      </c>
      <c r="R3462" t="str">
        <f t="shared" si="326"/>
        <v>plays</v>
      </c>
      <c r="S3462" s="9">
        <f t="shared" si="327"/>
        <v>41852.527222222219</v>
      </c>
      <c r="T3462" s="9">
        <f t="shared" si="328"/>
        <v>41866.527222222219</v>
      </c>
    </row>
    <row r="3463" spans="1:20" ht="60" x14ac:dyDescent="0.25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8276</v>
      </c>
      <c r="O3463" s="5">
        <f t="shared" si="324"/>
        <v>139</v>
      </c>
      <c r="P3463" s="5">
        <f t="shared" si="329"/>
        <v>57.916666666666664</v>
      </c>
      <c r="Q3463" t="str">
        <f t="shared" si="325"/>
        <v>theater</v>
      </c>
      <c r="R3463" t="str">
        <f t="shared" si="326"/>
        <v>plays</v>
      </c>
      <c r="S3463" s="9">
        <f t="shared" si="327"/>
        <v>42643.632858796293</v>
      </c>
      <c r="T3463" s="9">
        <f t="shared" si="328"/>
        <v>42672.125</v>
      </c>
    </row>
    <row r="3464" spans="1:20" ht="45" x14ac:dyDescent="0.25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8276</v>
      </c>
      <c r="O3464" s="5">
        <f t="shared" si="324"/>
        <v>202</v>
      </c>
      <c r="P3464" s="5">
        <f t="shared" si="329"/>
        <v>29.705882352941178</v>
      </c>
      <c r="Q3464" t="str">
        <f t="shared" si="325"/>
        <v>theater</v>
      </c>
      <c r="R3464" t="str">
        <f t="shared" si="326"/>
        <v>plays</v>
      </c>
      <c r="S3464" s="9">
        <f t="shared" si="327"/>
        <v>42179.898472222223</v>
      </c>
      <c r="T3464" s="9">
        <f t="shared" si="328"/>
        <v>42195.75</v>
      </c>
    </row>
    <row r="3465" spans="1:20" ht="45" x14ac:dyDescent="0.25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8276</v>
      </c>
      <c r="O3465" s="5">
        <f t="shared" si="324"/>
        <v>103.38</v>
      </c>
      <c r="P3465" s="5">
        <f t="shared" si="329"/>
        <v>90.684210526315795</v>
      </c>
      <c r="Q3465" t="str">
        <f t="shared" si="325"/>
        <v>theater</v>
      </c>
      <c r="R3465" t="str">
        <f t="shared" si="326"/>
        <v>plays</v>
      </c>
      <c r="S3465" s="9">
        <f t="shared" si="327"/>
        <v>42612.918807870374</v>
      </c>
      <c r="T3465" s="9">
        <f t="shared" si="328"/>
        <v>42654.165972222225</v>
      </c>
    </row>
    <row r="3466" spans="1:20" ht="60" x14ac:dyDescent="0.25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8276</v>
      </c>
      <c r="O3466" s="5">
        <f t="shared" si="324"/>
        <v>102.3236</v>
      </c>
      <c r="P3466" s="5">
        <f t="shared" si="329"/>
        <v>55.012688172043013</v>
      </c>
      <c r="Q3466" t="str">
        <f t="shared" si="325"/>
        <v>theater</v>
      </c>
      <c r="R3466" t="str">
        <f t="shared" si="326"/>
        <v>plays</v>
      </c>
      <c r="S3466" s="9">
        <f t="shared" si="327"/>
        <v>42575.130057870367</v>
      </c>
      <c r="T3466" s="9">
        <f t="shared" si="328"/>
        <v>42605.130057870367</v>
      </c>
    </row>
    <row r="3467" spans="1:20" ht="45" x14ac:dyDescent="0.25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8276</v>
      </c>
      <c r="O3467" s="5">
        <f t="shared" si="324"/>
        <v>103</v>
      </c>
      <c r="P3467" s="5">
        <f t="shared" si="329"/>
        <v>57.222222222222221</v>
      </c>
      <c r="Q3467" t="str">
        <f t="shared" si="325"/>
        <v>theater</v>
      </c>
      <c r="R3467" t="str">
        <f t="shared" si="326"/>
        <v>plays</v>
      </c>
      <c r="S3467" s="9">
        <f t="shared" si="327"/>
        <v>42200.625833333332</v>
      </c>
      <c r="T3467" s="9">
        <f t="shared" si="328"/>
        <v>42225.666666666672</v>
      </c>
    </row>
    <row r="3468" spans="1:20" ht="45" x14ac:dyDescent="0.25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8276</v>
      </c>
      <c r="O3468" s="5">
        <f t="shared" si="324"/>
        <v>127.14285714285714</v>
      </c>
      <c r="P3468" s="5">
        <f t="shared" si="329"/>
        <v>72.950819672131146</v>
      </c>
      <c r="Q3468" t="str">
        <f t="shared" si="325"/>
        <v>theater</v>
      </c>
      <c r="R3468" t="str">
        <f t="shared" si="326"/>
        <v>plays</v>
      </c>
      <c r="S3468" s="9">
        <f t="shared" si="327"/>
        <v>42420.019097222219</v>
      </c>
      <c r="T3468" s="9">
        <f t="shared" si="328"/>
        <v>42479.977430555555</v>
      </c>
    </row>
    <row r="3469" spans="1:20" x14ac:dyDescent="0.25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8276</v>
      </c>
      <c r="O3469" s="5">
        <f t="shared" si="324"/>
        <v>101</v>
      </c>
      <c r="P3469" s="5">
        <f t="shared" si="329"/>
        <v>64.468085106382972</v>
      </c>
      <c r="Q3469" t="str">
        <f t="shared" si="325"/>
        <v>theater</v>
      </c>
      <c r="R3469" t="str">
        <f t="shared" si="326"/>
        <v>plays</v>
      </c>
      <c r="S3469" s="9">
        <f t="shared" si="327"/>
        <v>42053.671666666662</v>
      </c>
      <c r="T3469" s="9">
        <f t="shared" si="328"/>
        <v>42083.630000000005</v>
      </c>
    </row>
    <row r="3470" spans="1:20" ht="45" x14ac:dyDescent="0.25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8276</v>
      </c>
      <c r="O3470" s="5">
        <f t="shared" si="324"/>
        <v>121.78</v>
      </c>
      <c r="P3470" s="5">
        <f t="shared" si="329"/>
        <v>716.35294117647061</v>
      </c>
      <c r="Q3470" t="str">
        <f t="shared" si="325"/>
        <v>theater</v>
      </c>
      <c r="R3470" t="str">
        <f t="shared" si="326"/>
        <v>plays</v>
      </c>
      <c r="S3470" s="9">
        <f t="shared" si="327"/>
        <v>42605.765381944439</v>
      </c>
      <c r="T3470" s="9">
        <f t="shared" si="328"/>
        <v>42634.125</v>
      </c>
    </row>
    <row r="3471" spans="1:20" ht="60" x14ac:dyDescent="0.25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8276</v>
      </c>
      <c r="O3471" s="5">
        <f t="shared" si="324"/>
        <v>113.39285714285714</v>
      </c>
      <c r="P3471" s="5">
        <f t="shared" si="329"/>
        <v>50.396825396825399</v>
      </c>
      <c r="Q3471" t="str">
        <f t="shared" si="325"/>
        <v>theater</v>
      </c>
      <c r="R3471" t="str">
        <f t="shared" si="326"/>
        <v>plays</v>
      </c>
      <c r="S3471" s="9">
        <f t="shared" si="327"/>
        <v>42458.641724537039</v>
      </c>
      <c r="T3471" s="9">
        <f t="shared" si="328"/>
        <v>42488.641724537039</v>
      </c>
    </row>
    <row r="3472" spans="1:20" ht="45" x14ac:dyDescent="0.25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8276</v>
      </c>
      <c r="O3472" s="5">
        <f t="shared" si="324"/>
        <v>150</v>
      </c>
      <c r="P3472" s="5">
        <f t="shared" si="329"/>
        <v>41.666666666666664</v>
      </c>
      <c r="Q3472" t="str">
        <f t="shared" si="325"/>
        <v>theater</v>
      </c>
      <c r="R3472" t="str">
        <f t="shared" si="326"/>
        <v>plays</v>
      </c>
      <c r="S3472" s="9">
        <f t="shared" si="327"/>
        <v>42529.022013888884</v>
      </c>
      <c r="T3472" s="9">
        <f t="shared" si="328"/>
        <v>42566.901388888888</v>
      </c>
    </row>
    <row r="3473" spans="1:20" ht="60" x14ac:dyDescent="0.25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8276</v>
      </c>
      <c r="O3473" s="5">
        <f t="shared" si="324"/>
        <v>214.6</v>
      </c>
      <c r="P3473" s="5">
        <f t="shared" si="329"/>
        <v>35.766666666666666</v>
      </c>
      <c r="Q3473" t="str">
        <f t="shared" si="325"/>
        <v>theater</v>
      </c>
      <c r="R3473" t="str">
        <f t="shared" si="326"/>
        <v>plays</v>
      </c>
      <c r="S3473" s="9">
        <f t="shared" si="327"/>
        <v>41841.820486111108</v>
      </c>
      <c r="T3473" s="9">
        <f t="shared" si="328"/>
        <v>41882.833333333336</v>
      </c>
    </row>
    <row r="3474" spans="1:20" ht="60" x14ac:dyDescent="0.25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8276</v>
      </c>
      <c r="O3474" s="5">
        <f t="shared" si="324"/>
        <v>102.05</v>
      </c>
      <c r="P3474" s="5">
        <f t="shared" si="329"/>
        <v>88.739130434782609</v>
      </c>
      <c r="Q3474" t="str">
        <f t="shared" si="325"/>
        <v>theater</v>
      </c>
      <c r="R3474" t="str">
        <f t="shared" si="326"/>
        <v>plays</v>
      </c>
      <c r="S3474" s="9">
        <f t="shared" si="327"/>
        <v>41928.170497685183</v>
      </c>
      <c r="T3474" s="9">
        <f t="shared" si="328"/>
        <v>41949.249305555553</v>
      </c>
    </row>
    <row r="3475" spans="1:20" ht="60" x14ac:dyDescent="0.25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8276</v>
      </c>
      <c r="O3475" s="5">
        <f t="shared" si="324"/>
        <v>100</v>
      </c>
      <c r="P3475" s="5">
        <f t="shared" si="329"/>
        <v>148.4848484848485</v>
      </c>
      <c r="Q3475" t="str">
        <f t="shared" si="325"/>
        <v>theater</v>
      </c>
      <c r="R3475" t="str">
        <f t="shared" si="326"/>
        <v>plays</v>
      </c>
      <c r="S3475" s="9">
        <f t="shared" si="327"/>
        <v>42062.834444444445</v>
      </c>
      <c r="T3475" s="9">
        <f t="shared" si="328"/>
        <v>42083.852083333331</v>
      </c>
    </row>
    <row r="3476" spans="1:20" ht="60" x14ac:dyDescent="0.25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8276</v>
      </c>
      <c r="O3476" s="5">
        <f t="shared" si="324"/>
        <v>101</v>
      </c>
      <c r="P3476" s="5">
        <f t="shared" si="329"/>
        <v>51.794871794871796</v>
      </c>
      <c r="Q3476" t="str">
        <f t="shared" si="325"/>
        <v>theater</v>
      </c>
      <c r="R3476" t="str">
        <f t="shared" si="326"/>
        <v>plays</v>
      </c>
      <c r="S3476" s="9">
        <f t="shared" si="327"/>
        <v>42541.501516203702</v>
      </c>
      <c r="T3476" s="9">
        <f t="shared" si="328"/>
        <v>42571.501516203702</v>
      </c>
    </row>
    <row r="3477" spans="1:20" ht="45" x14ac:dyDescent="0.25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8276</v>
      </c>
      <c r="O3477" s="5">
        <f t="shared" si="324"/>
        <v>113.33333333333333</v>
      </c>
      <c r="P3477" s="5">
        <f t="shared" si="329"/>
        <v>20</v>
      </c>
      <c r="Q3477" t="str">
        <f t="shared" si="325"/>
        <v>theater</v>
      </c>
      <c r="R3477" t="str">
        <f t="shared" si="326"/>
        <v>plays</v>
      </c>
      <c r="S3477" s="9">
        <f t="shared" si="327"/>
        <v>41918.880833333329</v>
      </c>
      <c r="T3477" s="9">
        <f t="shared" si="328"/>
        <v>41946</v>
      </c>
    </row>
    <row r="3478" spans="1:20" ht="60" x14ac:dyDescent="0.25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8276</v>
      </c>
      <c r="O3478" s="5">
        <f t="shared" si="324"/>
        <v>104</v>
      </c>
      <c r="P3478" s="5">
        <f t="shared" si="329"/>
        <v>52</v>
      </c>
      <c r="Q3478" t="str">
        <f t="shared" si="325"/>
        <v>theater</v>
      </c>
      <c r="R3478" t="str">
        <f t="shared" si="326"/>
        <v>plays</v>
      </c>
      <c r="S3478" s="9">
        <f t="shared" si="327"/>
        <v>41921.279976851853</v>
      </c>
      <c r="T3478" s="9">
        <f t="shared" si="328"/>
        <v>41939.125</v>
      </c>
    </row>
    <row r="3479" spans="1:20" ht="45" x14ac:dyDescent="0.25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8276</v>
      </c>
      <c r="O3479" s="5">
        <f t="shared" si="324"/>
        <v>115.33333333333333</v>
      </c>
      <c r="P3479" s="5">
        <f t="shared" si="329"/>
        <v>53.230769230769234</v>
      </c>
      <c r="Q3479" t="str">
        <f t="shared" si="325"/>
        <v>theater</v>
      </c>
      <c r="R3479" t="str">
        <f t="shared" si="326"/>
        <v>plays</v>
      </c>
      <c r="S3479" s="9">
        <f t="shared" si="327"/>
        <v>42128.736608796295</v>
      </c>
      <c r="T3479" s="9">
        <f t="shared" si="328"/>
        <v>42141.125</v>
      </c>
    </row>
    <row r="3480" spans="1:20" ht="45" x14ac:dyDescent="0.25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8276</v>
      </c>
      <c r="O3480" s="5">
        <f t="shared" si="324"/>
        <v>112.85</v>
      </c>
      <c r="P3480" s="5">
        <f t="shared" si="329"/>
        <v>39.596491228070178</v>
      </c>
      <c r="Q3480" t="str">
        <f t="shared" si="325"/>
        <v>theater</v>
      </c>
      <c r="R3480" t="str">
        <f t="shared" si="326"/>
        <v>plays</v>
      </c>
      <c r="S3480" s="9">
        <f t="shared" si="327"/>
        <v>42053.916921296302</v>
      </c>
      <c r="T3480" s="9">
        <f t="shared" si="328"/>
        <v>42079.875</v>
      </c>
    </row>
    <row r="3481" spans="1:20" ht="45" x14ac:dyDescent="0.25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8276</v>
      </c>
      <c r="O3481" s="5">
        <f t="shared" si="324"/>
        <v>127.86666666666666</v>
      </c>
      <c r="P3481" s="5">
        <f t="shared" si="329"/>
        <v>34.25</v>
      </c>
      <c r="Q3481" t="str">
        <f t="shared" si="325"/>
        <v>theater</v>
      </c>
      <c r="R3481" t="str">
        <f t="shared" si="326"/>
        <v>plays</v>
      </c>
      <c r="S3481" s="9">
        <f t="shared" si="327"/>
        <v>41781.855092592588</v>
      </c>
      <c r="T3481" s="9">
        <f t="shared" si="328"/>
        <v>41811.855092592588</v>
      </c>
    </row>
    <row r="3482" spans="1:20" ht="45" x14ac:dyDescent="0.25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8276</v>
      </c>
      <c r="O3482" s="5">
        <f t="shared" si="324"/>
        <v>142.66666666666666</v>
      </c>
      <c r="P3482" s="5">
        <f t="shared" si="329"/>
        <v>164.61538461538461</v>
      </c>
      <c r="Q3482" t="str">
        <f t="shared" si="325"/>
        <v>theater</v>
      </c>
      <c r="R3482" t="str">
        <f t="shared" si="326"/>
        <v>plays</v>
      </c>
      <c r="S3482" s="9">
        <f t="shared" si="327"/>
        <v>42171.317442129628</v>
      </c>
      <c r="T3482" s="9">
        <f t="shared" si="328"/>
        <v>42195.875</v>
      </c>
    </row>
    <row r="3483" spans="1:20" ht="60" x14ac:dyDescent="0.25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8276</v>
      </c>
      <c r="O3483" s="5">
        <f t="shared" si="324"/>
        <v>118.8</v>
      </c>
      <c r="P3483" s="5">
        <f t="shared" si="329"/>
        <v>125.05263157894737</v>
      </c>
      <c r="Q3483" t="str">
        <f t="shared" si="325"/>
        <v>theater</v>
      </c>
      <c r="R3483" t="str">
        <f t="shared" si="326"/>
        <v>plays</v>
      </c>
      <c r="S3483" s="9">
        <f t="shared" si="327"/>
        <v>41989.24754629629</v>
      </c>
      <c r="T3483" s="9">
        <f t="shared" si="328"/>
        <v>42006.24754629629</v>
      </c>
    </row>
    <row r="3484" spans="1:20" ht="45" x14ac:dyDescent="0.25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8276</v>
      </c>
      <c r="O3484" s="5">
        <f t="shared" si="324"/>
        <v>138.33333333333334</v>
      </c>
      <c r="P3484" s="5">
        <f t="shared" si="329"/>
        <v>51.875</v>
      </c>
      <c r="Q3484" t="str">
        <f t="shared" si="325"/>
        <v>theater</v>
      </c>
      <c r="R3484" t="str">
        <f t="shared" si="326"/>
        <v>plays</v>
      </c>
      <c r="S3484" s="9">
        <f t="shared" si="327"/>
        <v>41796.771597222221</v>
      </c>
      <c r="T3484" s="9">
        <f t="shared" si="328"/>
        <v>41826.771597222221</v>
      </c>
    </row>
    <row r="3485" spans="1:20" ht="45" x14ac:dyDescent="0.25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8276</v>
      </c>
      <c r="O3485" s="5">
        <f t="shared" si="324"/>
        <v>159.9402985074627</v>
      </c>
      <c r="P3485" s="5">
        <f t="shared" si="329"/>
        <v>40.285714285714285</v>
      </c>
      <c r="Q3485" t="str">
        <f t="shared" si="325"/>
        <v>theater</v>
      </c>
      <c r="R3485" t="str">
        <f t="shared" si="326"/>
        <v>plays</v>
      </c>
      <c r="S3485" s="9">
        <f t="shared" si="327"/>
        <v>41793.668761574074</v>
      </c>
      <c r="T3485" s="9">
        <f t="shared" si="328"/>
        <v>41823.668761574074</v>
      </c>
    </row>
    <row r="3486" spans="1:20" ht="60" x14ac:dyDescent="0.25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8276</v>
      </c>
      <c r="O3486" s="5">
        <f t="shared" si="324"/>
        <v>114.24</v>
      </c>
      <c r="P3486" s="5">
        <f t="shared" si="329"/>
        <v>64.909090909090907</v>
      </c>
      <c r="Q3486" t="str">
        <f t="shared" si="325"/>
        <v>theater</v>
      </c>
      <c r="R3486" t="str">
        <f t="shared" si="326"/>
        <v>plays</v>
      </c>
      <c r="S3486" s="9">
        <f t="shared" si="327"/>
        <v>42506.760405092587</v>
      </c>
      <c r="T3486" s="9">
        <f t="shared" si="328"/>
        <v>42536.760405092587</v>
      </c>
    </row>
    <row r="3487" spans="1:20" ht="60" x14ac:dyDescent="0.25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8276</v>
      </c>
      <c r="O3487" s="5">
        <f t="shared" si="324"/>
        <v>100.60606060606061</v>
      </c>
      <c r="P3487" s="5">
        <f t="shared" si="329"/>
        <v>55.333333333333336</v>
      </c>
      <c r="Q3487" t="str">
        <f t="shared" si="325"/>
        <v>theater</v>
      </c>
      <c r="R3487" t="str">
        <f t="shared" si="326"/>
        <v>plays</v>
      </c>
      <c r="S3487" s="9">
        <f t="shared" si="327"/>
        <v>42372.693055555559</v>
      </c>
      <c r="T3487" s="9">
        <f t="shared" si="328"/>
        <v>42402.693055555559</v>
      </c>
    </row>
    <row r="3488" spans="1:20" ht="45" x14ac:dyDescent="0.25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8276</v>
      </c>
      <c r="O3488" s="5">
        <f t="shared" si="324"/>
        <v>155.19999999999999</v>
      </c>
      <c r="P3488" s="5">
        <f t="shared" si="329"/>
        <v>83.142857142857139</v>
      </c>
      <c r="Q3488" t="str">
        <f t="shared" si="325"/>
        <v>theater</v>
      </c>
      <c r="R3488" t="str">
        <f t="shared" si="326"/>
        <v>plays</v>
      </c>
      <c r="S3488" s="9">
        <f t="shared" si="327"/>
        <v>42126.87501157407</v>
      </c>
      <c r="T3488" s="9">
        <f t="shared" si="328"/>
        <v>42158.290972222225</v>
      </c>
    </row>
    <row r="3489" spans="1:20" ht="60" x14ac:dyDescent="0.25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8276</v>
      </c>
      <c r="O3489" s="5">
        <f t="shared" si="324"/>
        <v>127.75</v>
      </c>
      <c r="P3489" s="5">
        <f t="shared" si="329"/>
        <v>38.712121212121211</v>
      </c>
      <c r="Q3489" t="str">
        <f t="shared" si="325"/>
        <v>theater</v>
      </c>
      <c r="R3489" t="str">
        <f t="shared" si="326"/>
        <v>plays</v>
      </c>
      <c r="S3489" s="9">
        <f t="shared" si="327"/>
        <v>42149.940416666665</v>
      </c>
      <c r="T3489" s="9">
        <f t="shared" si="328"/>
        <v>42179.940416666665</v>
      </c>
    </row>
    <row r="3490" spans="1:20" ht="60" x14ac:dyDescent="0.25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8276</v>
      </c>
      <c r="O3490" s="5">
        <f t="shared" si="324"/>
        <v>121.2</v>
      </c>
      <c r="P3490" s="5">
        <f t="shared" si="329"/>
        <v>125.37931034482759</v>
      </c>
      <c r="Q3490" t="str">
        <f t="shared" si="325"/>
        <v>theater</v>
      </c>
      <c r="R3490" t="str">
        <f t="shared" si="326"/>
        <v>plays</v>
      </c>
      <c r="S3490" s="9">
        <f t="shared" si="327"/>
        <v>42087.768055555556</v>
      </c>
      <c r="T3490" s="9">
        <f t="shared" si="328"/>
        <v>42111.666666666672</v>
      </c>
    </row>
    <row r="3491" spans="1:20" ht="60" x14ac:dyDescent="0.25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8276</v>
      </c>
      <c r="O3491" s="5">
        <f t="shared" si="324"/>
        <v>112.7</v>
      </c>
      <c r="P3491" s="5">
        <f t="shared" si="329"/>
        <v>78.263888888888886</v>
      </c>
      <c r="Q3491" t="str">
        <f t="shared" si="325"/>
        <v>theater</v>
      </c>
      <c r="R3491" t="str">
        <f t="shared" si="326"/>
        <v>plays</v>
      </c>
      <c r="S3491" s="9">
        <f t="shared" si="327"/>
        <v>41753.635775462964</v>
      </c>
      <c r="T3491" s="9">
        <f t="shared" si="328"/>
        <v>41783.875</v>
      </c>
    </row>
    <row r="3492" spans="1:20" ht="60" x14ac:dyDescent="0.25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8276</v>
      </c>
      <c r="O3492" s="5">
        <f t="shared" si="324"/>
        <v>127.5</v>
      </c>
      <c r="P3492" s="5">
        <f t="shared" si="329"/>
        <v>47.222222222222221</v>
      </c>
      <c r="Q3492" t="str">
        <f t="shared" si="325"/>
        <v>theater</v>
      </c>
      <c r="R3492" t="str">
        <f t="shared" si="326"/>
        <v>plays</v>
      </c>
      <c r="S3492" s="9">
        <f t="shared" si="327"/>
        <v>42443.802361111113</v>
      </c>
      <c r="T3492" s="9">
        <f t="shared" si="328"/>
        <v>42473.802361111113</v>
      </c>
    </row>
    <row r="3493" spans="1:20" ht="60" x14ac:dyDescent="0.25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8276</v>
      </c>
      <c r="O3493" s="5">
        <f t="shared" si="324"/>
        <v>158.19999999999999</v>
      </c>
      <c r="P3493" s="5">
        <f t="shared" si="329"/>
        <v>79.099999999999994</v>
      </c>
      <c r="Q3493" t="str">
        <f t="shared" si="325"/>
        <v>theater</v>
      </c>
      <c r="R3493" t="str">
        <f t="shared" si="326"/>
        <v>plays</v>
      </c>
      <c r="S3493" s="9">
        <f t="shared" si="327"/>
        <v>42121.249814814815</v>
      </c>
      <c r="T3493" s="9">
        <f t="shared" si="328"/>
        <v>42142.249814814815</v>
      </c>
    </row>
    <row r="3494" spans="1:20" ht="45" x14ac:dyDescent="0.25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8276</v>
      </c>
      <c r="O3494" s="5">
        <f t="shared" si="324"/>
        <v>105.26894736842105</v>
      </c>
      <c r="P3494" s="5">
        <f t="shared" si="329"/>
        <v>114.29199999999999</v>
      </c>
      <c r="Q3494" t="str">
        <f t="shared" si="325"/>
        <v>theater</v>
      </c>
      <c r="R3494" t="str">
        <f t="shared" si="326"/>
        <v>plays</v>
      </c>
      <c r="S3494" s="9">
        <f t="shared" si="327"/>
        <v>42268.009224537032</v>
      </c>
      <c r="T3494" s="9">
        <f t="shared" si="328"/>
        <v>42303.009224537032</v>
      </c>
    </row>
    <row r="3495" spans="1:20" ht="60" x14ac:dyDescent="0.25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8276</v>
      </c>
      <c r="O3495" s="5">
        <f t="shared" si="324"/>
        <v>100</v>
      </c>
      <c r="P3495" s="5">
        <f t="shared" si="329"/>
        <v>51.724137931034484</v>
      </c>
      <c r="Q3495" t="str">
        <f t="shared" si="325"/>
        <v>theater</v>
      </c>
      <c r="R3495" t="str">
        <f t="shared" si="326"/>
        <v>plays</v>
      </c>
      <c r="S3495" s="9">
        <f t="shared" si="327"/>
        <v>41848.866157407407</v>
      </c>
      <c r="T3495" s="9">
        <f t="shared" si="328"/>
        <v>41868.21597222222</v>
      </c>
    </row>
    <row r="3496" spans="1:20" ht="60" x14ac:dyDescent="0.25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8276</v>
      </c>
      <c r="O3496" s="5">
        <f t="shared" si="324"/>
        <v>100</v>
      </c>
      <c r="P3496" s="5">
        <f t="shared" si="329"/>
        <v>30.76923076923077</v>
      </c>
      <c r="Q3496" t="str">
        <f t="shared" si="325"/>
        <v>theater</v>
      </c>
      <c r="R3496" t="str">
        <f t="shared" si="326"/>
        <v>plays</v>
      </c>
      <c r="S3496" s="9">
        <f t="shared" si="327"/>
        <v>42689.214988425927</v>
      </c>
      <c r="T3496" s="9">
        <f t="shared" si="328"/>
        <v>42700.25</v>
      </c>
    </row>
    <row r="3497" spans="1:20" ht="60" x14ac:dyDescent="0.25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8276</v>
      </c>
      <c r="O3497" s="5">
        <f t="shared" si="324"/>
        <v>106.86</v>
      </c>
      <c r="P3497" s="5">
        <f t="shared" si="329"/>
        <v>74.208333333333329</v>
      </c>
      <c r="Q3497" t="str">
        <f t="shared" si="325"/>
        <v>theater</v>
      </c>
      <c r="R3497" t="str">
        <f t="shared" si="326"/>
        <v>plays</v>
      </c>
      <c r="S3497" s="9">
        <f t="shared" si="327"/>
        <v>41915.762835648151</v>
      </c>
      <c r="T3497" s="9">
        <f t="shared" si="328"/>
        <v>41944.720833333333</v>
      </c>
    </row>
    <row r="3498" spans="1:20" ht="60" x14ac:dyDescent="0.25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8276</v>
      </c>
      <c r="O3498" s="5">
        <f t="shared" si="324"/>
        <v>124.4</v>
      </c>
      <c r="P3498" s="5">
        <f t="shared" si="329"/>
        <v>47.846153846153847</v>
      </c>
      <c r="Q3498" t="str">
        <f t="shared" si="325"/>
        <v>theater</v>
      </c>
      <c r="R3498" t="str">
        <f t="shared" si="326"/>
        <v>plays</v>
      </c>
      <c r="S3498" s="9">
        <f t="shared" si="327"/>
        <v>42584.846828703703</v>
      </c>
      <c r="T3498" s="9">
        <f t="shared" si="328"/>
        <v>42624.846828703703</v>
      </c>
    </row>
    <row r="3499" spans="1:20" ht="60" x14ac:dyDescent="0.25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8276</v>
      </c>
      <c r="O3499" s="5">
        <f t="shared" si="324"/>
        <v>108.70406189555126</v>
      </c>
      <c r="P3499" s="5">
        <f t="shared" si="329"/>
        <v>34.408163265306122</v>
      </c>
      <c r="Q3499" t="str">
        <f t="shared" si="325"/>
        <v>theater</v>
      </c>
      <c r="R3499" t="str">
        <f t="shared" si="326"/>
        <v>plays</v>
      </c>
      <c r="S3499" s="9">
        <f t="shared" si="327"/>
        <v>42511.741944444439</v>
      </c>
      <c r="T3499" s="9">
        <f t="shared" si="328"/>
        <v>42523.916666666672</v>
      </c>
    </row>
    <row r="3500" spans="1:20" ht="60" x14ac:dyDescent="0.25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8276</v>
      </c>
      <c r="O3500" s="5">
        <f t="shared" si="324"/>
        <v>102.42424242424242</v>
      </c>
      <c r="P3500" s="5">
        <f t="shared" si="329"/>
        <v>40.238095238095241</v>
      </c>
      <c r="Q3500" t="str">
        <f t="shared" si="325"/>
        <v>theater</v>
      </c>
      <c r="R3500" t="str">
        <f t="shared" si="326"/>
        <v>plays</v>
      </c>
      <c r="S3500" s="9">
        <f t="shared" si="327"/>
        <v>42459.15861111111</v>
      </c>
      <c r="T3500" s="9">
        <f t="shared" si="328"/>
        <v>42518.905555555553</v>
      </c>
    </row>
    <row r="3501" spans="1:20" ht="60" x14ac:dyDescent="0.25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8276</v>
      </c>
      <c r="O3501" s="5">
        <f t="shared" si="324"/>
        <v>105.5</v>
      </c>
      <c r="P3501" s="5">
        <f t="shared" si="329"/>
        <v>60.285714285714285</v>
      </c>
      <c r="Q3501" t="str">
        <f t="shared" si="325"/>
        <v>theater</v>
      </c>
      <c r="R3501" t="str">
        <f t="shared" si="326"/>
        <v>plays</v>
      </c>
      <c r="S3501" s="9">
        <f t="shared" si="327"/>
        <v>42132.036168981482</v>
      </c>
      <c r="T3501" s="9">
        <f t="shared" si="328"/>
        <v>42186.290972222225</v>
      </c>
    </row>
    <row r="3502" spans="1:20" ht="60" x14ac:dyDescent="0.25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8276</v>
      </c>
      <c r="O3502" s="5">
        <f t="shared" si="324"/>
        <v>106.3</v>
      </c>
      <c r="P3502" s="5">
        <f t="shared" si="329"/>
        <v>25.30952380952381</v>
      </c>
      <c r="Q3502" t="str">
        <f t="shared" si="325"/>
        <v>theater</v>
      </c>
      <c r="R3502" t="str">
        <f t="shared" si="326"/>
        <v>plays</v>
      </c>
      <c r="S3502" s="9">
        <f t="shared" si="327"/>
        <v>42419.91942129629</v>
      </c>
      <c r="T3502" s="9">
        <f t="shared" si="328"/>
        <v>42436.207638888889</v>
      </c>
    </row>
    <row r="3503" spans="1:20" ht="45" x14ac:dyDescent="0.25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8276</v>
      </c>
      <c r="O3503" s="5">
        <f t="shared" si="324"/>
        <v>100.66666666666667</v>
      </c>
      <c r="P3503" s="5">
        <f t="shared" si="329"/>
        <v>35.952380952380949</v>
      </c>
      <c r="Q3503" t="str">
        <f t="shared" si="325"/>
        <v>theater</v>
      </c>
      <c r="R3503" t="str">
        <f t="shared" si="326"/>
        <v>plays</v>
      </c>
      <c r="S3503" s="9">
        <f t="shared" si="327"/>
        <v>42233.763831018514</v>
      </c>
      <c r="T3503" s="9">
        <f t="shared" si="328"/>
        <v>42258.763831018514</v>
      </c>
    </row>
    <row r="3504" spans="1:20" ht="60" x14ac:dyDescent="0.25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8276</v>
      </c>
      <c r="O3504" s="5">
        <f t="shared" si="324"/>
        <v>105.4</v>
      </c>
      <c r="P3504" s="5">
        <f t="shared" si="329"/>
        <v>136</v>
      </c>
      <c r="Q3504" t="str">
        <f t="shared" si="325"/>
        <v>theater</v>
      </c>
      <c r="R3504" t="str">
        <f t="shared" si="326"/>
        <v>plays</v>
      </c>
      <c r="S3504" s="9">
        <f t="shared" si="327"/>
        <v>42430.839398148149</v>
      </c>
      <c r="T3504" s="9">
        <f t="shared" si="328"/>
        <v>42445.165972222225</v>
      </c>
    </row>
    <row r="3505" spans="1:20" ht="45" x14ac:dyDescent="0.25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8276</v>
      </c>
      <c r="O3505" s="5">
        <f t="shared" si="324"/>
        <v>107.56</v>
      </c>
      <c r="P3505" s="5">
        <f t="shared" si="329"/>
        <v>70.763157894736835</v>
      </c>
      <c r="Q3505" t="str">
        <f t="shared" si="325"/>
        <v>theater</v>
      </c>
      <c r="R3505" t="str">
        <f t="shared" si="326"/>
        <v>plays</v>
      </c>
      <c r="S3505" s="9">
        <f t="shared" si="327"/>
        <v>42545.478333333333</v>
      </c>
      <c r="T3505" s="9">
        <f t="shared" si="328"/>
        <v>42575.478333333333</v>
      </c>
    </row>
    <row r="3506" spans="1:20" ht="60" x14ac:dyDescent="0.25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8276</v>
      </c>
      <c r="O3506" s="5">
        <f t="shared" si="324"/>
        <v>100</v>
      </c>
      <c r="P3506" s="5">
        <f t="shared" si="329"/>
        <v>125</v>
      </c>
      <c r="Q3506" t="str">
        <f t="shared" si="325"/>
        <v>theater</v>
      </c>
      <c r="R3506" t="str">
        <f t="shared" si="326"/>
        <v>plays</v>
      </c>
      <c r="S3506" s="9">
        <f t="shared" si="327"/>
        <v>42297.748738425929</v>
      </c>
      <c r="T3506" s="9">
        <f t="shared" si="328"/>
        <v>42327.790405092594</v>
      </c>
    </row>
    <row r="3507" spans="1:20" ht="90" x14ac:dyDescent="0.25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8276</v>
      </c>
      <c r="O3507" s="5">
        <f t="shared" si="324"/>
        <v>103.76</v>
      </c>
      <c r="P3507" s="5">
        <f t="shared" si="329"/>
        <v>66.512820512820511</v>
      </c>
      <c r="Q3507" t="str">
        <f t="shared" si="325"/>
        <v>theater</v>
      </c>
      <c r="R3507" t="str">
        <f t="shared" si="326"/>
        <v>plays</v>
      </c>
      <c r="S3507" s="9">
        <f t="shared" si="327"/>
        <v>41760.935706018521</v>
      </c>
      <c r="T3507" s="9">
        <f t="shared" si="328"/>
        <v>41772.166666666664</v>
      </c>
    </row>
    <row r="3508" spans="1:20" ht="60" x14ac:dyDescent="0.25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8276</v>
      </c>
      <c r="O3508" s="5">
        <f t="shared" si="324"/>
        <v>101.5</v>
      </c>
      <c r="P3508" s="5">
        <f t="shared" si="329"/>
        <v>105</v>
      </c>
      <c r="Q3508" t="str">
        <f t="shared" si="325"/>
        <v>theater</v>
      </c>
      <c r="R3508" t="str">
        <f t="shared" si="326"/>
        <v>plays</v>
      </c>
      <c r="S3508" s="9">
        <f t="shared" si="327"/>
        <v>41829.734259259261</v>
      </c>
      <c r="T3508" s="9">
        <f t="shared" si="328"/>
        <v>41874.734259259261</v>
      </c>
    </row>
    <row r="3509" spans="1:20" ht="45" x14ac:dyDescent="0.25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8276</v>
      </c>
      <c r="O3509" s="5">
        <f t="shared" si="324"/>
        <v>104.4</v>
      </c>
      <c r="P3509" s="5">
        <f t="shared" si="329"/>
        <v>145</v>
      </c>
      <c r="Q3509" t="str">
        <f t="shared" si="325"/>
        <v>theater</v>
      </c>
      <c r="R3509" t="str">
        <f t="shared" si="326"/>
        <v>plays</v>
      </c>
      <c r="S3509" s="9">
        <f t="shared" si="327"/>
        <v>42491.92288194444</v>
      </c>
      <c r="T3509" s="9">
        <f t="shared" si="328"/>
        <v>42521.92288194444</v>
      </c>
    </row>
    <row r="3510" spans="1:20" ht="60" x14ac:dyDescent="0.25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8276</v>
      </c>
      <c r="O3510" s="5">
        <f t="shared" si="324"/>
        <v>180</v>
      </c>
      <c r="P3510" s="5">
        <f t="shared" si="329"/>
        <v>12</v>
      </c>
      <c r="Q3510" t="str">
        <f t="shared" si="325"/>
        <v>theater</v>
      </c>
      <c r="R3510" t="str">
        <f t="shared" si="326"/>
        <v>plays</v>
      </c>
      <c r="S3510" s="9">
        <f t="shared" si="327"/>
        <v>42477.729780092588</v>
      </c>
      <c r="T3510" s="9">
        <f t="shared" si="328"/>
        <v>42500.875</v>
      </c>
    </row>
    <row r="3511" spans="1:20" ht="60" x14ac:dyDescent="0.25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8276</v>
      </c>
      <c r="O3511" s="5">
        <f t="shared" si="324"/>
        <v>106.33333333333333</v>
      </c>
      <c r="P3511" s="5">
        <f t="shared" si="329"/>
        <v>96.666666666666671</v>
      </c>
      <c r="Q3511" t="str">
        <f t="shared" si="325"/>
        <v>theater</v>
      </c>
      <c r="R3511" t="str">
        <f t="shared" si="326"/>
        <v>plays</v>
      </c>
      <c r="S3511" s="9">
        <f t="shared" si="327"/>
        <v>41950.859560185185</v>
      </c>
      <c r="T3511" s="9">
        <f t="shared" si="328"/>
        <v>41964.204861111109</v>
      </c>
    </row>
    <row r="3512" spans="1:20" ht="60" x14ac:dyDescent="0.25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8276</v>
      </c>
      <c r="O3512" s="5">
        <f t="shared" si="324"/>
        <v>100.55555555555556</v>
      </c>
      <c r="P3512" s="5">
        <f t="shared" si="329"/>
        <v>60.333333333333336</v>
      </c>
      <c r="Q3512" t="str">
        <f t="shared" si="325"/>
        <v>theater</v>
      </c>
      <c r="R3512" t="str">
        <f t="shared" si="326"/>
        <v>plays</v>
      </c>
      <c r="S3512" s="9">
        <f t="shared" si="327"/>
        <v>41802.62090277778</v>
      </c>
      <c r="T3512" s="9">
        <f t="shared" si="328"/>
        <v>41822.62090277778</v>
      </c>
    </row>
    <row r="3513" spans="1:20" ht="45" x14ac:dyDescent="0.25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8276</v>
      </c>
      <c r="O3513" s="5">
        <f t="shared" si="324"/>
        <v>101.2</v>
      </c>
      <c r="P3513" s="5">
        <f t="shared" si="329"/>
        <v>79.89473684210526</v>
      </c>
      <c r="Q3513" t="str">
        <f t="shared" si="325"/>
        <v>theater</v>
      </c>
      <c r="R3513" t="str">
        <f t="shared" si="326"/>
        <v>plays</v>
      </c>
      <c r="S3513" s="9">
        <f t="shared" si="327"/>
        <v>41927.873784722222</v>
      </c>
      <c r="T3513" s="9">
        <f t="shared" si="328"/>
        <v>41950.770833333336</v>
      </c>
    </row>
    <row r="3514" spans="1:20" ht="60" x14ac:dyDescent="0.25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8276</v>
      </c>
      <c r="O3514" s="5">
        <f t="shared" si="324"/>
        <v>100</v>
      </c>
      <c r="P3514" s="5">
        <f t="shared" si="329"/>
        <v>58.823529411764703</v>
      </c>
      <c r="Q3514" t="str">
        <f t="shared" si="325"/>
        <v>theater</v>
      </c>
      <c r="R3514" t="str">
        <f t="shared" si="326"/>
        <v>plays</v>
      </c>
      <c r="S3514" s="9">
        <f t="shared" si="327"/>
        <v>42057.536944444444</v>
      </c>
      <c r="T3514" s="9">
        <f t="shared" si="328"/>
        <v>42117.49527777778</v>
      </c>
    </row>
    <row r="3515" spans="1:20" ht="60" x14ac:dyDescent="0.25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8276</v>
      </c>
      <c r="O3515" s="5">
        <f t="shared" si="324"/>
        <v>118.39285714285714</v>
      </c>
      <c r="P3515" s="5">
        <f t="shared" si="329"/>
        <v>75.340909090909093</v>
      </c>
      <c r="Q3515" t="str">
        <f t="shared" si="325"/>
        <v>theater</v>
      </c>
      <c r="R3515" t="str">
        <f t="shared" si="326"/>
        <v>plays</v>
      </c>
      <c r="S3515" s="9">
        <f t="shared" si="327"/>
        <v>41781.096203703702</v>
      </c>
      <c r="T3515" s="9">
        <f t="shared" si="328"/>
        <v>41794.207638888889</v>
      </c>
    </row>
    <row r="3516" spans="1:20" ht="45" x14ac:dyDescent="0.25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8276</v>
      </c>
      <c r="O3516" s="5">
        <f t="shared" si="324"/>
        <v>110</v>
      </c>
      <c r="P3516" s="5">
        <f t="shared" si="329"/>
        <v>55</v>
      </c>
      <c r="Q3516" t="str">
        <f t="shared" si="325"/>
        <v>theater</v>
      </c>
      <c r="R3516" t="str">
        <f t="shared" si="326"/>
        <v>plays</v>
      </c>
      <c r="S3516" s="9">
        <f t="shared" si="327"/>
        <v>42020.846666666665</v>
      </c>
      <c r="T3516" s="9">
        <f t="shared" si="328"/>
        <v>42037.207638888889</v>
      </c>
    </row>
    <row r="3517" spans="1:20" ht="45" x14ac:dyDescent="0.25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8276</v>
      </c>
      <c r="O3517" s="5">
        <f t="shared" si="324"/>
        <v>102.66666666666667</v>
      </c>
      <c r="P3517" s="5">
        <f t="shared" si="329"/>
        <v>66.956521739130437</v>
      </c>
      <c r="Q3517" t="str">
        <f t="shared" si="325"/>
        <v>theater</v>
      </c>
      <c r="R3517" t="str">
        <f t="shared" si="326"/>
        <v>plays</v>
      </c>
      <c r="S3517" s="9">
        <f t="shared" si="327"/>
        <v>42125.772812499999</v>
      </c>
      <c r="T3517" s="9">
        <f t="shared" si="328"/>
        <v>42155.772812499999</v>
      </c>
    </row>
    <row r="3518" spans="1:20" ht="60" x14ac:dyDescent="0.25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8276</v>
      </c>
      <c r="O3518" s="5">
        <f t="shared" si="324"/>
        <v>100</v>
      </c>
      <c r="P3518" s="5">
        <f t="shared" si="329"/>
        <v>227.27272727272728</v>
      </c>
      <c r="Q3518" t="str">
        <f t="shared" si="325"/>
        <v>theater</v>
      </c>
      <c r="R3518" t="str">
        <f t="shared" si="326"/>
        <v>plays</v>
      </c>
      <c r="S3518" s="9">
        <f t="shared" si="327"/>
        <v>41856.010069444441</v>
      </c>
      <c r="T3518" s="9">
        <f t="shared" si="328"/>
        <v>41890.125</v>
      </c>
    </row>
    <row r="3519" spans="1:20" ht="45" x14ac:dyDescent="0.25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8276</v>
      </c>
      <c r="O3519" s="5">
        <f t="shared" si="324"/>
        <v>100</v>
      </c>
      <c r="P3519" s="5">
        <f t="shared" si="329"/>
        <v>307.69230769230768</v>
      </c>
      <c r="Q3519" t="str">
        <f t="shared" si="325"/>
        <v>theater</v>
      </c>
      <c r="R3519" t="str">
        <f t="shared" si="326"/>
        <v>plays</v>
      </c>
      <c r="S3519" s="9">
        <f t="shared" si="327"/>
        <v>41794.817523148151</v>
      </c>
      <c r="T3519" s="9">
        <f t="shared" si="328"/>
        <v>41824.458333333336</v>
      </c>
    </row>
    <row r="3520" spans="1:20" ht="60" x14ac:dyDescent="0.25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8276</v>
      </c>
      <c r="O3520" s="5">
        <f t="shared" si="324"/>
        <v>110.04600000000001</v>
      </c>
      <c r="P3520" s="5">
        <f t="shared" si="329"/>
        <v>50.020909090909093</v>
      </c>
      <c r="Q3520" t="str">
        <f t="shared" si="325"/>
        <v>theater</v>
      </c>
      <c r="R3520" t="str">
        <f t="shared" si="326"/>
        <v>plays</v>
      </c>
      <c r="S3520" s="9">
        <f t="shared" si="327"/>
        <v>41893.783553240741</v>
      </c>
      <c r="T3520" s="9">
        <f t="shared" si="328"/>
        <v>41914.597916666666</v>
      </c>
    </row>
    <row r="3521" spans="1:20" ht="45" x14ac:dyDescent="0.25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8276</v>
      </c>
      <c r="O3521" s="5">
        <f t="shared" si="324"/>
        <v>101.35</v>
      </c>
      <c r="P3521" s="5">
        <f t="shared" si="329"/>
        <v>72.392857142857139</v>
      </c>
      <c r="Q3521" t="str">
        <f t="shared" si="325"/>
        <v>theater</v>
      </c>
      <c r="R3521" t="str">
        <f t="shared" si="326"/>
        <v>plays</v>
      </c>
      <c r="S3521" s="9">
        <f t="shared" si="327"/>
        <v>42037.598958333328</v>
      </c>
      <c r="T3521" s="9">
        <f t="shared" si="328"/>
        <v>42067.598958333328</v>
      </c>
    </row>
    <row r="3522" spans="1:20" ht="45" x14ac:dyDescent="0.25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8276</v>
      </c>
      <c r="O3522" s="5">
        <f t="shared" si="324"/>
        <v>100.75</v>
      </c>
      <c r="P3522" s="5">
        <f t="shared" si="329"/>
        <v>95.952380952380949</v>
      </c>
      <c r="Q3522" t="str">
        <f t="shared" si="325"/>
        <v>theater</v>
      </c>
      <c r="R3522" t="str">
        <f t="shared" si="326"/>
        <v>plays</v>
      </c>
      <c r="S3522" s="9">
        <f t="shared" si="327"/>
        <v>42227.824212962965</v>
      </c>
      <c r="T3522" s="9">
        <f t="shared" si="328"/>
        <v>42253.57430555555</v>
      </c>
    </row>
    <row r="3523" spans="1:20" ht="60" x14ac:dyDescent="0.25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8276</v>
      </c>
      <c r="O3523" s="5">
        <f t="shared" ref="O3523:O3586" si="330">E3523*100/D3523</f>
        <v>169.42857142857142</v>
      </c>
      <c r="P3523" s="5">
        <f t="shared" si="329"/>
        <v>45.615384615384613</v>
      </c>
      <c r="Q3523" t="str">
        <f t="shared" ref="Q3523:Q3586" si="331">IF(ISERR(FIND(" ",N3523)),"",LEFT(N3523,FIND(" ",N3523)-1))</f>
        <v>theater</v>
      </c>
      <c r="R3523" t="str">
        <f t="shared" ref="R3523:R3586" si="332">IF(ISERR(FIND(" ",N3523)),"",RIGHT(N3523,LEN(N3523)-FIND("*",SUBSTITUTE(N3523," ","*",LEN(N3523)-LEN(SUBSTITUTE(N3523," ",""))))))</f>
        <v>plays</v>
      </c>
      <c r="S3523" s="9">
        <f t="shared" ref="S3523:S3586" si="333">(((J3523/60)/60)/24)+DATE(1970,1,1)</f>
        <v>41881.361342592594</v>
      </c>
      <c r="T3523" s="9">
        <f t="shared" ref="T3523:T3586" si="334">(((I3523/60)/60)/24)+DATE(1970,1,1)</f>
        <v>41911.361342592594</v>
      </c>
    </row>
    <row r="3524" spans="1:20" ht="60" x14ac:dyDescent="0.25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8276</v>
      </c>
      <c r="O3524" s="5">
        <f t="shared" si="330"/>
        <v>100</v>
      </c>
      <c r="P3524" s="5">
        <f t="shared" ref="P3524:P3587" si="335">IF(L3524=0,0,E3524/L3524)</f>
        <v>41.029411764705884</v>
      </c>
      <c r="Q3524" t="str">
        <f t="shared" si="331"/>
        <v>theater</v>
      </c>
      <c r="R3524" t="str">
        <f t="shared" si="332"/>
        <v>plays</v>
      </c>
      <c r="S3524" s="9">
        <f t="shared" si="333"/>
        <v>42234.789884259255</v>
      </c>
      <c r="T3524" s="9">
        <f t="shared" si="334"/>
        <v>42262.420833333337</v>
      </c>
    </row>
    <row r="3525" spans="1:20" ht="45" x14ac:dyDescent="0.25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8276</v>
      </c>
      <c r="O3525" s="5">
        <f t="shared" si="330"/>
        <v>113.65</v>
      </c>
      <c r="P3525" s="5">
        <f t="shared" si="335"/>
        <v>56.825000000000003</v>
      </c>
      <c r="Q3525" t="str">
        <f t="shared" si="331"/>
        <v>theater</v>
      </c>
      <c r="R3525" t="str">
        <f t="shared" si="332"/>
        <v>plays</v>
      </c>
      <c r="S3525" s="9">
        <f t="shared" si="333"/>
        <v>42581.397546296299</v>
      </c>
      <c r="T3525" s="9">
        <f t="shared" si="334"/>
        <v>42638.958333333328</v>
      </c>
    </row>
    <row r="3526" spans="1:20" ht="60" x14ac:dyDescent="0.25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8276</v>
      </c>
      <c r="O3526" s="5">
        <f t="shared" si="330"/>
        <v>101.56</v>
      </c>
      <c r="P3526" s="5">
        <f t="shared" si="335"/>
        <v>137.24324324324326</v>
      </c>
      <c r="Q3526" t="str">
        <f t="shared" si="331"/>
        <v>theater</v>
      </c>
      <c r="R3526" t="str">
        <f t="shared" si="332"/>
        <v>plays</v>
      </c>
      <c r="S3526" s="9">
        <f t="shared" si="333"/>
        <v>41880.76357638889</v>
      </c>
      <c r="T3526" s="9">
        <f t="shared" si="334"/>
        <v>41895.166666666664</v>
      </c>
    </row>
    <row r="3527" spans="1:20" ht="45" x14ac:dyDescent="0.25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8276</v>
      </c>
      <c r="O3527" s="5">
        <f t="shared" si="330"/>
        <v>106</v>
      </c>
      <c r="P3527" s="5">
        <f t="shared" si="335"/>
        <v>75.714285714285708</v>
      </c>
      <c r="Q3527" t="str">
        <f t="shared" si="331"/>
        <v>theater</v>
      </c>
      <c r="R3527" t="str">
        <f t="shared" si="332"/>
        <v>plays</v>
      </c>
      <c r="S3527" s="9">
        <f t="shared" si="333"/>
        <v>42214.6956712963</v>
      </c>
      <c r="T3527" s="9">
        <f t="shared" si="334"/>
        <v>42225.666666666672</v>
      </c>
    </row>
    <row r="3528" spans="1:20" ht="60" x14ac:dyDescent="0.25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8276</v>
      </c>
      <c r="O3528" s="5">
        <f t="shared" si="330"/>
        <v>102</v>
      </c>
      <c r="P3528" s="5">
        <f t="shared" si="335"/>
        <v>99</v>
      </c>
      <c r="Q3528" t="str">
        <f t="shared" si="331"/>
        <v>theater</v>
      </c>
      <c r="R3528" t="str">
        <f t="shared" si="332"/>
        <v>plays</v>
      </c>
      <c r="S3528" s="9">
        <f t="shared" si="333"/>
        <v>42460.335312499999</v>
      </c>
      <c r="T3528" s="9">
        <f t="shared" si="334"/>
        <v>42488.249305555553</v>
      </c>
    </row>
    <row r="3529" spans="1:20" ht="60" x14ac:dyDescent="0.25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8276</v>
      </c>
      <c r="O3529" s="5">
        <f t="shared" si="330"/>
        <v>116.91666666666667</v>
      </c>
      <c r="P3529" s="5">
        <f t="shared" si="335"/>
        <v>81.569767441860463</v>
      </c>
      <c r="Q3529" t="str">
        <f t="shared" si="331"/>
        <v>theater</v>
      </c>
      <c r="R3529" t="str">
        <f t="shared" si="332"/>
        <v>plays</v>
      </c>
      <c r="S3529" s="9">
        <f t="shared" si="333"/>
        <v>42167.023206018523</v>
      </c>
      <c r="T3529" s="9">
        <f t="shared" si="334"/>
        <v>42196.165972222225</v>
      </c>
    </row>
    <row r="3530" spans="1:20" ht="45" x14ac:dyDescent="0.25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8276</v>
      </c>
      <c r="O3530" s="5">
        <f t="shared" si="330"/>
        <v>101.15151515151516</v>
      </c>
      <c r="P3530" s="5">
        <f t="shared" si="335"/>
        <v>45.108108108108105</v>
      </c>
      <c r="Q3530" t="str">
        <f t="shared" si="331"/>
        <v>theater</v>
      </c>
      <c r="R3530" t="str">
        <f t="shared" si="332"/>
        <v>plays</v>
      </c>
      <c r="S3530" s="9">
        <f t="shared" si="333"/>
        <v>42733.50136574074</v>
      </c>
      <c r="T3530" s="9">
        <f t="shared" si="334"/>
        <v>42753.50136574074</v>
      </c>
    </row>
    <row r="3531" spans="1:20" ht="60" x14ac:dyDescent="0.25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8276</v>
      </c>
      <c r="O3531" s="5">
        <f t="shared" si="330"/>
        <v>132</v>
      </c>
      <c r="P3531" s="5">
        <f t="shared" si="335"/>
        <v>36.666666666666664</v>
      </c>
      <c r="Q3531" t="str">
        <f t="shared" si="331"/>
        <v>theater</v>
      </c>
      <c r="R3531" t="str">
        <f t="shared" si="332"/>
        <v>plays</v>
      </c>
      <c r="S3531" s="9">
        <f t="shared" si="333"/>
        <v>42177.761782407411</v>
      </c>
      <c r="T3531" s="9">
        <f t="shared" si="334"/>
        <v>42198.041666666672</v>
      </c>
    </row>
    <row r="3532" spans="1:20" ht="60" x14ac:dyDescent="0.25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8276</v>
      </c>
      <c r="O3532" s="5">
        <f t="shared" si="330"/>
        <v>100</v>
      </c>
      <c r="P3532" s="5">
        <f t="shared" si="335"/>
        <v>125</v>
      </c>
      <c r="Q3532" t="str">
        <f t="shared" si="331"/>
        <v>theater</v>
      </c>
      <c r="R3532" t="str">
        <f t="shared" si="332"/>
        <v>plays</v>
      </c>
      <c r="S3532" s="9">
        <f t="shared" si="333"/>
        <v>42442.623344907406</v>
      </c>
      <c r="T3532" s="9">
        <f t="shared" si="334"/>
        <v>42470.833333333328</v>
      </c>
    </row>
    <row r="3533" spans="1:20" x14ac:dyDescent="0.25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8276</v>
      </c>
      <c r="O3533" s="5">
        <f t="shared" si="330"/>
        <v>128</v>
      </c>
      <c r="P3533" s="5">
        <f t="shared" si="335"/>
        <v>49.230769230769234</v>
      </c>
      <c r="Q3533" t="str">
        <f t="shared" si="331"/>
        <v>theater</v>
      </c>
      <c r="R3533" t="str">
        <f t="shared" si="332"/>
        <v>plays</v>
      </c>
      <c r="S3533" s="9">
        <f t="shared" si="333"/>
        <v>42521.654328703706</v>
      </c>
      <c r="T3533" s="9">
        <f t="shared" si="334"/>
        <v>42551.654328703706</v>
      </c>
    </row>
    <row r="3534" spans="1:20" ht="60" x14ac:dyDescent="0.25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8276</v>
      </c>
      <c r="O3534" s="5">
        <f t="shared" si="330"/>
        <v>118.95833333333333</v>
      </c>
      <c r="P3534" s="5">
        <f t="shared" si="335"/>
        <v>42.296296296296298</v>
      </c>
      <c r="Q3534" t="str">
        <f t="shared" si="331"/>
        <v>theater</v>
      </c>
      <c r="R3534" t="str">
        <f t="shared" si="332"/>
        <v>plays</v>
      </c>
      <c r="S3534" s="9">
        <f t="shared" si="333"/>
        <v>41884.599849537037</v>
      </c>
      <c r="T3534" s="9">
        <f t="shared" si="334"/>
        <v>41900.165972222225</v>
      </c>
    </row>
    <row r="3535" spans="1:20" ht="60" x14ac:dyDescent="0.25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8276</v>
      </c>
      <c r="O3535" s="5">
        <f t="shared" si="330"/>
        <v>126.2</v>
      </c>
      <c r="P3535" s="5">
        <f t="shared" si="335"/>
        <v>78.875</v>
      </c>
      <c r="Q3535" t="str">
        <f t="shared" si="331"/>
        <v>theater</v>
      </c>
      <c r="R3535" t="str">
        <f t="shared" si="332"/>
        <v>plays</v>
      </c>
      <c r="S3535" s="9">
        <f t="shared" si="333"/>
        <v>42289.761192129634</v>
      </c>
      <c r="T3535" s="9">
        <f t="shared" si="334"/>
        <v>42319.802858796291</v>
      </c>
    </row>
    <row r="3536" spans="1:20" ht="45" x14ac:dyDescent="0.25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8276</v>
      </c>
      <c r="O3536" s="5">
        <f t="shared" si="330"/>
        <v>156.19999999999999</v>
      </c>
      <c r="P3536" s="5">
        <f t="shared" si="335"/>
        <v>38.284313725490193</v>
      </c>
      <c r="Q3536" t="str">
        <f t="shared" si="331"/>
        <v>theater</v>
      </c>
      <c r="R3536" t="str">
        <f t="shared" si="332"/>
        <v>plays</v>
      </c>
      <c r="S3536" s="9">
        <f t="shared" si="333"/>
        <v>42243.6252662037</v>
      </c>
      <c r="T3536" s="9">
        <f t="shared" si="334"/>
        <v>42278.6252662037</v>
      </c>
    </row>
    <row r="3537" spans="1:20" ht="45" x14ac:dyDescent="0.25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8276</v>
      </c>
      <c r="O3537" s="5">
        <f t="shared" si="330"/>
        <v>103.15</v>
      </c>
      <c r="P3537" s="5">
        <f t="shared" si="335"/>
        <v>44.847826086956523</v>
      </c>
      <c r="Q3537" t="str">
        <f t="shared" si="331"/>
        <v>theater</v>
      </c>
      <c r="R3537" t="str">
        <f t="shared" si="332"/>
        <v>plays</v>
      </c>
      <c r="S3537" s="9">
        <f t="shared" si="333"/>
        <v>42248.640162037031</v>
      </c>
      <c r="T3537" s="9">
        <f t="shared" si="334"/>
        <v>42279.75</v>
      </c>
    </row>
    <row r="3538" spans="1:20" ht="60" x14ac:dyDescent="0.25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8276</v>
      </c>
      <c r="O3538" s="5">
        <f t="shared" si="330"/>
        <v>153.33333333333334</v>
      </c>
      <c r="P3538" s="5">
        <f t="shared" si="335"/>
        <v>13.529411764705882</v>
      </c>
      <c r="Q3538" t="str">
        <f t="shared" si="331"/>
        <v>theater</v>
      </c>
      <c r="R3538" t="str">
        <f t="shared" si="332"/>
        <v>plays</v>
      </c>
      <c r="S3538" s="9">
        <f t="shared" si="333"/>
        <v>42328.727141203708</v>
      </c>
      <c r="T3538" s="9">
        <f t="shared" si="334"/>
        <v>42358.499305555553</v>
      </c>
    </row>
    <row r="3539" spans="1:20" ht="60" x14ac:dyDescent="0.25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8276</v>
      </c>
      <c r="O3539" s="5">
        <f t="shared" si="330"/>
        <v>180.44444444444446</v>
      </c>
      <c r="P3539" s="5">
        <f t="shared" si="335"/>
        <v>43.5</v>
      </c>
      <c r="Q3539" t="str">
        <f t="shared" si="331"/>
        <v>theater</v>
      </c>
      <c r="R3539" t="str">
        <f t="shared" si="332"/>
        <v>plays</v>
      </c>
      <c r="S3539" s="9">
        <f t="shared" si="333"/>
        <v>41923.354351851849</v>
      </c>
      <c r="T3539" s="9">
        <f t="shared" si="334"/>
        <v>41960.332638888889</v>
      </c>
    </row>
    <row r="3540" spans="1:20" ht="60" x14ac:dyDescent="0.25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8276</v>
      </c>
      <c r="O3540" s="5">
        <f t="shared" si="330"/>
        <v>128.44999999999999</v>
      </c>
      <c r="P3540" s="5">
        <f t="shared" si="335"/>
        <v>30.951807228915662</v>
      </c>
      <c r="Q3540" t="str">
        <f t="shared" si="331"/>
        <v>theater</v>
      </c>
      <c r="R3540" t="str">
        <f t="shared" si="332"/>
        <v>plays</v>
      </c>
      <c r="S3540" s="9">
        <f t="shared" si="333"/>
        <v>42571.420601851853</v>
      </c>
      <c r="T3540" s="9">
        <f t="shared" si="334"/>
        <v>42599.420601851853</v>
      </c>
    </row>
    <row r="3541" spans="1:20" ht="60" x14ac:dyDescent="0.25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8276</v>
      </c>
      <c r="O3541" s="5">
        <f t="shared" si="330"/>
        <v>119.66666666666667</v>
      </c>
      <c r="P3541" s="5">
        <f t="shared" si="335"/>
        <v>55.230769230769234</v>
      </c>
      <c r="Q3541" t="str">
        <f t="shared" si="331"/>
        <v>theater</v>
      </c>
      <c r="R3541" t="str">
        <f t="shared" si="332"/>
        <v>plays</v>
      </c>
      <c r="S3541" s="9">
        <f t="shared" si="333"/>
        <v>42600.756041666667</v>
      </c>
      <c r="T3541" s="9">
        <f t="shared" si="334"/>
        <v>42621.756041666667</v>
      </c>
    </row>
    <row r="3542" spans="1:20" ht="60" x14ac:dyDescent="0.25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8276</v>
      </c>
      <c r="O3542" s="5">
        <f t="shared" si="330"/>
        <v>123</v>
      </c>
      <c r="P3542" s="5">
        <f t="shared" si="335"/>
        <v>46.125</v>
      </c>
      <c r="Q3542" t="str">
        <f t="shared" si="331"/>
        <v>theater</v>
      </c>
      <c r="R3542" t="str">
        <f t="shared" si="332"/>
        <v>plays</v>
      </c>
      <c r="S3542" s="9">
        <f t="shared" si="333"/>
        <v>42517.003368055557</v>
      </c>
      <c r="T3542" s="9">
        <f t="shared" si="334"/>
        <v>42547.003368055557</v>
      </c>
    </row>
    <row r="3543" spans="1:20" ht="60" x14ac:dyDescent="0.25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8276</v>
      </c>
      <c r="O3543" s="5">
        <f t="shared" si="330"/>
        <v>105</v>
      </c>
      <c r="P3543" s="5">
        <f t="shared" si="335"/>
        <v>39.375</v>
      </c>
      <c r="Q3543" t="str">
        <f t="shared" si="331"/>
        <v>theater</v>
      </c>
      <c r="R3543" t="str">
        <f t="shared" si="332"/>
        <v>plays</v>
      </c>
      <c r="S3543" s="9">
        <f t="shared" si="333"/>
        <v>42222.730034722219</v>
      </c>
      <c r="T3543" s="9">
        <f t="shared" si="334"/>
        <v>42247.730034722219</v>
      </c>
    </row>
    <row r="3544" spans="1:20" ht="60" x14ac:dyDescent="0.25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8276</v>
      </c>
      <c r="O3544" s="5">
        <f t="shared" si="330"/>
        <v>102.23636363636363</v>
      </c>
      <c r="P3544" s="5">
        <f t="shared" si="335"/>
        <v>66.152941176470591</v>
      </c>
      <c r="Q3544" t="str">
        <f t="shared" si="331"/>
        <v>theater</v>
      </c>
      <c r="R3544" t="str">
        <f t="shared" si="332"/>
        <v>plays</v>
      </c>
      <c r="S3544" s="9">
        <f t="shared" si="333"/>
        <v>41829.599791666667</v>
      </c>
      <c r="T3544" s="9">
        <f t="shared" si="334"/>
        <v>41889.599791666667</v>
      </c>
    </row>
    <row r="3545" spans="1:20" ht="45" x14ac:dyDescent="0.25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8276</v>
      </c>
      <c r="O3545" s="5">
        <f t="shared" si="330"/>
        <v>104.66666666666667</v>
      </c>
      <c r="P3545" s="5">
        <f t="shared" si="335"/>
        <v>54.137931034482762</v>
      </c>
      <c r="Q3545" t="str">
        <f t="shared" si="331"/>
        <v>theater</v>
      </c>
      <c r="R3545" t="str">
        <f t="shared" si="332"/>
        <v>plays</v>
      </c>
      <c r="S3545" s="9">
        <f t="shared" si="333"/>
        <v>42150.755312499998</v>
      </c>
      <c r="T3545" s="9">
        <f t="shared" si="334"/>
        <v>42180.755312499998</v>
      </c>
    </row>
    <row r="3546" spans="1:20" ht="45" x14ac:dyDescent="0.25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8276</v>
      </c>
      <c r="O3546" s="5">
        <f t="shared" si="330"/>
        <v>100</v>
      </c>
      <c r="P3546" s="5">
        <f t="shared" si="335"/>
        <v>104.16666666666667</v>
      </c>
      <c r="Q3546" t="str">
        <f t="shared" si="331"/>
        <v>theater</v>
      </c>
      <c r="R3546" t="str">
        <f t="shared" si="332"/>
        <v>plays</v>
      </c>
      <c r="S3546" s="9">
        <f t="shared" si="333"/>
        <v>42040.831678240742</v>
      </c>
      <c r="T3546" s="9">
        <f t="shared" si="334"/>
        <v>42070.831678240742</v>
      </c>
    </row>
    <row r="3547" spans="1:20" ht="60" x14ac:dyDescent="0.25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8276</v>
      </c>
      <c r="O3547" s="5">
        <f t="shared" si="330"/>
        <v>100.4</v>
      </c>
      <c r="P3547" s="5">
        <f t="shared" si="335"/>
        <v>31.375</v>
      </c>
      <c r="Q3547" t="str">
        <f t="shared" si="331"/>
        <v>theater</v>
      </c>
      <c r="R3547" t="str">
        <f t="shared" si="332"/>
        <v>plays</v>
      </c>
      <c r="S3547" s="9">
        <f t="shared" si="333"/>
        <v>42075.807395833333</v>
      </c>
      <c r="T3547" s="9">
        <f t="shared" si="334"/>
        <v>42105.807395833333</v>
      </c>
    </row>
    <row r="3548" spans="1:20" ht="60" x14ac:dyDescent="0.25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8276</v>
      </c>
      <c r="O3548" s="5">
        <f t="shared" si="330"/>
        <v>102.27272727272727</v>
      </c>
      <c r="P3548" s="5">
        <f t="shared" si="335"/>
        <v>59.210526315789473</v>
      </c>
      <c r="Q3548" t="str">
        <f t="shared" si="331"/>
        <v>theater</v>
      </c>
      <c r="R3548" t="str">
        <f t="shared" si="332"/>
        <v>plays</v>
      </c>
      <c r="S3548" s="9">
        <f t="shared" si="333"/>
        <v>42073.660694444443</v>
      </c>
      <c r="T3548" s="9">
        <f t="shared" si="334"/>
        <v>42095.165972222225</v>
      </c>
    </row>
    <row r="3549" spans="1:20" ht="45" x14ac:dyDescent="0.25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8276</v>
      </c>
      <c r="O3549" s="5">
        <f t="shared" si="330"/>
        <v>114.40928571428572</v>
      </c>
      <c r="P3549" s="5">
        <f t="shared" si="335"/>
        <v>119.17633928571429</v>
      </c>
      <c r="Q3549" t="str">
        <f t="shared" si="331"/>
        <v>theater</v>
      </c>
      <c r="R3549" t="str">
        <f t="shared" si="332"/>
        <v>plays</v>
      </c>
      <c r="S3549" s="9">
        <f t="shared" si="333"/>
        <v>42480.078715277778</v>
      </c>
      <c r="T3549" s="9">
        <f t="shared" si="334"/>
        <v>42504.165972222225</v>
      </c>
    </row>
    <row r="3550" spans="1:20" ht="45" x14ac:dyDescent="0.25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8276</v>
      </c>
      <c r="O3550" s="5">
        <f t="shared" si="330"/>
        <v>101.9047619047619</v>
      </c>
      <c r="P3550" s="5">
        <f t="shared" si="335"/>
        <v>164.61538461538461</v>
      </c>
      <c r="Q3550" t="str">
        <f t="shared" si="331"/>
        <v>theater</v>
      </c>
      <c r="R3550" t="str">
        <f t="shared" si="332"/>
        <v>plays</v>
      </c>
      <c r="S3550" s="9">
        <f t="shared" si="333"/>
        <v>42411.942291666666</v>
      </c>
      <c r="T3550" s="9">
        <f t="shared" si="334"/>
        <v>42434.041666666672</v>
      </c>
    </row>
    <row r="3551" spans="1:20" ht="60" x14ac:dyDescent="0.25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8276</v>
      </c>
      <c r="O3551" s="5">
        <f t="shared" si="330"/>
        <v>102</v>
      </c>
      <c r="P3551" s="5">
        <f t="shared" si="335"/>
        <v>24.285714285714285</v>
      </c>
      <c r="Q3551" t="str">
        <f t="shared" si="331"/>
        <v>theater</v>
      </c>
      <c r="R3551" t="str">
        <f t="shared" si="332"/>
        <v>plays</v>
      </c>
      <c r="S3551" s="9">
        <f t="shared" si="333"/>
        <v>42223.394363425927</v>
      </c>
      <c r="T3551" s="9">
        <f t="shared" si="334"/>
        <v>42251.394363425927</v>
      </c>
    </row>
    <row r="3552" spans="1:20" ht="60" x14ac:dyDescent="0.25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8276</v>
      </c>
      <c r="O3552" s="5">
        <f t="shared" si="330"/>
        <v>104.8</v>
      </c>
      <c r="P3552" s="5">
        <f t="shared" si="335"/>
        <v>40.9375</v>
      </c>
      <c r="Q3552" t="str">
        <f t="shared" si="331"/>
        <v>theater</v>
      </c>
      <c r="R3552" t="str">
        <f t="shared" si="332"/>
        <v>plays</v>
      </c>
      <c r="S3552" s="9">
        <f t="shared" si="333"/>
        <v>42462.893495370372</v>
      </c>
      <c r="T3552" s="9">
        <f t="shared" si="334"/>
        <v>42492.893495370372</v>
      </c>
    </row>
    <row r="3553" spans="1:20" ht="60" x14ac:dyDescent="0.25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8276</v>
      </c>
      <c r="O3553" s="5">
        <f t="shared" si="330"/>
        <v>101.83333333333333</v>
      </c>
      <c r="P3553" s="5">
        <f t="shared" si="335"/>
        <v>61.1</v>
      </c>
      <c r="Q3553" t="str">
        <f t="shared" si="331"/>
        <v>theater</v>
      </c>
      <c r="R3553" t="str">
        <f t="shared" si="332"/>
        <v>plays</v>
      </c>
      <c r="S3553" s="9">
        <f t="shared" si="333"/>
        <v>41753.515856481477</v>
      </c>
      <c r="T3553" s="9">
        <f t="shared" si="334"/>
        <v>41781.921527777777</v>
      </c>
    </row>
    <row r="3554" spans="1:20" ht="60" x14ac:dyDescent="0.25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8276</v>
      </c>
      <c r="O3554" s="5">
        <f t="shared" si="330"/>
        <v>100</v>
      </c>
      <c r="P3554" s="5">
        <f t="shared" si="335"/>
        <v>38.65</v>
      </c>
      <c r="Q3554" t="str">
        <f t="shared" si="331"/>
        <v>theater</v>
      </c>
      <c r="R3554" t="str">
        <f t="shared" si="332"/>
        <v>plays</v>
      </c>
      <c r="S3554" s="9">
        <f t="shared" si="333"/>
        <v>41788.587083333332</v>
      </c>
      <c r="T3554" s="9">
        <f t="shared" si="334"/>
        <v>41818.587083333332</v>
      </c>
    </row>
    <row r="3555" spans="1:20" ht="60" x14ac:dyDescent="0.25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8276</v>
      </c>
      <c r="O3555" s="5">
        <f t="shared" si="330"/>
        <v>106.27272727272727</v>
      </c>
      <c r="P3555" s="5">
        <f t="shared" si="335"/>
        <v>56.20192307692308</v>
      </c>
      <c r="Q3555" t="str">
        <f t="shared" si="331"/>
        <v>theater</v>
      </c>
      <c r="R3555" t="str">
        <f t="shared" si="332"/>
        <v>plays</v>
      </c>
      <c r="S3555" s="9">
        <f t="shared" si="333"/>
        <v>42196.028703703705</v>
      </c>
      <c r="T3555" s="9">
        <f t="shared" si="334"/>
        <v>42228</v>
      </c>
    </row>
    <row r="3556" spans="1:20" ht="45" x14ac:dyDescent="0.25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8276</v>
      </c>
      <c r="O3556" s="5">
        <f t="shared" si="330"/>
        <v>113.4222</v>
      </c>
      <c r="P3556" s="5">
        <f t="shared" si="335"/>
        <v>107.00207547169811</v>
      </c>
      <c r="Q3556" t="str">
        <f t="shared" si="331"/>
        <v>theater</v>
      </c>
      <c r="R3556" t="str">
        <f t="shared" si="332"/>
        <v>plays</v>
      </c>
      <c r="S3556" s="9">
        <f t="shared" si="333"/>
        <v>42016.050451388888</v>
      </c>
      <c r="T3556" s="9">
        <f t="shared" si="334"/>
        <v>42046.708333333328</v>
      </c>
    </row>
    <row r="3557" spans="1:20" ht="60" x14ac:dyDescent="0.25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8276</v>
      </c>
      <c r="O3557" s="5">
        <f t="shared" si="330"/>
        <v>100</v>
      </c>
      <c r="P3557" s="5">
        <f t="shared" si="335"/>
        <v>171.42857142857142</v>
      </c>
      <c r="Q3557" t="str">
        <f t="shared" si="331"/>
        <v>theater</v>
      </c>
      <c r="R3557" t="str">
        <f t="shared" si="332"/>
        <v>plays</v>
      </c>
      <c r="S3557" s="9">
        <f t="shared" si="333"/>
        <v>42661.442060185189</v>
      </c>
      <c r="T3557" s="9">
        <f t="shared" si="334"/>
        <v>42691.483726851846</v>
      </c>
    </row>
    <row r="3558" spans="1:20" ht="60" x14ac:dyDescent="0.25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8276</v>
      </c>
      <c r="O3558" s="5">
        <f t="shared" si="330"/>
        <v>100.45454545454545</v>
      </c>
      <c r="P3558" s="5">
        <f t="shared" si="335"/>
        <v>110.5</v>
      </c>
      <c r="Q3558" t="str">
        <f t="shared" si="331"/>
        <v>theater</v>
      </c>
      <c r="R3558" t="str">
        <f t="shared" si="332"/>
        <v>plays</v>
      </c>
      <c r="S3558" s="9">
        <f t="shared" si="333"/>
        <v>41808.649583333332</v>
      </c>
      <c r="T3558" s="9">
        <f t="shared" si="334"/>
        <v>41868.649583333332</v>
      </c>
    </row>
    <row r="3559" spans="1:20" ht="60" x14ac:dyDescent="0.25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8276</v>
      </c>
      <c r="O3559" s="5">
        <f t="shared" si="330"/>
        <v>100.036</v>
      </c>
      <c r="P3559" s="5">
        <f t="shared" si="335"/>
        <v>179.27598566308242</v>
      </c>
      <c r="Q3559" t="str">
        <f t="shared" si="331"/>
        <v>theater</v>
      </c>
      <c r="R3559" t="str">
        <f t="shared" si="332"/>
        <v>plays</v>
      </c>
      <c r="S3559" s="9">
        <f t="shared" si="333"/>
        <v>41730.276747685188</v>
      </c>
      <c r="T3559" s="9">
        <f t="shared" si="334"/>
        <v>41764.276747685188</v>
      </c>
    </row>
    <row r="3560" spans="1:20" ht="45" x14ac:dyDescent="0.25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8276</v>
      </c>
      <c r="O3560" s="5">
        <f t="shared" si="330"/>
        <v>144</v>
      </c>
      <c r="P3560" s="5">
        <f t="shared" si="335"/>
        <v>22.90909090909091</v>
      </c>
      <c r="Q3560" t="str">
        <f t="shared" si="331"/>
        <v>theater</v>
      </c>
      <c r="R3560" t="str">
        <f t="shared" si="332"/>
        <v>plays</v>
      </c>
      <c r="S3560" s="9">
        <f t="shared" si="333"/>
        <v>42139.816840277781</v>
      </c>
      <c r="T3560" s="9">
        <f t="shared" si="334"/>
        <v>42181.875</v>
      </c>
    </row>
    <row r="3561" spans="1:20" ht="60" x14ac:dyDescent="0.25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8276</v>
      </c>
      <c r="O3561" s="5">
        <f t="shared" si="330"/>
        <v>103.5</v>
      </c>
      <c r="P3561" s="5">
        <f t="shared" si="335"/>
        <v>43.125</v>
      </c>
      <c r="Q3561" t="str">
        <f t="shared" si="331"/>
        <v>theater</v>
      </c>
      <c r="R3561" t="str">
        <f t="shared" si="332"/>
        <v>plays</v>
      </c>
      <c r="S3561" s="9">
        <f t="shared" si="333"/>
        <v>42194.096157407403</v>
      </c>
      <c r="T3561" s="9">
        <f t="shared" si="334"/>
        <v>42216.373611111107</v>
      </c>
    </row>
    <row r="3562" spans="1:20" ht="60" x14ac:dyDescent="0.25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8276</v>
      </c>
      <c r="O3562" s="5">
        <f t="shared" si="330"/>
        <v>108.4375</v>
      </c>
      <c r="P3562" s="5">
        <f t="shared" si="335"/>
        <v>46.891891891891895</v>
      </c>
      <c r="Q3562" t="str">
        <f t="shared" si="331"/>
        <v>theater</v>
      </c>
      <c r="R3562" t="str">
        <f t="shared" si="332"/>
        <v>plays</v>
      </c>
      <c r="S3562" s="9">
        <f t="shared" si="333"/>
        <v>42115.889652777783</v>
      </c>
      <c r="T3562" s="9">
        <f t="shared" si="334"/>
        <v>42151.114583333328</v>
      </c>
    </row>
    <row r="3563" spans="1:20" ht="120" x14ac:dyDescent="0.25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8276</v>
      </c>
      <c r="O3563" s="5">
        <f t="shared" si="330"/>
        <v>102.4</v>
      </c>
      <c r="P3563" s="5">
        <f t="shared" si="335"/>
        <v>47.407407407407405</v>
      </c>
      <c r="Q3563" t="str">
        <f t="shared" si="331"/>
        <v>theater</v>
      </c>
      <c r="R3563" t="str">
        <f t="shared" si="332"/>
        <v>plays</v>
      </c>
      <c r="S3563" s="9">
        <f t="shared" si="333"/>
        <v>42203.680300925931</v>
      </c>
      <c r="T3563" s="9">
        <f t="shared" si="334"/>
        <v>42221.774999999994</v>
      </c>
    </row>
    <row r="3564" spans="1:20" ht="60" x14ac:dyDescent="0.25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8276</v>
      </c>
      <c r="O3564" s="5">
        <f t="shared" si="330"/>
        <v>148.88888888888889</v>
      </c>
      <c r="P3564" s="5">
        <f t="shared" si="335"/>
        <v>15.129032258064516</v>
      </c>
      <c r="Q3564" t="str">
        <f t="shared" si="331"/>
        <v>theater</v>
      </c>
      <c r="R3564" t="str">
        <f t="shared" si="332"/>
        <v>plays</v>
      </c>
      <c r="S3564" s="9">
        <f t="shared" si="333"/>
        <v>42433.761886574073</v>
      </c>
      <c r="T3564" s="9">
        <f t="shared" si="334"/>
        <v>42442.916666666672</v>
      </c>
    </row>
    <row r="3565" spans="1:20" ht="60" x14ac:dyDescent="0.25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8276</v>
      </c>
      <c r="O3565" s="5">
        <f t="shared" si="330"/>
        <v>105.49000000000001</v>
      </c>
      <c r="P3565" s="5">
        <f t="shared" si="335"/>
        <v>21.098000000000003</v>
      </c>
      <c r="Q3565" t="str">
        <f t="shared" si="331"/>
        <v>theater</v>
      </c>
      <c r="R3565" t="str">
        <f t="shared" si="332"/>
        <v>plays</v>
      </c>
      <c r="S3565" s="9">
        <f t="shared" si="333"/>
        <v>42555.671944444446</v>
      </c>
      <c r="T3565" s="9">
        <f t="shared" si="334"/>
        <v>42583.791666666672</v>
      </c>
    </row>
    <row r="3566" spans="1:20" ht="45" x14ac:dyDescent="0.25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8276</v>
      </c>
      <c r="O3566" s="5">
        <f t="shared" si="330"/>
        <v>100.5</v>
      </c>
      <c r="P3566" s="5">
        <f t="shared" si="335"/>
        <v>59.117647058823529</v>
      </c>
      <c r="Q3566" t="str">
        <f t="shared" si="331"/>
        <v>theater</v>
      </c>
      <c r="R3566" t="str">
        <f t="shared" si="332"/>
        <v>plays</v>
      </c>
      <c r="S3566" s="9">
        <f t="shared" si="333"/>
        <v>42236.623252314821</v>
      </c>
      <c r="T3566" s="9">
        <f t="shared" si="334"/>
        <v>42282.666666666672</v>
      </c>
    </row>
    <row r="3567" spans="1:20" ht="60" x14ac:dyDescent="0.25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8276</v>
      </c>
      <c r="O3567" s="5">
        <f t="shared" si="330"/>
        <v>130.55555555555554</v>
      </c>
      <c r="P3567" s="5">
        <f t="shared" si="335"/>
        <v>97.916666666666671</v>
      </c>
      <c r="Q3567" t="str">
        <f t="shared" si="331"/>
        <v>theater</v>
      </c>
      <c r="R3567" t="str">
        <f t="shared" si="332"/>
        <v>plays</v>
      </c>
      <c r="S3567" s="9">
        <f t="shared" si="333"/>
        <v>41974.743148148147</v>
      </c>
      <c r="T3567" s="9">
        <f t="shared" si="334"/>
        <v>42004.743148148147</v>
      </c>
    </row>
    <row r="3568" spans="1:20" ht="60" x14ac:dyDescent="0.25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8276</v>
      </c>
      <c r="O3568" s="5">
        <f t="shared" si="330"/>
        <v>104.75</v>
      </c>
      <c r="P3568" s="5">
        <f t="shared" si="335"/>
        <v>55.131578947368418</v>
      </c>
      <c r="Q3568" t="str">
        <f t="shared" si="331"/>
        <v>theater</v>
      </c>
      <c r="R3568" t="str">
        <f t="shared" si="332"/>
        <v>plays</v>
      </c>
      <c r="S3568" s="9">
        <f t="shared" si="333"/>
        <v>41997.507905092592</v>
      </c>
      <c r="T3568" s="9">
        <f t="shared" si="334"/>
        <v>42027.507905092592</v>
      </c>
    </row>
    <row r="3569" spans="1:20" ht="60" x14ac:dyDescent="0.25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8276</v>
      </c>
      <c r="O3569" s="5">
        <f t="shared" si="330"/>
        <v>108.8</v>
      </c>
      <c r="P3569" s="5">
        <f t="shared" si="335"/>
        <v>26.536585365853657</v>
      </c>
      <c r="Q3569" t="str">
        <f t="shared" si="331"/>
        <v>theater</v>
      </c>
      <c r="R3569" t="str">
        <f t="shared" si="332"/>
        <v>plays</v>
      </c>
      <c r="S3569" s="9">
        <f t="shared" si="333"/>
        <v>42135.810694444444</v>
      </c>
      <c r="T3569" s="9">
        <f t="shared" si="334"/>
        <v>42165.810694444444</v>
      </c>
    </row>
    <row r="3570" spans="1:20" ht="45" x14ac:dyDescent="0.25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8276</v>
      </c>
      <c r="O3570" s="5">
        <f t="shared" si="330"/>
        <v>111</v>
      </c>
      <c r="P3570" s="5">
        <f t="shared" si="335"/>
        <v>58.421052631578945</v>
      </c>
      <c r="Q3570" t="str">
        <f t="shared" si="331"/>
        <v>theater</v>
      </c>
      <c r="R3570" t="str">
        <f t="shared" si="332"/>
        <v>plays</v>
      </c>
      <c r="S3570" s="9">
        <f t="shared" si="333"/>
        <v>41869.740671296298</v>
      </c>
      <c r="T3570" s="9">
        <f t="shared" si="334"/>
        <v>41899.740671296298</v>
      </c>
    </row>
    <row r="3571" spans="1:20" ht="45" x14ac:dyDescent="0.25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8276</v>
      </c>
      <c r="O3571" s="5">
        <f t="shared" si="330"/>
        <v>100.48</v>
      </c>
      <c r="P3571" s="5">
        <f t="shared" si="335"/>
        <v>122.53658536585365</v>
      </c>
      <c r="Q3571" t="str">
        <f t="shared" si="331"/>
        <v>theater</v>
      </c>
      <c r="R3571" t="str">
        <f t="shared" si="332"/>
        <v>plays</v>
      </c>
      <c r="S3571" s="9">
        <f t="shared" si="333"/>
        <v>41982.688611111109</v>
      </c>
      <c r="T3571" s="9">
        <f t="shared" si="334"/>
        <v>42012.688611111109</v>
      </c>
    </row>
    <row r="3572" spans="1:20" ht="45" x14ac:dyDescent="0.25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8276</v>
      </c>
      <c r="O3572" s="5">
        <f t="shared" si="330"/>
        <v>114.35</v>
      </c>
      <c r="P3572" s="5">
        <f t="shared" si="335"/>
        <v>87.961538461538467</v>
      </c>
      <c r="Q3572" t="str">
        <f t="shared" si="331"/>
        <v>theater</v>
      </c>
      <c r="R3572" t="str">
        <f t="shared" si="332"/>
        <v>plays</v>
      </c>
      <c r="S3572" s="9">
        <f t="shared" si="333"/>
        <v>41976.331979166673</v>
      </c>
      <c r="T3572" s="9">
        <f t="shared" si="334"/>
        <v>42004.291666666672</v>
      </c>
    </row>
    <row r="3573" spans="1:20" ht="45" x14ac:dyDescent="0.25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8276</v>
      </c>
      <c r="O3573" s="5">
        <f t="shared" si="330"/>
        <v>122.06666666666666</v>
      </c>
      <c r="P3573" s="5">
        <f t="shared" si="335"/>
        <v>73.239999999999995</v>
      </c>
      <c r="Q3573" t="str">
        <f t="shared" si="331"/>
        <v>theater</v>
      </c>
      <c r="R3573" t="str">
        <f t="shared" si="332"/>
        <v>plays</v>
      </c>
      <c r="S3573" s="9">
        <f t="shared" si="333"/>
        <v>41912.858946759261</v>
      </c>
      <c r="T3573" s="9">
        <f t="shared" si="334"/>
        <v>41942.858946759261</v>
      </c>
    </row>
    <row r="3574" spans="1:20" ht="30" x14ac:dyDescent="0.25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8276</v>
      </c>
      <c r="O3574" s="5">
        <f t="shared" si="330"/>
        <v>100</v>
      </c>
      <c r="P3574" s="5">
        <f t="shared" si="335"/>
        <v>55.555555555555557</v>
      </c>
      <c r="Q3574" t="str">
        <f t="shared" si="331"/>
        <v>theater</v>
      </c>
      <c r="R3574" t="str">
        <f t="shared" si="332"/>
        <v>plays</v>
      </c>
      <c r="S3574" s="9">
        <f t="shared" si="333"/>
        <v>42146.570393518516</v>
      </c>
      <c r="T3574" s="9">
        <f t="shared" si="334"/>
        <v>42176.570393518516</v>
      </c>
    </row>
    <row r="3575" spans="1:20" ht="45" x14ac:dyDescent="0.25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8276</v>
      </c>
      <c r="O3575" s="5">
        <f t="shared" si="330"/>
        <v>102.8</v>
      </c>
      <c r="P3575" s="5">
        <f t="shared" si="335"/>
        <v>39.53846153846154</v>
      </c>
      <c r="Q3575" t="str">
        <f t="shared" si="331"/>
        <v>theater</v>
      </c>
      <c r="R3575" t="str">
        <f t="shared" si="332"/>
        <v>plays</v>
      </c>
      <c r="S3575" s="9">
        <f t="shared" si="333"/>
        <v>41921.375532407408</v>
      </c>
      <c r="T3575" s="9">
        <f t="shared" si="334"/>
        <v>41951.417199074072</v>
      </c>
    </row>
    <row r="3576" spans="1:20" ht="60" x14ac:dyDescent="0.25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8276</v>
      </c>
      <c r="O3576" s="5">
        <f t="shared" si="330"/>
        <v>106.12068965517241</v>
      </c>
      <c r="P3576" s="5">
        <f t="shared" si="335"/>
        <v>136.77777777777777</v>
      </c>
      <c r="Q3576" t="str">
        <f t="shared" si="331"/>
        <v>theater</v>
      </c>
      <c r="R3576" t="str">
        <f t="shared" si="332"/>
        <v>plays</v>
      </c>
      <c r="S3576" s="9">
        <f t="shared" si="333"/>
        <v>41926.942685185182</v>
      </c>
      <c r="T3576" s="9">
        <f t="shared" si="334"/>
        <v>41956.984351851846</v>
      </c>
    </row>
    <row r="3577" spans="1:20" ht="60" x14ac:dyDescent="0.25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8276</v>
      </c>
      <c r="O3577" s="5">
        <f t="shared" si="330"/>
        <v>101.33</v>
      </c>
      <c r="P3577" s="5">
        <f t="shared" si="335"/>
        <v>99.343137254901961</v>
      </c>
      <c r="Q3577" t="str">
        <f t="shared" si="331"/>
        <v>theater</v>
      </c>
      <c r="R3577" t="str">
        <f t="shared" si="332"/>
        <v>plays</v>
      </c>
      <c r="S3577" s="9">
        <f t="shared" si="333"/>
        <v>42561.783877314811</v>
      </c>
      <c r="T3577" s="9">
        <f t="shared" si="334"/>
        <v>42593.165972222225</v>
      </c>
    </row>
    <row r="3578" spans="1:20" ht="45" x14ac:dyDescent="0.25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8276</v>
      </c>
      <c r="O3578" s="5">
        <f t="shared" si="330"/>
        <v>100</v>
      </c>
      <c r="P3578" s="5">
        <f t="shared" si="335"/>
        <v>20</v>
      </c>
      <c r="Q3578" t="str">
        <f t="shared" si="331"/>
        <v>theater</v>
      </c>
      <c r="R3578" t="str">
        <f t="shared" si="332"/>
        <v>plays</v>
      </c>
      <c r="S3578" s="9">
        <f t="shared" si="333"/>
        <v>42649.54923611111</v>
      </c>
      <c r="T3578" s="9">
        <f t="shared" si="334"/>
        <v>42709.590902777782</v>
      </c>
    </row>
    <row r="3579" spans="1:20" ht="45" x14ac:dyDescent="0.25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8276</v>
      </c>
      <c r="O3579" s="5">
        <f t="shared" si="330"/>
        <v>130</v>
      </c>
      <c r="P3579" s="5">
        <f t="shared" si="335"/>
        <v>28.888888888888889</v>
      </c>
      <c r="Q3579" t="str">
        <f t="shared" si="331"/>
        <v>theater</v>
      </c>
      <c r="R3579" t="str">
        <f t="shared" si="332"/>
        <v>plays</v>
      </c>
      <c r="S3579" s="9">
        <f t="shared" si="333"/>
        <v>42093.786840277782</v>
      </c>
      <c r="T3579" s="9">
        <f t="shared" si="334"/>
        <v>42120.26944444445</v>
      </c>
    </row>
    <row r="3580" spans="1:20" ht="45" x14ac:dyDescent="0.25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8276</v>
      </c>
      <c r="O3580" s="5">
        <f t="shared" si="330"/>
        <v>100.01333333333334</v>
      </c>
      <c r="P3580" s="5">
        <f t="shared" si="335"/>
        <v>40.545945945945945</v>
      </c>
      <c r="Q3580" t="str">
        <f t="shared" si="331"/>
        <v>theater</v>
      </c>
      <c r="R3580" t="str">
        <f t="shared" si="332"/>
        <v>plays</v>
      </c>
      <c r="S3580" s="9">
        <f t="shared" si="333"/>
        <v>42460.733530092592</v>
      </c>
      <c r="T3580" s="9">
        <f t="shared" si="334"/>
        <v>42490.733530092592</v>
      </c>
    </row>
    <row r="3581" spans="1:20" ht="60" x14ac:dyDescent="0.25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8276</v>
      </c>
      <c r="O3581" s="5">
        <f t="shared" si="330"/>
        <v>100</v>
      </c>
      <c r="P3581" s="5">
        <f t="shared" si="335"/>
        <v>35.714285714285715</v>
      </c>
      <c r="Q3581" t="str">
        <f t="shared" si="331"/>
        <v>theater</v>
      </c>
      <c r="R3581" t="str">
        <f t="shared" si="332"/>
        <v>plays</v>
      </c>
      <c r="S3581" s="9">
        <f t="shared" si="333"/>
        <v>42430.762222222227</v>
      </c>
      <c r="T3581" s="9">
        <f t="shared" si="334"/>
        <v>42460.720555555556</v>
      </c>
    </row>
    <row r="3582" spans="1:20" ht="45" x14ac:dyDescent="0.25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8276</v>
      </c>
      <c r="O3582" s="5">
        <f t="shared" si="330"/>
        <v>113.88888888888889</v>
      </c>
      <c r="P3582" s="5">
        <f t="shared" si="335"/>
        <v>37.962962962962962</v>
      </c>
      <c r="Q3582" t="str">
        <f t="shared" si="331"/>
        <v>theater</v>
      </c>
      <c r="R3582" t="str">
        <f t="shared" si="332"/>
        <v>plays</v>
      </c>
      <c r="S3582" s="9">
        <f t="shared" si="333"/>
        <v>42026.176180555558</v>
      </c>
      <c r="T3582" s="9">
        <f t="shared" si="334"/>
        <v>42064.207638888889</v>
      </c>
    </row>
    <row r="3583" spans="1:20" ht="60" x14ac:dyDescent="0.25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8276</v>
      </c>
      <c r="O3583" s="5">
        <f t="shared" si="330"/>
        <v>100</v>
      </c>
      <c r="P3583" s="5">
        <f t="shared" si="335"/>
        <v>33.333333333333336</v>
      </c>
      <c r="Q3583" t="str">
        <f t="shared" si="331"/>
        <v>theater</v>
      </c>
      <c r="R3583" t="str">
        <f t="shared" si="332"/>
        <v>plays</v>
      </c>
      <c r="S3583" s="9">
        <f t="shared" si="333"/>
        <v>41836.471180555556</v>
      </c>
      <c r="T3583" s="9">
        <f t="shared" si="334"/>
        <v>41850.471180555556</v>
      </c>
    </row>
    <row r="3584" spans="1:20" ht="45" x14ac:dyDescent="0.25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8276</v>
      </c>
      <c r="O3584" s="5">
        <f t="shared" si="330"/>
        <v>287</v>
      </c>
      <c r="P3584" s="5">
        <f t="shared" si="335"/>
        <v>58.571428571428569</v>
      </c>
      <c r="Q3584" t="str">
        <f t="shared" si="331"/>
        <v>theater</v>
      </c>
      <c r="R3584" t="str">
        <f t="shared" si="332"/>
        <v>plays</v>
      </c>
      <c r="S3584" s="9">
        <f t="shared" si="333"/>
        <v>42451.095856481479</v>
      </c>
      <c r="T3584" s="9">
        <f t="shared" si="334"/>
        <v>42465.095856481479</v>
      </c>
    </row>
    <row r="3585" spans="1:20" ht="60" x14ac:dyDescent="0.25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8276</v>
      </c>
      <c r="O3585" s="5">
        <f t="shared" si="330"/>
        <v>108.5</v>
      </c>
      <c r="P3585" s="5">
        <f t="shared" si="335"/>
        <v>135.625</v>
      </c>
      <c r="Q3585" t="str">
        <f t="shared" si="331"/>
        <v>theater</v>
      </c>
      <c r="R3585" t="str">
        <f t="shared" si="332"/>
        <v>plays</v>
      </c>
      <c r="S3585" s="9">
        <f t="shared" si="333"/>
        <v>42418.425983796296</v>
      </c>
      <c r="T3585" s="9">
        <f t="shared" si="334"/>
        <v>42478.384317129632</v>
      </c>
    </row>
    <row r="3586" spans="1:20" ht="90" x14ac:dyDescent="0.25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8276</v>
      </c>
      <c r="O3586" s="5">
        <f t="shared" si="330"/>
        <v>115.5</v>
      </c>
      <c r="P3586" s="5">
        <f t="shared" si="335"/>
        <v>30.9375</v>
      </c>
      <c r="Q3586" t="str">
        <f t="shared" si="331"/>
        <v>theater</v>
      </c>
      <c r="R3586" t="str">
        <f t="shared" si="332"/>
        <v>plays</v>
      </c>
      <c r="S3586" s="9">
        <f t="shared" si="333"/>
        <v>42168.316481481481</v>
      </c>
      <c r="T3586" s="9">
        <f t="shared" si="334"/>
        <v>42198.316481481481</v>
      </c>
    </row>
    <row r="3587" spans="1:20" ht="45" x14ac:dyDescent="0.25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8276</v>
      </c>
      <c r="O3587" s="5">
        <f t="shared" ref="O3587:O3650" si="336">E3587*100/D3587</f>
        <v>119.11764705882354</v>
      </c>
      <c r="P3587" s="5">
        <f t="shared" si="335"/>
        <v>176.08695652173913</v>
      </c>
      <c r="Q3587" t="str">
        <f t="shared" ref="Q3587:Q3650" si="337">IF(ISERR(FIND(" ",N3587)),"",LEFT(N3587,FIND(" ",N3587)-1))</f>
        <v>theater</v>
      </c>
      <c r="R3587" t="str">
        <f t="shared" ref="R3587:R3650" si="338">IF(ISERR(FIND(" ",N3587)),"",RIGHT(N3587,LEN(N3587)-FIND("*",SUBSTITUTE(N3587," ","*",LEN(N3587)-LEN(SUBSTITUTE(N3587," ",""))))))</f>
        <v>plays</v>
      </c>
      <c r="S3587" s="9">
        <f t="shared" ref="S3587:S3650" si="339">(((J3587/60)/60)/24)+DATE(1970,1,1)</f>
        <v>41964.716319444444</v>
      </c>
      <c r="T3587" s="9">
        <f t="shared" ref="T3587:T3650" si="340">(((I3587/60)/60)/24)+DATE(1970,1,1)</f>
        <v>41994.716319444444</v>
      </c>
    </row>
    <row r="3588" spans="1:20" ht="30" x14ac:dyDescent="0.25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8276</v>
      </c>
      <c r="O3588" s="5">
        <f t="shared" si="336"/>
        <v>109.42666666666666</v>
      </c>
      <c r="P3588" s="5">
        <f t="shared" ref="P3588:P3651" si="341">IF(L3588=0,0,E3588/L3588)</f>
        <v>151.9814814814815</v>
      </c>
      <c r="Q3588" t="str">
        <f t="shared" si="337"/>
        <v>theater</v>
      </c>
      <c r="R3588" t="str">
        <f t="shared" si="338"/>
        <v>plays</v>
      </c>
      <c r="S3588" s="9">
        <f t="shared" si="339"/>
        <v>42576.697569444441</v>
      </c>
      <c r="T3588" s="9">
        <f t="shared" si="340"/>
        <v>42636.697569444441</v>
      </c>
    </row>
    <row r="3589" spans="1:20" ht="45" x14ac:dyDescent="0.25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8276</v>
      </c>
      <c r="O3589" s="5">
        <f t="shared" si="336"/>
        <v>126.6</v>
      </c>
      <c r="P3589" s="5">
        <f t="shared" si="341"/>
        <v>22.607142857142858</v>
      </c>
      <c r="Q3589" t="str">
        <f t="shared" si="337"/>
        <v>theater</v>
      </c>
      <c r="R3589" t="str">
        <f t="shared" si="338"/>
        <v>plays</v>
      </c>
      <c r="S3589" s="9">
        <f t="shared" si="339"/>
        <v>42503.539976851855</v>
      </c>
      <c r="T3589" s="9">
        <f t="shared" si="340"/>
        <v>42548.791666666672</v>
      </c>
    </row>
    <row r="3590" spans="1:20" ht="45" x14ac:dyDescent="0.25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8276</v>
      </c>
      <c r="O3590" s="5">
        <f t="shared" si="336"/>
        <v>100.5</v>
      </c>
      <c r="P3590" s="5">
        <f t="shared" si="341"/>
        <v>18.272727272727273</v>
      </c>
      <c r="Q3590" t="str">
        <f t="shared" si="337"/>
        <v>theater</v>
      </c>
      <c r="R3590" t="str">
        <f t="shared" si="338"/>
        <v>plays</v>
      </c>
      <c r="S3590" s="9">
        <f t="shared" si="339"/>
        <v>42101.828819444447</v>
      </c>
      <c r="T3590" s="9">
        <f t="shared" si="340"/>
        <v>42123.958333333328</v>
      </c>
    </row>
    <row r="3591" spans="1:20" ht="45" x14ac:dyDescent="0.25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8276</v>
      </c>
      <c r="O3591" s="5">
        <f t="shared" si="336"/>
        <v>127.5</v>
      </c>
      <c r="P3591" s="5">
        <f t="shared" si="341"/>
        <v>82.258064516129039</v>
      </c>
      <c r="Q3591" t="str">
        <f t="shared" si="337"/>
        <v>theater</v>
      </c>
      <c r="R3591" t="str">
        <f t="shared" si="338"/>
        <v>plays</v>
      </c>
      <c r="S3591" s="9">
        <f t="shared" si="339"/>
        <v>42125.647534722222</v>
      </c>
      <c r="T3591" s="9">
        <f t="shared" si="340"/>
        <v>42150.647534722222</v>
      </c>
    </row>
    <row r="3592" spans="1:20" ht="60" x14ac:dyDescent="0.25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8276</v>
      </c>
      <c r="O3592" s="5">
        <f t="shared" si="336"/>
        <v>100.06</v>
      </c>
      <c r="P3592" s="5">
        <f t="shared" si="341"/>
        <v>68.534246575342465</v>
      </c>
      <c r="Q3592" t="str">
        <f t="shared" si="337"/>
        <v>theater</v>
      </c>
      <c r="R3592" t="str">
        <f t="shared" si="338"/>
        <v>plays</v>
      </c>
      <c r="S3592" s="9">
        <f t="shared" si="339"/>
        <v>41902.333726851852</v>
      </c>
      <c r="T3592" s="9">
        <f t="shared" si="340"/>
        <v>41932.333726851852</v>
      </c>
    </row>
    <row r="3593" spans="1:20" ht="60" x14ac:dyDescent="0.25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8276</v>
      </c>
      <c r="O3593" s="5">
        <f t="shared" si="336"/>
        <v>175</v>
      </c>
      <c r="P3593" s="5">
        <f t="shared" si="341"/>
        <v>68.055555555555557</v>
      </c>
      <c r="Q3593" t="str">
        <f t="shared" si="337"/>
        <v>theater</v>
      </c>
      <c r="R3593" t="str">
        <f t="shared" si="338"/>
        <v>plays</v>
      </c>
      <c r="S3593" s="9">
        <f t="shared" si="339"/>
        <v>42003.948425925926</v>
      </c>
      <c r="T3593" s="9">
        <f t="shared" si="340"/>
        <v>42028.207638888889</v>
      </c>
    </row>
    <row r="3594" spans="1:20" ht="45" x14ac:dyDescent="0.25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8276</v>
      </c>
      <c r="O3594" s="5">
        <f t="shared" si="336"/>
        <v>127.25</v>
      </c>
      <c r="P3594" s="5">
        <f t="shared" si="341"/>
        <v>72.714285714285708</v>
      </c>
      <c r="Q3594" t="str">
        <f t="shared" si="337"/>
        <v>theater</v>
      </c>
      <c r="R3594" t="str">
        <f t="shared" si="338"/>
        <v>plays</v>
      </c>
      <c r="S3594" s="9">
        <f t="shared" si="339"/>
        <v>41988.829942129625</v>
      </c>
      <c r="T3594" s="9">
        <f t="shared" si="340"/>
        <v>42046.207638888889</v>
      </c>
    </row>
    <row r="3595" spans="1:20" ht="45" x14ac:dyDescent="0.25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8276</v>
      </c>
      <c r="O3595" s="5">
        <f t="shared" si="336"/>
        <v>110.63333333333334</v>
      </c>
      <c r="P3595" s="5">
        <f t="shared" si="341"/>
        <v>77.186046511627907</v>
      </c>
      <c r="Q3595" t="str">
        <f t="shared" si="337"/>
        <v>theater</v>
      </c>
      <c r="R3595" t="str">
        <f t="shared" si="338"/>
        <v>plays</v>
      </c>
      <c r="S3595" s="9">
        <f t="shared" si="339"/>
        <v>41974.898599537039</v>
      </c>
      <c r="T3595" s="9">
        <f t="shared" si="340"/>
        <v>42009.851388888885</v>
      </c>
    </row>
    <row r="3596" spans="1:20" ht="60" x14ac:dyDescent="0.25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8276</v>
      </c>
      <c r="O3596" s="5">
        <f t="shared" si="336"/>
        <v>125.9375</v>
      </c>
      <c r="P3596" s="5">
        <f t="shared" si="341"/>
        <v>55.972222222222221</v>
      </c>
      <c r="Q3596" t="str">
        <f t="shared" si="337"/>
        <v>theater</v>
      </c>
      <c r="R3596" t="str">
        <f t="shared" si="338"/>
        <v>plays</v>
      </c>
      <c r="S3596" s="9">
        <f t="shared" si="339"/>
        <v>42592.066921296297</v>
      </c>
      <c r="T3596" s="9">
        <f t="shared" si="340"/>
        <v>42617.066921296297</v>
      </c>
    </row>
    <row r="3597" spans="1:20" ht="30" x14ac:dyDescent="0.25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8276</v>
      </c>
      <c r="O3597" s="5">
        <f t="shared" si="336"/>
        <v>118.5</v>
      </c>
      <c r="P3597" s="5">
        <f t="shared" si="341"/>
        <v>49.693548387096776</v>
      </c>
      <c r="Q3597" t="str">
        <f t="shared" si="337"/>
        <v>theater</v>
      </c>
      <c r="R3597" t="str">
        <f t="shared" si="338"/>
        <v>plays</v>
      </c>
      <c r="S3597" s="9">
        <f t="shared" si="339"/>
        <v>42050.008368055554</v>
      </c>
      <c r="T3597" s="9">
        <f t="shared" si="340"/>
        <v>42076.290972222225</v>
      </c>
    </row>
    <row r="3598" spans="1:20" ht="45" x14ac:dyDescent="0.25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8276</v>
      </c>
      <c r="O3598" s="5">
        <f t="shared" si="336"/>
        <v>107.72727272727273</v>
      </c>
      <c r="P3598" s="5">
        <f t="shared" si="341"/>
        <v>79</v>
      </c>
      <c r="Q3598" t="str">
        <f t="shared" si="337"/>
        <v>theater</v>
      </c>
      <c r="R3598" t="str">
        <f t="shared" si="338"/>
        <v>plays</v>
      </c>
      <c r="S3598" s="9">
        <f t="shared" si="339"/>
        <v>41856.715069444443</v>
      </c>
      <c r="T3598" s="9">
        <f t="shared" si="340"/>
        <v>41877.715069444443</v>
      </c>
    </row>
    <row r="3599" spans="1:20" ht="30" x14ac:dyDescent="0.25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8276</v>
      </c>
      <c r="O3599" s="5">
        <f t="shared" si="336"/>
        <v>102.6</v>
      </c>
      <c r="P3599" s="5">
        <f t="shared" si="341"/>
        <v>77.727272727272734</v>
      </c>
      <c r="Q3599" t="str">
        <f t="shared" si="337"/>
        <v>theater</v>
      </c>
      <c r="R3599" t="str">
        <f t="shared" si="338"/>
        <v>plays</v>
      </c>
      <c r="S3599" s="9">
        <f t="shared" si="339"/>
        <v>42417.585532407407</v>
      </c>
      <c r="T3599" s="9">
        <f t="shared" si="340"/>
        <v>42432.249305555553</v>
      </c>
    </row>
    <row r="3600" spans="1:20" ht="45" x14ac:dyDescent="0.25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8276</v>
      </c>
      <c r="O3600" s="5">
        <f t="shared" si="336"/>
        <v>110.1</v>
      </c>
      <c r="P3600" s="5">
        <f t="shared" si="341"/>
        <v>40.777777777777779</v>
      </c>
      <c r="Q3600" t="str">
        <f t="shared" si="337"/>
        <v>theater</v>
      </c>
      <c r="R3600" t="str">
        <f t="shared" si="338"/>
        <v>plays</v>
      </c>
      <c r="S3600" s="9">
        <f t="shared" si="339"/>
        <v>41866.79886574074</v>
      </c>
      <c r="T3600" s="9">
        <f t="shared" si="340"/>
        <v>41885.207638888889</v>
      </c>
    </row>
    <row r="3601" spans="1:20" ht="45" x14ac:dyDescent="0.25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8276</v>
      </c>
      <c r="O3601" s="5">
        <f t="shared" si="336"/>
        <v>202</v>
      </c>
      <c r="P3601" s="5">
        <f t="shared" si="341"/>
        <v>59.411764705882355</v>
      </c>
      <c r="Q3601" t="str">
        <f t="shared" si="337"/>
        <v>theater</v>
      </c>
      <c r="R3601" t="str">
        <f t="shared" si="338"/>
        <v>plays</v>
      </c>
      <c r="S3601" s="9">
        <f t="shared" si="339"/>
        <v>42220.79487268519</v>
      </c>
      <c r="T3601" s="9">
        <f t="shared" si="340"/>
        <v>42246</v>
      </c>
    </row>
    <row r="3602" spans="1:20" ht="30" x14ac:dyDescent="0.25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8276</v>
      </c>
      <c r="O3602" s="5">
        <f t="shared" si="336"/>
        <v>130</v>
      </c>
      <c r="P3602" s="5">
        <f t="shared" si="341"/>
        <v>3.25</v>
      </c>
      <c r="Q3602" t="str">
        <f t="shared" si="337"/>
        <v>theater</v>
      </c>
      <c r="R3602" t="str">
        <f t="shared" si="338"/>
        <v>plays</v>
      </c>
      <c r="S3602" s="9">
        <f t="shared" si="339"/>
        <v>42628.849120370374</v>
      </c>
      <c r="T3602" s="9">
        <f t="shared" si="340"/>
        <v>42656.849120370374</v>
      </c>
    </row>
    <row r="3603" spans="1:20" ht="45" x14ac:dyDescent="0.25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8276</v>
      </c>
      <c r="O3603" s="5">
        <f t="shared" si="336"/>
        <v>104.35</v>
      </c>
      <c r="P3603" s="5">
        <f t="shared" si="341"/>
        <v>39.377358490566039</v>
      </c>
      <c r="Q3603" t="str">
        <f t="shared" si="337"/>
        <v>theater</v>
      </c>
      <c r="R3603" t="str">
        <f t="shared" si="338"/>
        <v>plays</v>
      </c>
      <c r="S3603" s="9">
        <f t="shared" si="339"/>
        <v>41990.99863425926</v>
      </c>
      <c r="T3603" s="9">
        <f t="shared" si="340"/>
        <v>42020.99863425926</v>
      </c>
    </row>
    <row r="3604" spans="1:20" ht="60" x14ac:dyDescent="0.25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8276</v>
      </c>
      <c r="O3604" s="5">
        <f t="shared" si="336"/>
        <v>100.05</v>
      </c>
      <c r="P3604" s="5">
        <f t="shared" si="341"/>
        <v>81.673469387755105</v>
      </c>
      <c r="Q3604" t="str">
        <f t="shared" si="337"/>
        <v>theater</v>
      </c>
      <c r="R3604" t="str">
        <f t="shared" si="338"/>
        <v>plays</v>
      </c>
      <c r="S3604" s="9">
        <f t="shared" si="339"/>
        <v>42447.894432870366</v>
      </c>
      <c r="T3604" s="9">
        <f t="shared" si="340"/>
        <v>42507.894432870366</v>
      </c>
    </row>
    <row r="3605" spans="1:20" ht="60" x14ac:dyDescent="0.25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8276</v>
      </c>
      <c r="O3605" s="5">
        <f t="shared" si="336"/>
        <v>170.66666666666666</v>
      </c>
      <c r="P3605" s="5">
        <f t="shared" si="341"/>
        <v>44.912280701754383</v>
      </c>
      <c r="Q3605" t="str">
        <f t="shared" si="337"/>
        <v>theater</v>
      </c>
      <c r="R3605" t="str">
        <f t="shared" si="338"/>
        <v>plays</v>
      </c>
      <c r="S3605" s="9">
        <f t="shared" si="339"/>
        <v>42283.864351851851</v>
      </c>
      <c r="T3605" s="9">
        <f t="shared" si="340"/>
        <v>42313.906018518523</v>
      </c>
    </row>
    <row r="3606" spans="1:20" ht="60" x14ac:dyDescent="0.25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8276</v>
      </c>
      <c r="O3606" s="5">
        <f t="shared" si="336"/>
        <v>112.83333333333333</v>
      </c>
      <c r="P3606" s="5">
        <f t="shared" si="341"/>
        <v>49.05797101449275</v>
      </c>
      <c r="Q3606" t="str">
        <f t="shared" si="337"/>
        <v>theater</v>
      </c>
      <c r="R3606" t="str">
        <f t="shared" si="338"/>
        <v>plays</v>
      </c>
      <c r="S3606" s="9">
        <f t="shared" si="339"/>
        <v>42483.015694444446</v>
      </c>
      <c r="T3606" s="9">
        <f t="shared" si="340"/>
        <v>42489.290972222225</v>
      </c>
    </row>
    <row r="3607" spans="1:20" ht="60" x14ac:dyDescent="0.25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8276</v>
      </c>
      <c r="O3607" s="5">
        <f t="shared" si="336"/>
        <v>184</v>
      </c>
      <c r="P3607" s="5">
        <f t="shared" si="341"/>
        <v>30.666666666666668</v>
      </c>
      <c r="Q3607" t="str">
        <f t="shared" si="337"/>
        <v>theater</v>
      </c>
      <c r="R3607" t="str">
        <f t="shared" si="338"/>
        <v>plays</v>
      </c>
      <c r="S3607" s="9">
        <f t="shared" si="339"/>
        <v>42383.793124999997</v>
      </c>
      <c r="T3607" s="9">
        <f t="shared" si="340"/>
        <v>42413.793124999997</v>
      </c>
    </row>
    <row r="3608" spans="1:20" ht="60" x14ac:dyDescent="0.25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8276</v>
      </c>
      <c r="O3608" s="5">
        <f t="shared" si="336"/>
        <v>130.26666666666668</v>
      </c>
      <c r="P3608" s="5">
        <f t="shared" si="341"/>
        <v>61.0625</v>
      </c>
      <c r="Q3608" t="str">
        <f t="shared" si="337"/>
        <v>theater</v>
      </c>
      <c r="R3608" t="str">
        <f t="shared" si="338"/>
        <v>plays</v>
      </c>
      <c r="S3608" s="9">
        <f t="shared" si="339"/>
        <v>42566.604826388888</v>
      </c>
      <c r="T3608" s="9">
        <f t="shared" si="340"/>
        <v>42596.604826388888</v>
      </c>
    </row>
    <row r="3609" spans="1:20" ht="30" x14ac:dyDescent="0.25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8276</v>
      </c>
      <c r="O3609" s="5">
        <f t="shared" si="336"/>
        <v>105.45454545454545</v>
      </c>
      <c r="P3609" s="5">
        <f t="shared" si="341"/>
        <v>29</v>
      </c>
      <c r="Q3609" t="str">
        <f t="shared" si="337"/>
        <v>theater</v>
      </c>
      <c r="R3609" t="str">
        <f t="shared" si="338"/>
        <v>plays</v>
      </c>
      <c r="S3609" s="9">
        <f t="shared" si="339"/>
        <v>42338.963912037041</v>
      </c>
      <c r="T3609" s="9">
        <f t="shared" si="340"/>
        <v>42353</v>
      </c>
    </row>
    <row r="3610" spans="1:20" ht="60" x14ac:dyDescent="0.25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8276</v>
      </c>
      <c r="O3610" s="5">
        <f t="shared" si="336"/>
        <v>100</v>
      </c>
      <c r="P3610" s="5">
        <f t="shared" si="341"/>
        <v>29.62962962962963</v>
      </c>
      <c r="Q3610" t="str">
        <f t="shared" si="337"/>
        <v>theater</v>
      </c>
      <c r="R3610" t="str">
        <f t="shared" si="338"/>
        <v>plays</v>
      </c>
      <c r="S3610" s="9">
        <f t="shared" si="339"/>
        <v>42506.709375000006</v>
      </c>
      <c r="T3610" s="9">
        <f t="shared" si="340"/>
        <v>42538.583333333328</v>
      </c>
    </row>
    <row r="3611" spans="1:20" ht="60" x14ac:dyDescent="0.25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8276</v>
      </c>
      <c r="O3611" s="5">
        <f t="shared" si="336"/>
        <v>153.31632653061226</v>
      </c>
      <c r="P3611" s="5">
        <f t="shared" si="341"/>
        <v>143.0952380952381</v>
      </c>
      <c r="Q3611" t="str">
        <f t="shared" si="337"/>
        <v>theater</v>
      </c>
      <c r="R3611" t="str">
        <f t="shared" si="338"/>
        <v>plays</v>
      </c>
      <c r="S3611" s="9">
        <f t="shared" si="339"/>
        <v>42429.991724537031</v>
      </c>
      <c r="T3611" s="9">
        <f t="shared" si="340"/>
        <v>42459.950057870374</v>
      </c>
    </row>
    <row r="3612" spans="1:20" ht="45" x14ac:dyDescent="0.25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8276</v>
      </c>
      <c r="O3612" s="5">
        <f t="shared" si="336"/>
        <v>162.30000000000001</v>
      </c>
      <c r="P3612" s="5">
        <f t="shared" si="341"/>
        <v>52.354838709677416</v>
      </c>
      <c r="Q3612" t="str">
        <f t="shared" si="337"/>
        <v>theater</v>
      </c>
      <c r="R3612" t="str">
        <f t="shared" si="338"/>
        <v>plays</v>
      </c>
      <c r="S3612" s="9">
        <f t="shared" si="339"/>
        <v>42203.432129629626</v>
      </c>
      <c r="T3612" s="9">
        <f t="shared" si="340"/>
        <v>42233.432129629626</v>
      </c>
    </row>
    <row r="3613" spans="1:20" ht="60" x14ac:dyDescent="0.25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8276</v>
      </c>
      <c r="O3613" s="5">
        <f t="shared" si="336"/>
        <v>136</v>
      </c>
      <c r="P3613" s="5">
        <f t="shared" si="341"/>
        <v>66.666666666666671</v>
      </c>
      <c r="Q3613" t="str">
        <f t="shared" si="337"/>
        <v>theater</v>
      </c>
      <c r="R3613" t="str">
        <f t="shared" si="338"/>
        <v>plays</v>
      </c>
      <c r="S3613" s="9">
        <f t="shared" si="339"/>
        <v>42072.370381944449</v>
      </c>
      <c r="T3613" s="9">
        <f t="shared" si="340"/>
        <v>42102.370381944449</v>
      </c>
    </row>
    <row r="3614" spans="1:20" ht="45" x14ac:dyDescent="0.25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8276</v>
      </c>
      <c r="O3614" s="5">
        <f t="shared" si="336"/>
        <v>144.4</v>
      </c>
      <c r="P3614" s="5">
        <f t="shared" si="341"/>
        <v>126.66666666666667</v>
      </c>
      <c r="Q3614" t="str">
        <f t="shared" si="337"/>
        <v>theater</v>
      </c>
      <c r="R3614" t="str">
        <f t="shared" si="338"/>
        <v>plays</v>
      </c>
      <c r="S3614" s="9">
        <f t="shared" si="339"/>
        <v>41789.726979166669</v>
      </c>
      <c r="T3614" s="9">
        <f t="shared" si="340"/>
        <v>41799.726979166669</v>
      </c>
    </row>
    <row r="3615" spans="1:20" ht="45" x14ac:dyDescent="0.25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8276</v>
      </c>
      <c r="O3615" s="5">
        <f t="shared" si="336"/>
        <v>100</v>
      </c>
      <c r="P3615" s="5">
        <f t="shared" si="341"/>
        <v>62.5</v>
      </c>
      <c r="Q3615" t="str">
        <f t="shared" si="337"/>
        <v>theater</v>
      </c>
      <c r="R3615" t="str">
        <f t="shared" si="338"/>
        <v>plays</v>
      </c>
      <c r="S3615" s="9">
        <f t="shared" si="339"/>
        <v>41788.58997685185</v>
      </c>
      <c r="T3615" s="9">
        <f t="shared" si="340"/>
        <v>41818.58997685185</v>
      </c>
    </row>
    <row r="3616" spans="1:20" ht="45" x14ac:dyDescent="0.25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8276</v>
      </c>
      <c r="O3616" s="5">
        <f t="shared" si="336"/>
        <v>100.8</v>
      </c>
      <c r="P3616" s="5">
        <f t="shared" si="341"/>
        <v>35.492957746478872</v>
      </c>
      <c r="Q3616" t="str">
        <f t="shared" si="337"/>
        <v>theater</v>
      </c>
      <c r="R3616" t="str">
        <f t="shared" si="338"/>
        <v>plays</v>
      </c>
      <c r="S3616" s="9">
        <f t="shared" si="339"/>
        <v>42144.041851851856</v>
      </c>
      <c r="T3616" s="9">
        <f t="shared" si="340"/>
        <v>42174.041851851856</v>
      </c>
    </row>
    <row r="3617" spans="1:20" ht="60" x14ac:dyDescent="0.25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8276</v>
      </c>
      <c r="O3617" s="5">
        <f t="shared" si="336"/>
        <v>106.8</v>
      </c>
      <c r="P3617" s="5">
        <f t="shared" si="341"/>
        <v>37.083333333333336</v>
      </c>
      <c r="Q3617" t="str">
        <f t="shared" si="337"/>
        <v>theater</v>
      </c>
      <c r="R3617" t="str">
        <f t="shared" si="338"/>
        <v>plays</v>
      </c>
      <c r="S3617" s="9">
        <f t="shared" si="339"/>
        <v>42318.593703703707</v>
      </c>
      <c r="T3617" s="9">
        <f t="shared" si="340"/>
        <v>42348.593703703707</v>
      </c>
    </row>
    <row r="3618" spans="1:20" ht="60" x14ac:dyDescent="0.25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8276</v>
      </c>
      <c r="O3618" s="5">
        <f t="shared" si="336"/>
        <v>124.8</v>
      </c>
      <c r="P3618" s="5">
        <f t="shared" si="341"/>
        <v>69.333333333333329</v>
      </c>
      <c r="Q3618" t="str">
        <f t="shared" si="337"/>
        <v>theater</v>
      </c>
      <c r="R3618" t="str">
        <f t="shared" si="338"/>
        <v>plays</v>
      </c>
      <c r="S3618" s="9">
        <f t="shared" si="339"/>
        <v>42052.949814814812</v>
      </c>
      <c r="T3618" s="9">
        <f t="shared" si="340"/>
        <v>42082.908148148148</v>
      </c>
    </row>
    <row r="3619" spans="1:20" ht="60" x14ac:dyDescent="0.25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8276</v>
      </c>
      <c r="O3619" s="5">
        <f t="shared" si="336"/>
        <v>118.91891891891892</v>
      </c>
      <c r="P3619" s="5">
        <f t="shared" si="341"/>
        <v>17.254901960784313</v>
      </c>
      <c r="Q3619" t="str">
        <f t="shared" si="337"/>
        <v>theater</v>
      </c>
      <c r="R3619" t="str">
        <f t="shared" si="338"/>
        <v>plays</v>
      </c>
      <c r="S3619" s="9">
        <f t="shared" si="339"/>
        <v>42779.610289351855</v>
      </c>
      <c r="T3619" s="9">
        <f t="shared" si="340"/>
        <v>42794</v>
      </c>
    </row>
    <row r="3620" spans="1:20" ht="60" x14ac:dyDescent="0.25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8276</v>
      </c>
      <c r="O3620" s="5">
        <f t="shared" si="336"/>
        <v>101</v>
      </c>
      <c r="P3620" s="5">
        <f t="shared" si="341"/>
        <v>36.071428571428569</v>
      </c>
      <c r="Q3620" t="str">
        <f t="shared" si="337"/>
        <v>theater</v>
      </c>
      <c r="R3620" t="str">
        <f t="shared" si="338"/>
        <v>plays</v>
      </c>
      <c r="S3620" s="9">
        <f t="shared" si="339"/>
        <v>42128.627893518518</v>
      </c>
      <c r="T3620" s="9">
        <f t="shared" si="340"/>
        <v>42158.627893518518</v>
      </c>
    </row>
    <row r="3621" spans="1:20" ht="60" x14ac:dyDescent="0.25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8276</v>
      </c>
      <c r="O3621" s="5">
        <f t="shared" si="336"/>
        <v>113</v>
      </c>
      <c r="P3621" s="5">
        <f t="shared" si="341"/>
        <v>66.470588235294116</v>
      </c>
      <c r="Q3621" t="str">
        <f t="shared" si="337"/>
        <v>theater</v>
      </c>
      <c r="R3621" t="str">
        <f t="shared" si="338"/>
        <v>plays</v>
      </c>
      <c r="S3621" s="9">
        <f t="shared" si="339"/>
        <v>42661.132245370376</v>
      </c>
      <c r="T3621" s="9">
        <f t="shared" si="340"/>
        <v>42693.916666666672</v>
      </c>
    </row>
    <row r="3622" spans="1:20" ht="60" x14ac:dyDescent="0.25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8276</v>
      </c>
      <c r="O3622" s="5">
        <f t="shared" si="336"/>
        <v>105.19047619047619</v>
      </c>
      <c r="P3622" s="5">
        <f t="shared" si="341"/>
        <v>56.065989847715734</v>
      </c>
      <c r="Q3622" t="str">
        <f t="shared" si="337"/>
        <v>theater</v>
      </c>
      <c r="R3622" t="str">
        <f t="shared" si="338"/>
        <v>plays</v>
      </c>
      <c r="S3622" s="9">
        <f t="shared" si="339"/>
        <v>42037.938206018516</v>
      </c>
      <c r="T3622" s="9">
        <f t="shared" si="340"/>
        <v>42068.166666666672</v>
      </c>
    </row>
    <row r="3623" spans="1:20" ht="60" x14ac:dyDescent="0.25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8276</v>
      </c>
      <c r="O3623" s="5">
        <f t="shared" si="336"/>
        <v>109.73333333333333</v>
      </c>
      <c r="P3623" s="5">
        <f t="shared" si="341"/>
        <v>47.028571428571432</v>
      </c>
      <c r="Q3623" t="str">
        <f t="shared" si="337"/>
        <v>theater</v>
      </c>
      <c r="R3623" t="str">
        <f t="shared" si="338"/>
        <v>plays</v>
      </c>
      <c r="S3623" s="9">
        <f t="shared" si="339"/>
        <v>42619.935694444444</v>
      </c>
      <c r="T3623" s="9">
        <f t="shared" si="340"/>
        <v>42643.875</v>
      </c>
    </row>
    <row r="3624" spans="1:20" ht="30" x14ac:dyDescent="0.25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8276</v>
      </c>
      <c r="O3624" s="5">
        <f t="shared" si="336"/>
        <v>100.099</v>
      </c>
      <c r="P3624" s="5">
        <f t="shared" si="341"/>
        <v>47.666190476190479</v>
      </c>
      <c r="Q3624" t="str">
        <f t="shared" si="337"/>
        <v>theater</v>
      </c>
      <c r="R3624" t="str">
        <f t="shared" si="338"/>
        <v>plays</v>
      </c>
      <c r="S3624" s="9">
        <f t="shared" si="339"/>
        <v>41877.221886574072</v>
      </c>
      <c r="T3624" s="9">
        <f t="shared" si="340"/>
        <v>41910.140972222223</v>
      </c>
    </row>
    <row r="3625" spans="1:20" ht="45" x14ac:dyDescent="0.25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8276</v>
      </c>
      <c r="O3625" s="5">
        <f t="shared" si="336"/>
        <v>120</v>
      </c>
      <c r="P3625" s="5">
        <f t="shared" si="341"/>
        <v>88.235294117647058</v>
      </c>
      <c r="Q3625" t="str">
        <f t="shared" si="337"/>
        <v>theater</v>
      </c>
      <c r="R3625" t="str">
        <f t="shared" si="338"/>
        <v>plays</v>
      </c>
      <c r="S3625" s="9">
        <f t="shared" si="339"/>
        <v>41828.736921296295</v>
      </c>
      <c r="T3625" s="9">
        <f t="shared" si="340"/>
        <v>41846.291666666664</v>
      </c>
    </row>
    <row r="3626" spans="1:20" ht="75" x14ac:dyDescent="0.25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8276</v>
      </c>
      <c r="O3626" s="5">
        <f t="shared" si="336"/>
        <v>104.93333333333334</v>
      </c>
      <c r="P3626" s="5">
        <f t="shared" si="341"/>
        <v>80.717948717948715</v>
      </c>
      <c r="Q3626" t="str">
        <f t="shared" si="337"/>
        <v>theater</v>
      </c>
      <c r="R3626" t="str">
        <f t="shared" si="338"/>
        <v>plays</v>
      </c>
      <c r="S3626" s="9">
        <f t="shared" si="339"/>
        <v>42545.774189814809</v>
      </c>
      <c r="T3626" s="9">
        <f t="shared" si="340"/>
        <v>42605.774189814809</v>
      </c>
    </row>
    <row r="3627" spans="1:20" ht="60" x14ac:dyDescent="0.25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8276</v>
      </c>
      <c r="O3627" s="5">
        <f t="shared" si="336"/>
        <v>102.66666666666667</v>
      </c>
      <c r="P3627" s="5">
        <f t="shared" si="341"/>
        <v>39.487179487179489</v>
      </c>
      <c r="Q3627" t="str">
        <f t="shared" si="337"/>
        <v>theater</v>
      </c>
      <c r="R3627" t="str">
        <f t="shared" si="338"/>
        <v>plays</v>
      </c>
      <c r="S3627" s="9">
        <f t="shared" si="339"/>
        <v>42157.652511574073</v>
      </c>
      <c r="T3627" s="9">
        <f t="shared" si="340"/>
        <v>42187.652511574073</v>
      </c>
    </row>
    <row r="3628" spans="1:20" ht="60" x14ac:dyDescent="0.25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8276</v>
      </c>
      <c r="O3628" s="5">
        <f t="shared" si="336"/>
        <v>101.825</v>
      </c>
      <c r="P3628" s="5">
        <f t="shared" si="341"/>
        <v>84.854166666666671</v>
      </c>
      <c r="Q3628" t="str">
        <f t="shared" si="337"/>
        <v>theater</v>
      </c>
      <c r="R3628" t="str">
        <f t="shared" si="338"/>
        <v>plays</v>
      </c>
      <c r="S3628" s="9">
        <f t="shared" si="339"/>
        <v>41846.667326388888</v>
      </c>
      <c r="T3628" s="9">
        <f t="shared" si="340"/>
        <v>41867.667326388888</v>
      </c>
    </row>
    <row r="3629" spans="1:20" ht="60" x14ac:dyDescent="0.25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8276</v>
      </c>
      <c r="O3629" s="5">
        <f t="shared" si="336"/>
        <v>100</v>
      </c>
      <c r="P3629" s="5">
        <f t="shared" si="341"/>
        <v>68.965517241379317</v>
      </c>
      <c r="Q3629" t="str">
        <f t="shared" si="337"/>
        <v>theater</v>
      </c>
      <c r="R3629" t="str">
        <f t="shared" si="338"/>
        <v>plays</v>
      </c>
      <c r="S3629" s="9">
        <f t="shared" si="339"/>
        <v>42460.741747685184</v>
      </c>
      <c r="T3629" s="9">
        <f t="shared" si="340"/>
        <v>42511.165972222225</v>
      </c>
    </row>
    <row r="3630" spans="1:20" ht="60" x14ac:dyDescent="0.25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8310</v>
      </c>
      <c r="O3630" s="5">
        <f t="shared" si="336"/>
        <v>0</v>
      </c>
      <c r="P3630" s="5">
        <f t="shared" si="341"/>
        <v>0</v>
      </c>
      <c r="Q3630" t="str">
        <f t="shared" si="337"/>
        <v>theater</v>
      </c>
      <c r="R3630" t="str">
        <f t="shared" si="338"/>
        <v>musical</v>
      </c>
      <c r="S3630" s="9">
        <f t="shared" si="339"/>
        <v>42291.833287037036</v>
      </c>
      <c r="T3630" s="9">
        <f t="shared" si="340"/>
        <v>42351.874953703707</v>
      </c>
    </row>
    <row r="3631" spans="1:20" ht="60" x14ac:dyDescent="0.25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8310</v>
      </c>
      <c r="O3631" s="5">
        <f t="shared" si="336"/>
        <v>2.0000000000000001E-4</v>
      </c>
      <c r="P3631" s="5">
        <f t="shared" si="341"/>
        <v>1</v>
      </c>
      <c r="Q3631" t="str">
        <f t="shared" si="337"/>
        <v>theater</v>
      </c>
      <c r="R3631" t="str">
        <f t="shared" si="338"/>
        <v>musical</v>
      </c>
      <c r="S3631" s="9">
        <f t="shared" si="339"/>
        <v>42437.094490740739</v>
      </c>
      <c r="T3631" s="9">
        <f t="shared" si="340"/>
        <v>42495.708333333328</v>
      </c>
    </row>
    <row r="3632" spans="1:20" ht="60" x14ac:dyDescent="0.25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8310</v>
      </c>
      <c r="O3632" s="5">
        <f t="shared" si="336"/>
        <v>3.3333333333333333E-2</v>
      </c>
      <c r="P3632" s="5">
        <f t="shared" si="341"/>
        <v>1</v>
      </c>
      <c r="Q3632" t="str">
        <f t="shared" si="337"/>
        <v>theater</v>
      </c>
      <c r="R3632" t="str">
        <f t="shared" si="338"/>
        <v>musical</v>
      </c>
      <c r="S3632" s="9">
        <f t="shared" si="339"/>
        <v>41942.84710648148</v>
      </c>
      <c r="T3632" s="9">
        <f t="shared" si="340"/>
        <v>41972.888773148152</v>
      </c>
    </row>
    <row r="3633" spans="1:20" ht="60" x14ac:dyDescent="0.25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8310</v>
      </c>
      <c r="O3633" s="5">
        <f t="shared" si="336"/>
        <v>51.023391812865498</v>
      </c>
      <c r="P3633" s="5">
        <f t="shared" si="341"/>
        <v>147.88135593220338</v>
      </c>
      <c r="Q3633" t="str">
        <f t="shared" si="337"/>
        <v>theater</v>
      </c>
      <c r="R3633" t="str">
        <f t="shared" si="338"/>
        <v>musical</v>
      </c>
      <c r="S3633" s="9">
        <f t="shared" si="339"/>
        <v>41880.753437499996</v>
      </c>
      <c r="T3633" s="9">
        <f t="shared" si="340"/>
        <v>41905.165972222225</v>
      </c>
    </row>
    <row r="3634" spans="1:20" ht="60" x14ac:dyDescent="0.25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8310</v>
      </c>
      <c r="O3634" s="5">
        <f t="shared" si="336"/>
        <v>20</v>
      </c>
      <c r="P3634" s="5">
        <f t="shared" si="341"/>
        <v>100</v>
      </c>
      <c r="Q3634" t="str">
        <f t="shared" si="337"/>
        <v>theater</v>
      </c>
      <c r="R3634" t="str">
        <f t="shared" si="338"/>
        <v>musical</v>
      </c>
      <c r="S3634" s="9">
        <f t="shared" si="339"/>
        <v>41946.936909722222</v>
      </c>
      <c r="T3634" s="9">
        <f t="shared" si="340"/>
        <v>41966.936909722222</v>
      </c>
    </row>
    <row r="3635" spans="1:20" ht="45" x14ac:dyDescent="0.25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8310</v>
      </c>
      <c r="O3635" s="5">
        <f t="shared" si="336"/>
        <v>35.24</v>
      </c>
      <c r="P3635" s="5">
        <f t="shared" si="341"/>
        <v>56.838709677419352</v>
      </c>
      <c r="Q3635" t="str">
        <f t="shared" si="337"/>
        <v>theater</v>
      </c>
      <c r="R3635" t="str">
        <f t="shared" si="338"/>
        <v>musical</v>
      </c>
      <c r="S3635" s="9">
        <f t="shared" si="339"/>
        <v>42649.623460648145</v>
      </c>
      <c r="T3635" s="9">
        <f t="shared" si="340"/>
        <v>42693.041666666672</v>
      </c>
    </row>
    <row r="3636" spans="1:20" ht="60" x14ac:dyDescent="0.25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8310</v>
      </c>
      <c r="O3636" s="5">
        <f t="shared" si="336"/>
        <v>4.246666666666667</v>
      </c>
      <c r="P3636" s="5">
        <f t="shared" si="341"/>
        <v>176.94444444444446</v>
      </c>
      <c r="Q3636" t="str">
        <f t="shared" si="337"/>
        <v>theater</v>
      </c>
      <c r="R3636" t="str">
        <f t="shared" si="338"/>
        <v>musical</v>
      </c>
      <c r="S3636" s="9">
        <f t="shared" si="339"/>
        <v>42701.166365740741</v>
      </c>
      <c r="T3636" s="9">
        <f t="shared" si="340"/>
        <v>42749.165972222225</v>
      </c>
    </row>
    <row r="3637" spans="1:20" ht="30" x14ac:dyDescent="0.25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8310</v>
      </c>
      <c r="O3637" s="5">
        <f t="shared" si="336"/>
        <v>36.457142857142856</v>
      </c>
      <c r="P3637" s="5">
        <f t="shared" si="341"/>
        <v>127.6</v>
      </c>
      <c r="Q3637" t="str">
        <f t="shared" si="337"/>
        <v>theater</v>
      </c>
      <c r="R3637" t="str">
        <f t="shared" si="338"/>
        <v>musical</v>
      </c>
      <c r="S3637" s="9">
        <f t="shared" si="339"/>
        <v>42450.88282407407</v>
      </c>
      <c r="T3637" s="9">
        <f t="shared" si="340"/>
        <v>42480.88282407407</v>
      </c>
    </row>
    <row r="3638" spans="1:20" ht="45" x14ac:dyDescent="0.25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8310</v>
      </c>
      <c r="O3638" s="5">
        <f t="shared" si="336"/>
        <v>0</v>
      </c>
      <c r="P3638" s="5">
        <f t="shared" si="341"/>
        <v>0</v>
      </c>
      <c r="Q3638" t="str">
        <f t="shared" si="337"/>
        <v>theater</v>
      </c>
      <c r="R3638" t="str">
        <f t="shared" si="338"/>
        <v>musical</v>
      </c>
      <c r="S3638" s="9">
        <f t="shared" si="339"/>
        <v>42226.694780092599</v>
      </c>
      <c r="T3638" s="9">
        <f t="shared" si="340"/>
        <v>42261.694780092599</v>
      </c>
    </row>
    <row r="3639" spans="1:20" ht="60" x14ac:dyDescent="0.25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8310</v>
      </c>
      <c r="O3639" s="5">
        <f t="shared" si="336"/>
        <v>30.866666666666667</v>
      </c>
      <c r="P3639" s="5">
        <f t="shared" si="341"/>
        <v>66.142857142857139</v>
      </c>
      <c r="Q3639" t="str">
        <f t="shared" si="337"/>
        <v>theater</v>
      </c>
      <c r="R3639" t="str">
        <f t="shared" si="338"/>
        <v>musical</v>
      </c>
      <c r="S3639" s="9">
        <f t="shared" si="339"/>
        <v>41975.700636574074</v>
      </c>
      <c r="T3639" s="9">
        <f t="shared" si="340"/>
        <v>42005.700636574074</v>
      </c>
    </row>
    <row r="3640" spans="1:20" ht="30" x14ac:dyDescent="0.25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8310</v>
      </c>
      <c r="O3640" s="5">
        <f t="shared" si="336"/>
        <v>6.5454545454545459</v>
      </c>
      <c r="P3640" s="5">
        <f t="shared" si="341"/>
        <v>108</v>
      </c>
      <c r="Q3640" t="str">
        <f t="shared" si="337"/>
        <v>theater</v>
      </c>
      <c r="R3640" t="str">
        <f t="shared" si="338"/>
        <v>musical</v>
      </c>
      <c r="S3640" s="9">
        <f t="shared" si="339"/>
        <v>42053.672824074078</v>
      </c>
      <c r="T3640" s="9">
        <f t="shared" si="340"/>
        <v>42113.631157407406</v>
      </c>
    </row>
    <row r="3641" spans="1:20" ht="60" x14ac:dyDescent="0.25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8310</v>
      </c>
      <c r="O3641" s="5">
        <f t="shared" si="336"/>
        <v>4.0000000000000001E-3</v>
      </c>
      <c r="P3641" s="5">
        <f t="shared" si="341"/>
        <v>1</v>
      </c>
      <c r="Q3641" t="str">
        <f t="shared" si="337"/>
        <v>theater</v>
      </c>
      <c r="R3641" t="str">
        <f t="shared" si="338"/>
        <v>musical</v>
      </c>
      <c r="S3641" s="9">
        <f t="shared" si="339"/>
        <v>42590.677152777775</v>
      </c>
      <c r="T3641" s="9">
        <f t="shared" si="340"/>
        <v>42650.632638888885</v>
      </c>
    </row>
    <row r="3642" spans="1:20" ht="75" x14ac:dyDescent="0.25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8310</v>
      </c>
      <c r="O3642" s="5">
        <f t="shared" si="336"/>
        <v>5.5</v>
      </c>
      <c r="P3642" s="5">
        <f t="shared" si="341"/>
        <v>18.333333333333332</v>
      </c>
      <c r="Q3642" t="str">
        <f t="shared" si="337"/>
        <v>theater</v>
      </c>
      <c r="R3642" t="str">
        <f t="shared" si="338"/>
        <v>musical</v>
      </c>
      <c r="S3642" s="9">
        <f t="shared" si="339"/>
        <v>42104.781597222223</v>
      </c>
      <c r="T3642" s="9">
        <f t="shared" si="340"/>
        <v>42134.781597222223</v>
      </c>
    </row>
    <row r="3643" spans="1:20" ht="60" x14ac:dyDescent="0.25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8310</v>
      </c>
      <c r="O3643" s="5">
        <f t="shared" si="336"/>
        <v>0</v>
      </c>
      <c r="P3643" s="5">
        <f t="shared" si="341"/>
        <v>0</v>
      </c>
      <c r="Q3643" t="str">
        <f t="shared" si="337"/>
        <v>theater</v>
      </c>
      <c r="R3643" t="str">
        <f t="shared" si="338"/>
        <v>musical</v>
      </c>
      <c r="S3643" s="9">
        <f t="shared" si="339"/>
        <v>41899.627071759263</v>
      </c>
      <c r="T3643" s="9">
        <f t="shared" si="340"/>
        <v>41917.208333333336</v>
      </c>
    </row>
    <row r="3644" spans="1:20" ht="60" x14ac:dyDescent="0.25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8310</v>
      </c>
      <c r="O3644" s="5">
        <f t="shared" si="336"/>
        <v>2.1428571428571428</v>
      </c>
      <c r="P3644" s="5">
        <f t="shared" si="341"/>
        <v>7.5</v>
      </c>
      <c r="Q3644" t="str">
        <f t="shared" si="337"/>
        <v>theater</v>
      </c>
      <c r="R3644" t="str">
        <f t="shared" si="338"/>
        <v>musical</v>
      </c>
      <c r="S3644" s="9">
        <f t="shared" si="339"/>
        <v>42297.816284722227</v>
      </c>
      <c r="T3644" s="9">
        <f t="shared" si="340"/>
        <v>42338.708333333328</v>
      </c>
    </row>
    <row r="3645" spans="1:20" ht="45" x14ac:dyDescent="0.25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8310</v>
      </c>
      <c r="O3645" s="5">
        <f t="shared" si="336"/>
        <v>0</v>
      </c>
      <c r="P3645" s="5">
        <f t="shared" si="341"/>
        <v>0</v>
      </c>
      <c r="Q3645" t="str">
        <f t="shared" si="337"/>
        <v>theater</v>
      </c>
      <c r="R3645" t="str">
        <f t="shared" si="338"/>
        <v>musical</v>
      </c>
      <c r="S3645" s="9">
        <f t="shared" si="339"/>
        <v>42285.143969907411</v>
      </c>
      <c r="T3645" s="9">
        <f t="shared" si="340"/>
        <v>42325.185636574075</v>
      </c>
    </row>
    <row r="3646" spans="1:20" ht="45" x14ac:dyDescent="0.25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8310</v>
      </c>
      <c r="O3646" s="5">
        <f t="shared" si="336"/>
        <v>16.420000000000002</v>
      </c>
      <c r="P3646" s="5">
        <f t="shared" si="341"/>
        <v>68.416666666666671</v>
      </c>
      <c r="Q3646" t="str">
        <f t="shared" si="337"/>
        <v>theater</v>
      </c>
      <c r="R3646" t="str">
        <f t="shared" si="338"/>
        <v>musical</v>
      </c>
      <c r="S3646" s="9">
        <f t="shared" si="339"/>
        <v>42409.241747685184</v>
      </c>
      <c r="T3646" s="9">
        <f t="shared" si="340"/>
        <v>42437.207638888889</v>
      </c>
    </row>
    <row r="3647" spans="1:20" ht="60" x14ac:dyDescent="0.25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8310</v>
      </c>
      <c r="O3647" s="5">
        <f t="shared" si="336"/>
        <v>0.1</v>
      </c>
      <c r="P3647" s="5">
        <f t="shared" si="341"/>
        <v>1</v>
      </c>
      <c r="Q3647" t="str">
        <f t="shared" si="337"/>
        <v>theater</v>
      </c>
      <c r="R3647" t="str">
        <f t="shared" si="338"/>
        <v>musical</v>
      </c>
      <c r="S3647" s="9">
        <f t="shared" si="339"/>
        <v>42665.970347222217</v>
      </c>
      <c r="T3647" s="9">
        <f t="shared" si="340"/>
        <v>42696.012013888889</v>
      </c>
    </row>
    <row r="3648" spans="1:20" ht="45" x14ac:dyDescent="0.25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8310</v>
      </c>
      <c r="O3648" s="5">
        <f t="shared" si="336"/>
        <v>4.8099999999999996</v>
      </c>
      <c r="P3648" s="5">
        <f t="shared" si="341"/>
        <v>60.125</v>
      </c>
      <c r="Q3648" t="str">
        <f t="shared" si="337"/>
        <v>theater</v>
      </c>
      <c r="R3648" t="str">
        <f t="shared" si="338"/>
        <v>musical</v>
      </c>
      <c r="S3648" s="9">
        <f t="shared" si="339"/>
        <v>42140.421319444446</v>
      </c>
      <c r="T3648" s="9">
        <f t="shared" si="340"/>
        <v>42171.979166666672</v>
      </c>
    </row>
    <row r="3649" spans="1:20" ht="60" x14ac:dyDescent="0.25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8310</v>
      </c>
      <c r="O3649" s="5">
        <f t="shared" si="336"/>
        <v>6</v>
      </c>
      <c r="P3649" s="5">
        <f t="shared" si="341"/>
        <v>15</v>
      </c>
      <c r="Q3649" t="str">
        <f t="shared" si="337"/>
        <v>theater</v>
      </c>
      <c r="R3649" t="str">
        <f t="shared" si="338"/>
        <v>musical</v>
      </c>
      <c r="S3649" s="9">
        <f t="shared" si="339"/>
        <v>42598.749155092592</v>
      </c>
      <c r="T3649" s="9">
        <f t="shared" si="340"/>
        <v>42643.749155092592</v>
      </c>
    </row>
    <row r="3650" spans="1:20" ht="30" x14ac:dyDescent="0.25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8276</v>
      </c>
      <c r="O3650" s="5">
        <f t="shared" si="336"/>
        <v>100.38249999999999</v>
      </c>
      <c r="P3650" s="5">
        <f t="shared" si="341"/>
        <v>550.04109589041093</v>
      </c>
      <c r="Q3650" t="str">
        <f t="shared" si="337"/>
        <v>theater</v>
      </c>
      <c r="R3650" t="str">
        <f t="shared" si="338"/>
        <v>plays</v>
      </c>
      <c r="S3650" s="9">
        <f t="shared" si="339"/>
        <v>41887.292187500003</v>
      </c>
      <c r="T3650" s="9">
        <f t="shared" si="340"/>
        <v>41917.292187500003</v>
      </c>
    </row>
    <row r="3651" spans="1:20" ht="45" x14ac:dyDescent="0.25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8276</v>
      </c>
      <c r="O3651" s="5">
        <f t="shared" ref="O3651:O3714" si="342">E3651*100/D3651</f>
        <v>104</v>
      </c>
      <c r="P3651" s="5">
        <f t="shared" si="341"/>
        <v>97.5</v>
      </c>
      <c r="Q3651" t="str">
        <f t="shared" ref="Q3651:Q3714" si="343">IF(ISERR(FIND(" ",N3651)),"",LEFT(N3651,FIND(" ",N3651)-1))</f>
        <v>theater</v>
      </c>
      <c r="R3651" t="str">
        <f t="shared" ref="R3651:R3714" si="344">IF(ISERR(FIND(" ",N3651)),"",RIGHT(N3651,LEN(N3651)-FIND("*",SUBSTITUTE(N3651," ","*",LEN(N3651)-LEN(SUBSTITUTE(N3651," ",""))))))</f>
        <v>plays</v>
      </c>
      <c r="S3651" s="9">
        <f t="shared" ref="S3651:S3714" si="345">(((J3651/60)/60)/24)+DATE(1970,1,1)</f>
        <v>41780.712893518517</v>
      </c>
      <c r="T3651" s="9">
        <f t="shared" ref="T3651:T3714" si="346">(((I3651/60)/60)/24)+DATE(1970,1,1)</f>
        <v>41806.712893518517</v>
      </c>
    </row>
    <row r="3652" spans="1:20" ht="60" x14ac:dyDescent="0.25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8276</v>
      </c>
      <c r="O3652" s="5">
        <f t="shared" si="342"/>
        <v>100</v>
      </c>
      <c r="P3652" s="5">
        <f t="shared" ref="P3652:P3715" si="347">IF(L3652=0,0,E3652/L3652)</f>
        <v>29.411764705882351</v>
      </c>
      <c r="Q3652" t="str">
        <f t="shared" si="343"/>
        <v>theater</v>
      </c>
      <c r="R3652" t="str">
        <f t="shared" si="344"/>
        <v>plays</v>
      </c>
      <c r="S3652" s="9">
        <f t="shared" si="345"/>
        <v>42381.478981481487</v>
      </c>
      <c r="T3652" s="9">
        <f t="shared" si="346"/>
        <v>42402.478981481487</v>
      </c>
    </row>
    <row r="3653" spans="1:20" ht="45" x14ac:dyDescent="0.25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8276</v>
      </c>
      <c r="O3653" s="5">
        <f t="shared" si="342"/>
        <v>104</v>
      </c>
      <c r="P3653" s="5">
        <f t="shared" si="347"/>
        <v>57.777777777777779</v>
      </c>
      <c r="Q3653" t="str">
        <f t="shared" si="343"/>
        <v>theater</v>
      </c>
      <c r="R3653" t="str">
        <f t="shared" si="344"/>
        <v>plays</v>
      </c>
      <c r="S3653" s="9">
        <f t="shared" si="345"/>
        <v>41828.646319444444</v>
      </c>
      <c r="T3653" s="9">
        <f t="shared" si="346"/>
        <v>41861.665972222225</v>
      </c>
    </row>
    <row r="3654" spans="1:20" ht="60" x14ac:dyDescent="0.25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8276</v>
      </c>
      <c r="O3654" s="5">
        <f t="shared" si="342"/>
        <v>250.66666666666666</v>
      </c>
      <c r="P3654" s="5">
        <f t="shared" si="347"/>
        <v>44.235294117647058</v>
      </c>
      <c r="Q3654" t="str">
        <f t="shared" si="343"/>
        <v>theater</v>
      </c>
      <c r="R3654" t="str">
        <f t="shared" si="344"/>
        <v>plays</v>
      </c>
      <c r="S3654" s="9">
        <f t="shared" si="345"/>
        <v>42596.644699074073</v>
      </c>
      <c r="T3654" s="9">
        <f t="shared" si="346"/>
        <v>42607.165972222225</v>
      </c>
    </row>
    <row r="3655" spans="1:20" ht="60" x14ac:dyDescent="0.25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8276</v>
      </c>
      <c r="O3655" s="5">
        <f t="shared" si="342"/>
        <v>100.5</v>
      </c>
      <c r="P3655" s="5">
        <f t="shared" si="347"/>
        <v>60.909090909090907</v>
      </c>
      <c r="Q3655" t="str">
        <f t="shared" si="343"/>
        <v>theater</v>
      </c>
      <c r="R3655" t="str">
        <f t="shared" si="344"/>
        <v>plays</v>
      </c>
      <c r="S3655" s="9">
        <f t="shared" si="345"/>
        <v>42191.363506944443</v>
      </c>
      <c r="T3655" s="9">
        <f t="shared" si="346"/>
        <v>42221.363506944443</v>
      </c>
    </row>
    <row r="3656" spans="1:20" ht="60" x14ac:dyDescent="0.25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8276</v>
      </c>
      <c r="O3656" s="5">
        <f t="shared" si="342"/>
        <v>174.4</v>
      </c>
      <c r="P3656" s="5">
        <f t="shared" si="347"/>
        <v>68.84210526315789</v>
      </c>
      <c r="Q3656" t="str">
        <f t="shared" si="343"/>
        <v>theater</v>
      </c>
      <c r="R3656" t="str">
        <f t="shared" si="344"/>
        <v>plays</v>
      </c>
      <c r="S3656" s="9">
        <f t="shared" si="345"/>
        <v>42440.416504629626</v>
      </c>
      <c r="T3656" s="9">
        <f t="shared" si="346"/>
        <v>42463.708333333328</v>
      </c>
    </row>
    <row r="3657" spans="1:20" ht="60" x14ac:dyDescent="0.25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8276</v>
      </c>
      <c r="O3657" s="5">
        <f t="shared" si="342"/>
        <v>116.26</v>
      </c>
      <c r="P3657" s="5">
        <f t="shared" si="347"/>
        <v>73.582278481012665</v>
      </c>
      <c r="Q3657" t="str">
        <f t="shared" si="343"/>
        <v>theater</v>
      </c>
      <c r="R3657" t="str">
        <f t="shared" si="344"/>
        <v>plays</v>
      </c>
      <c r="S3657" s="9">
        <f t="shared" si="345"/>
        <v>42173.803217592591</v>
      </c>
      <c r="T3657" s="9">
        <f t="shared" si="346"/>
        <v>42203.290972222225</v>
      </c>
    </row>
    <row r="3658" spans="1:20" ht="60" x14ac:dyDescent="0.25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8276</v>
      </c>
      <c r="O3658" s="5">
        <f t="shared" si="342"/>
        <v>105.82</v>
      </c>
      <c r="P3658" s="5">
        <f t="shared" si="347"/>
        <v>115.02173913043478</v>
      </c>
      <c r="Q3658" t="str">
        <f t="shared" si="343"/>
        <v>theater</v>
      </c>
      <c r="R3658" t="str">
        <f t="shared" si="344"/>
        <v>plays</v>
      </c>
      <c r="S3658" s="9">
        <f t="shared" si="345"/>
        <v>42737.910138888896</v>
      </c>
      <c r="T3658" s="9">
        <f t="shared" si="346"/>
        <v>42767.957638888889</v>
      </c>
    </row>
    <row r="3659" spans="1:20" ht="60" x14ac:dyDescent="0.25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8276</v>
      </c>
      <c r="O3659" s="5">
        <f t="shared" si="342"/>
        <v>110.75</v>
      </c>
      <c r="P3659" s="5">
        <f t="shared" si="347"/>
        <v>110.75</v>
      </c>
      <c r="Q3659" t="str">
        <f t="shared" si="343"/>
        <v>theater</v>
      </c>
      <c r="R3659" t="str">
        <f t="shared" si="344"/>
        <v>plays</v>
      </c>
      <c r="S3659" s="9">
        <f t="shared" si="345"/>
        <v>42499.629849537043</v>
      </c>
      <c r="T3659" s="9">
        <f t="shared" si="346"/>
        <v>42522.904166666667</v>
      </c>
    </row>
    <row r="3660" spans="1:20" ht="30" x14ac:dyDescent="0.25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8276</v>
      </c>
      <c r="O3660" s="5">
        <f t="shared" si="342"/>
        <v>100.66666666666667</v>
      </c>
      <c r="P3660" s="5">
        <f t="shared" si="347"/>
        <v>75.5</v>
      </c>
      <c r="Q3660" t="str">
        <f t="shared" si="343"/>
        <v>theater</v>
      </c>
      <c r="R3660" t="str">
        <f t="shared" si="344"/>
        <v>plays</v>
      </c>
      <c r="S3660" s="9">
        <f t="shared" si="345"/>
        <v>41775.858564814815</v>
      </c>
      <c r="T3660" s="9">
        <f t="shared" si="346"/>
        <v>41822.165972222225</v>
      </c>
    </row>
    <row r="3661" spans="1:20" ht="45" x14ac:dyDescent="0.25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8276</v>
      </c>
      <c r="O3661" s="5">
        <f t="shared" si="342"/>
        <v>102.03333333333333</v>
      </c>
      <c r="P3661" s="5">
        <f t="shared" si="347"/>
        <v>235.46153846153845</v>
      </c>
      <c r="Q3661" t="str">
        <f t="shared" si="343"/>
        <v>theater</v>
      </c>
      <c r="R3661" t="str">
        <f t="shared" si="344"/>
        <v>plays</v>
      </c>
      <c r="S3661" s="9">
        <f t="shared" si="345"/>
        <v>42055.277199074073</v>
      </c>
      <c r="T3661" s="9">
        <f t="shared" si="346"/>
        <v>42082.610416666663</v>
      </c>
    </row>
    <row r="3662" spans="1:20" ht="60" x14ac:dyDescent="0.25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8276</v>
      </c>
      <c r="O3662" s="5">
        <f t="shared" si="342"/>
        <v>100</v>
      </c>
      <c r="P3662" s="5">
        <f t="shared" si="347"/>
        <v>11.363636363636363</v>
      </c>
      <c r="Q3662" t="str">
        <f t="shared" si="343"/>
        <v>theater</v>
      </c>
      <c r="R3662" t="str">
        <f t="shared" si="344"/>
        <v>plays</v>
      </c>
      <c r="S3662" s="9">
        <f t="shared" si="345"/>
        <v>41971.881076388891</v>
      </c>
      <c r="T3662" s="9">
        <f t="shared" si="346"/>
        <v>41996.881076388891</v>
      </c>
    </row>
    <row r="3663" spans="1:20" ht="60" x14ac:dyDescent="0.25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8276</v>
      </c>
      <c r="O3663" s="5">
        <f t="shared" si="342"/>
        <v>111</v>
      </c>
      <c r="P3663" s="5">
        <f t="shared" si="347"/>
        <v>92.5</v>
      </c>
      <c r="Q3663" t="str">
        <f t="shared" si="343"/>
        <v>theater</v>
      </c>
      <c r="R3663" t="str">
        <f t="shared" si="344"/>
        <v>plays</v>
      </c>
      <c r="S3663" s="9">
        <f t="shared" si="345"/>
        <v>42447.896666666667</v>
      </c>
      <c r="T3663" s="9">
        <f t="shared" si="346"/>
        <v>42470.166666666672</v>
      </c>
    </row>
    <row r="3664" spans="1:20" ht="60" x14ac:dyDescent="0.25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8276</v>
      </c>
      <c r="O3664" s="5">
        <f t="shared" si="342"/>
        <v>101.425</v>
      </c>
      <c r="P3664" s="5">
        <f t="shared" si="347"/>
        <v>202.85</v>
      </c>
      <c r="Q3664" t="str">
        <f t="shared" si="343"/>
        <v>theater</v>
      </c>
      <c r="R3664" t="str">
        <f t="shared" si="344"/>
        <v>plays</v>
      </c>
      <c r="S3664" s="9">
        <f t="shared" si="345"/>
        <v>42064.220069444447</v>
      </c>
      <c r="T3664" s="9">
        <f t="shared" si="346"/>
        <v>42094.178402777776</v>
      </c>
    </row>
    <row r="3665" spans="1:20" ht="60" x14ac:dyDescent="0.25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8276</v>
      </c>
      <c r="O3665" s="5">
        <f t="shared" si="342"/>
        <v>104</v>
      </c>
      <c r="P3665" s="5">
        <f t="shared" si="347"/>
        <v>26</v>
      </c>
      <c r="Q3665" t="str">
        <f t="shared" si="343"/>
        <v>theater</v>
      </c>
      <c r="R3665" t="str">
        <f t="shared" si="344"/>
        <v>plays</v>
      </c>
      <c r="S3665" s="9">
        <f t="shared" si="345"/>
        <v>42665.451736111107</v>
      </c>
      <c r="T3665" s="9">
        <f t="shared" si="346"/>
        <v>42725.493402777778</v>
      </c>
    </row>
    <row r="3666" spans="1:20" ht="60" x14ac:dyDescent="0.25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8276</v>
      </c>
      <c r="O3666" s="5">
        <f t="shared" si="342"/>
        <v>109.375</v>
      </c>
      <c r="P3666" s="5">
        <f t="shared" si="347"/>
        <v>46.05263157894737</v>
      </c>
      <c r="Q3666" t="str">
        <f t="shared" si="343"/>
        <v>theater</v>
      </c>
      <c r="R3666" t="str">
        <f t="shared" si="344"/>
        <v>plays</v>
      </c>
      <c r="S3666" s="9">
        <f t="shared" si="345"/>
        <v>42523.248715277776</v>
      </c>
      <c r="T3666" s="9">
        <f t="shared" si="346"/>
        <v>42537.248715277776</v>
      </c>
    </row>
    <row r="3667" spans="1:20" ht="60" x14ac:dyDescent="0.25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8276</v>
      </c>
      <c r="O3667" s="5">
        <f t="shared" si="342"/>
        <v>115.16129032258064</v>
      </c>
      <c r="P3667" s="5">
        <f t="shared" si="347"/>
        <v>51</v>
      </c>
      <c r="Q3667" t="str">
        <f t="shared" si="343"/>
        <v>theater</v>
      </c>
      <c r="R3667" t="str">
        <f t="shared" si="344"/>
        <v>plays</v>
      </c>
      <c r="S3667" s="9">
        <f t="shared" si="345"/>
        <v>42294.808124999996</v>
      </c>
      <c r="T3667" s="9">
        <f t="shared" si="346"/>
        <v>42305.829166666663</v>
      </c>
    </row>
    <row r="3668" spans="1:20" ht="30" x14ac:dyDescent="0.25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8276</v>
      </c>
      <c r="O3668" s="5">
        <f t="shared" si="342"/>
        <v>100</v>
      </c>
      <c r="P3668" s="5">
        <f t="shared" si="347"/>
        <v>31.578947368421051</v>
      </c>
      <c r="Q3668" t="str">
        <f t="shared" si="343"/>
        <v>theater</v>
      </c>
      <c r="R3668" t="str">
        <f t="shared" si="344"/>
        <v>plays</v>
      </c>
      <c r="S3668" s="9">
        <f t="shared" si="345"/>
        <v>41822.90488425926</v>
      </c>
      <c r="T3668" s="9">
        <f t="shared" si="346"/>
        <v>41844.291666666664</v>
      </c>
    </row>
    <row r="3669" spans="1:20" ht="60" x14ac:dyDescent="0.25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8276</v>
      </c>
      <c r="O3669" s="5">
        <f t="shared" si="342"/>
        <v>103.17033333333333</v>
      </c>
      <c r="P3669" s="5">
        <f t="shared" si="347"/>
        <v>53.363965517241382</v>
      </c>
      <c r="Q3669" t="str">
        <f t="shared" si="343"/>
        <v>theater</v>
      </c>
      <c r="R3669" t="str">
        <f t="shared" si="344"/>
        <v>plays</v>
      </c>
      <c r="S3669" s="9">
        <f t="shared" si="345"/>
        <v>42173.970127314817</v>
      </c>
      <c r="T3669" s="9">
        <f t="shared" si="346"/>
        <v>42203.970127314817</v>
      </c>
    </row>
    <row r="3670" spans="1:20" ht="60" x14ac:dyDescent="0.25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8276</v>
      </c>
      <c r="O3670" s="5">
        <f t="shared" si="342"/>
        <v>103.5</v>
      </c>
      <c r="P3670" s="5">
        <f t="shared" si="347"/>
        <v>36.964285714285715</v>
      </c>
      <c r="Q3670" t="str">
        <f t="shared" si="343"/>
        <v>theater</v>
      </c>
      <c r="R3670" t="str">
        <f t="shared" si="344"/>
        <v>plays</v>
      </c>
      <c r="S3670" s="9">
        <f t="shared" si="345"/>
        <v>42185.556157407409</v>
      </c>
      <c r="T3670" s="9">
        <f t="shared" si="346"/>
        <v>42208.772916666669</v>
      </c>
    </row>
    <row r="3671" spans="1:20" ht="60" x14ac:dyDescent="0.25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8276</v>
      </c>
      <c r="O3671" s="5">
        <f t="shared" si="342"/>
        <v>138.19999999999999</v>
      </c>
      <c r="P3671" s="5">
        <f t="shared" si="347"/>
        <v>81.294117647058826</v>
      </c>
      <c r="Q3671" t="str">
        <f t="shared" si="343"/>
        <v>theater</v>
      </c>
      <c r="R3671" t="str">
        <f t="shared" si="344"/>
        <v>plays</v>
      </c>
      <c r="S3671" s="9">
        <f t="shared" si="345"/>
        <v>42136.675196759257</v>
      </c>
      <c r="T3671" s="9">
        <f t="shared" si="346"/>
        <v>42166.675196759257</v>
      </c>
    </row>
    <row r="3672" spans="1:20" ht="60" x14ac:dyDescent="0.25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8276</v>
      </c>
      <c r="O3672" s="5">
        <f t="shared" si="342"/>
        <v>109.54545454545455</v>
      </c>
      <c r="P3672" s="5">
        <f t="shared" si="347"/>
        <v>20.083333333333332</v>
      </c>
      <c r="Q3672" t="str">
        <f t="shared" si="343"/>
        <v>theater</v>
      </c>
      <c r="R3672" t="str">
        <f t="shared" si="344"/>
        <v>plays</v>
      </c>
      <c r="S3672" s="9">
        <f t="shared" si="345"/>
        <v>42142.514016203699</v>
      </c>
      <c r="T3672" s="9">
        <f t="shared" si="346"/>
        <v>42155.958333333328</v>
      </c>
    </row>
    <row r="3673" spans="1:20" ht="60" x14ac:dyDescent="0.25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8276</v>
      </c>
      <c r="O3673" s="5">
        <f t="shared" si="342"/>
        <v>100.85714285714286</v>
      </c>
      <c r="P3673" s="5">
        <f t="shared" si="347"/>
        <v>88.25</v>
      </c>
      <c r="Q3673" t="str">
        <f t="shared" si="343"/>
        <v>theater</v>
      </c>
      <c r="R3673" t="str">
        <f t="shared" si="344"/>
        <v>plays</v>
      </c>
      <c r="S3673" s="9">
        <f t="shared" si="345"/>
        <v>41820.62809027778</v>
      </c>
      <c r="T3673" s="9">
        <f t="shared" si="346"/>
        <v>41841.165972222225</v>
      </c>
    </row>
    <row r="3674" spans="1:20" ht="60" x14ac:dyDescent="0.25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8276</v>
      </c>
      <c r="O3674" s="5">
        <f t="shared" si="342"/>
        <v>101.53333333333333</v>
      </c>
      <c r="P3674" s="5">
        <f t="shared" si="347"/>
        <v>53.438596491228068</v>
      </c>
      <c r="Q3674" t="str">
        <f t="shared" si="343"/>
        <v>theater</v>
      </c>
      <c r="R3674" t="str">
        <f t="shared" si="344"/>
        <v>plays</v>
      </c>
      <c r="S3674" s="9">
        <f t="shared" si="345"/>
        <v>41878.946574074071</v>
      </c>
      <c r="T3674" s="9">
        <f t="shared" si="346"/>
        <v>41908.946574074071</v>
      </c>
    </row>
    <row r="3675" spans="1:20" ht="45" x14ac:dyDescent="0.25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8276</v>
      </c>
      <c r="O3675" s="5">
        <f t="shared" si="342"/>
        <v>113.625</v>
      </c>
      <c r="P3675" s="5">
        <f t="shared" si="347"/>
        <v>39.868421052631582</v>
      </c>
      <c r="Q3675" t="str">
        <f t="shared" si="343"/>
        <v>theater</v>
      </c>
      <c r="R3675" t="str">
        <f t="shared" si="344"/>
        <v>plays</v>
      </c>
      <c r="S3675" s="9">
        <f t="shared" si="345"/>
        <v>41914.295104166667</v>
      </c>
      <c r="T3675" s="9">
        <f t="shared" si="346"/>
        <v>41948.536111111112</v>
      </c>
    </row>
    <row r="3676" spans="1:20" ht="60" x14ac:dyDescent="0.25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8276</v>
      </c>
      <c r="O3676" s="5">
        <f t="shared" si="342"/>
        <v>100</v>
      </c>
      <c r="P3676" s="5">
        <f t="shared" si="347"/>
        <v>145.16129032258064</v>
      </c>
      <c r="Q3676" t="str">
        <f t="shared" si="343"/>
        <v>theater</v>
      </c>
      <c r="R3676" t="str">
        <f t="shared" si="344"/>
        <v>plays</v>
      </c>
      <c r="S3676" s="9">
        <f t="shared" si="345"/>
        <v>42556.873020833329</v>
      </c>
      <c r="T3676" s="9">
        <f t="shared" si="346"/>
        <v>42616.873020833329</v>
      </c>
    </row>
    <row r="3677" spans="1:20" ht="60" x14ac:dyDescent="0.25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8276</v>
      </c>
      <c r="O3677" s="5">
        <f t="shared" si="342"/>
        <v>140</v>
      </c>
      <c r="P3677" s="5">
        <f t="shared" si="347"/>
        <v>23.333333333333332</v>
      </c>
      <c r="Q3677" t="str">
        <f t="shared" si="343"/>
        <v>theater</v>
      </c>
      <c r="R3677" t="str">
        <f t="shared" si="344"/>
        <v>plays</v>
      </c>
      <c r="S3677" s="9">
        <f t="shared" si="345"/>
        <v>42493.597013888888</v>
      </c>
      <c r="T3677" s="9">
        <f t="shared" si="346"/>
        <v>42505.958333333328</v>
      </c>
    </row>
    <row r="3678" spans="1:20" ht="60" x14ac:dyDescent="0.25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8276</v>
      </c>
      <c r="O3678" s="5">
        <f t="shared" si="342"/>
        <v>128.75</v>
      </c>
      <c r="P3678" s="5">
        <f t="shared" si="347"/>
        <v>64.375</v>
      </c>
      <c r="Q3678" t="str">
        <f t="shared" si="343"/>
        <v>theater</v>
      </c>
      <c r="R3678" t="str">
        <f t="shared" si="344"/>
        <v>plays</v>
      </c>
      <c r="S3678" s="9">
        <f t="shared" si="345"/>
        <v>41876.815787037034</v>
      </c>
      <c r="T3678" s="9">
        <f t="shared" si="346"/>
        <v>41894.815787037034</v>
      </c>
    </row>
    <row r="3679" spans="1:20" ht="45" x14ac:dyDescent="0.25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8276</v>
      </c>
      <c r="O3679" s="5">
        <f t="shared" si="342"/>
        <v>102.90416666666667</v>
      </c>
      <c r="P3679" s="5">
        <f t="shared" si="347"/>
        <v>62.052763819095475</v>
      </c>
      <c r="Q3679" t="str">
        <f t="shared" si="343"/>
        <v>theater</v>
      </c>
      <c r="R3679" t="str">
        <f t="shared" si="344"/>
        <v>plays</v>
      </c>
      <c r="S3679" s="9">
        <f t="shared" si="345"/>
        <v>41802.574282407404</v>
      </c>
      <c r="T3679" s="9">
        <f t="shared" si="346"/>
        <v>41823.165972222225</v>
      </c>
    </row>
    <row r="3680" spans="1:20" ht="45" x14ac:dyDescent="0.25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8276</v>
      </c>
      <c r="O3680" s="5">
        <f t="shared" si="342"/>
        <v>102.5</v>
      </c>
      <c r="P3680" s="5">
        <f t="shared" si="347"/>
        <v>66.129032258064512</v>
      </c>
      <c r="Q3680" t="str">
        <f t="shared" si="343"/>
        <v>theater</v>
      </c>
      <c r="R3680" t="str">
        <f t="shared" si="344"/>
        <v>plays</v>
      </c>
      <c r="S3680" s="9">
        <f t="shared" si="345"/>
        <v>42120.531226851846</v>
      </c>
      <c r="T3680" s="9">
        <f t="shared" si="346"/>
        <v>42155.531226851846</v>
      </c>
    </row>
    <row r="3681" spans="1:20" ht="60" x14ac:dyDescent="0.25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8276</v>
      </c>
      <c r="O3681" s="5">
        <f t="shared" si="342"/>
        <v>110.1</v>
      </c>
      <c r="P3681" s="5">
        <f t="shared" si="347"/>
        <v>73.400000000000006</v>
      </c>
      <c r="Q3681" t="str">
        <f t="shared" si="343"/>
        <v>theater</v>
      </c>
      <c r="R3681" t="str">
        <f t="shared" si="344"/>
        <v>plays</v>
      </c>
      <c r="S3681" s="9">
        <f t="shared" si="345"/>
        <v>41786.761354166665</v>
      </c>
      <c r="T3681" s="9">
        <f t="shared" si="346"/>
        <v>41821.207638888889</v>
      </c>
    </row>
    <row r="3682" spans="1:20" ht="45" x14ac:dyDescent="0.25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8276</v>
      </c>
      <c r="O3682" s="5">
        <f t="shared" si="342"/>
        <v>112.76666666666667</v>
      </c>
      <c r="P3682" s="5">
        <f t="shared" si="347"/>
        <v>99.5</v>
      </c>
      <c r="Q3682" t="str">
        <f t="shared" si="343"/>
        <v>theater</v>
      </c>
      <c r="R3682" t="str">
        <f t="shared" si="344"/>
        <v>plays</v>
      </c>
      <c r="S3682" s="9">
        <f t="shared" si="345"/>
        <v>42627.454097222217</v>
      </c>
      <c r="T3682" s="9">
        <f t="shared" si="346"/>
        <v>42648.454097222217</v>
      </c>
    </row>
    <row r="3683" spans="1:20" ht="60" x14ac:dyDescent="0.25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8276</v>
      </c>
      <c r="O3683" s="5">
        <f t="shared" si="342"/>
        <v>111.9</v>
      </c>
      <c r="P3683" s="5">
        <f t="shared" si="347"/>
        <v>62.166666666666664</v>
      </c>
      <c r="Q3683" t="str">
        <f t="shared" si="343"/>
        <v>theater</v>
      </c>
      <c r="R3683" t="str">
        <f t="shared" si="344"/>
        <v>plays</v>
      </c>
      <c r="S3683" s="9">
        <f t="shared" si="345"/>
        <v>42374.651504629626</v>
      </c>
      <c r="T3683" s="9">
        <f t="shared" si="346"/>
        <v>42384.651504629626</v>
      </c>
    </row>
    <row r="3684" spans="1:20" ht="45" x14ac:dyDescent="0.25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8276</v>
      </c>
      <c r="O3684" s="5">
        <f t="shared" si="342"/>
        <v>139.19999999999999</v>
      </c>
      <c r="P3684" s="5">
        <f t="shared" si="347"/>
        <v>62.328358208955223</v>
      </c>
      <c r="Q3684" t="str">
        <f t="shared" si="343"/>
        <v>theater</v>
      </c>
      <c r="R3684" t="str">
        <f t="shared" si="344"/>
        <v>plays</v>
      </c>
      <c r="S3684" s="9">
        <f t="shared" si="345"/>
        <v>41772.685393518521</v>
      </c>
      <c r="T3684" s="9">
        <f t="shared" si="346"/>
        <v>41806.290972222225</v>
      </c>
    </row>
    <row r="3685" spans="1:20" ht="45" x14ac:dyDescent="0.25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8276</v>
      </c>
      <c r="O3685" s="5">
        <f t="shared" si="342"/>
        <v>110.85714285714286</v>
      </c>
      <c r="P3685" s="5">
        <f t="shared" si="347"/>
        <v>58.787878787878789</v>
      </c>
      <c r="Q3685" t="str">
        <f t="shared" si="343"/>
        <v>theater</v>
      </c>
      <c r="R3685" t="str">
        <f t="shared" si="344"/>
        <v>plays</v>
      </c>
      <c r="S3685" s="9">
        <f t="shared" si="345"/>
        <v>42633.116851851853</v>
      </c>
      <c r="T3685" s="9">
        <f t="shared" si="346"/>
        <v>42663.116851851853</v>
      </c>
    </row>
    <row r="3686" spans="1:20" ht="60" x14ac:dyDescent="0.25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8276</v>
      </c>
      <c r="O3686" s="5">
        <f t="shared" si="342"/>
        <v>139.06666666666666</v>
      </c>
      <c r="P3686" s="5">
        <f t="shared" si="347"/>
        <v>45.347826086956523</v>
      </c>
      <c r="Q3686" t="str">
        <f t="shared" si="343"/>
        <v>theater</v>
      </c>
      <c r="R3686" t="str">
        <f t="shared" si="344"/>
        <v>plays</v>
      </c>
      <c r="S3686" s="9">
        <f t="shared" si="345"/>
        <v>42219.180393518516</v>
      </c>
      <c r="T3686" s="9">
        <f t="shared" si="346"/>
        <v>42249.180393518516</v>
      </c>
    </row>
    <row r="3687" spans="1:20" ht="45" x14ac:dyDescent="0.25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8276</v>
      </c>
      <c r="O3687" s="5">
        <f t="shared" si="342"/>
        <v>105.7</v>
      </c>
      <c r="P3687" s="5">
        <f t="shared" si="347"/>
        <v>41.944444444444443</v>
      </c>
      <c r="Q3687" t="str">
        <f t="shared" si="343"/>
        <v>theater</v>
      </c>
      <c r="R3687" t="str">
        <f t="shared" si="344"/>
        <v>plays</v>
      </c>
      <c r="S3687" s="9">
        <f t="shared" si="345"/>
        <v>41753.593275462961</v>
      </c>
      <c r="T3687" s="9">
        <f t="shared" si="346"/>
        <v>41778.875</v>
      </c>
    </row>
    <row r="3688" spans="1:20" ht="45" x14ac:dyDescent="0.25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8276</v>
      </c>
      <c r="O3688" s="5">
        <f t="shared" si="342"/>
        <v>101.42857142857143</v>
      </c>
      <c r="P3688" s="5">
        <f t="shared" si="347"/>
        <v>59.166666666666664</v>
      </c>
      <c r="Q3688" t="str">
        <f t="shared" si="343"/>
        <v>theater</v>
      </c>
      <c r="R3688" t="str">
        <f t="shared" si="344"/>
        <v>plays</v>
      </c>
      <c r="S3688" s="9">
        <f t="shared" si="345"/>
        <v>42230.662731481483</v>
      </c>
      <c r="T3688" s="9">
        <f t="shared" si="346"/>
        <v>42245.165972222225</v>
      </c>
    </row>
    <row r="3689" spans="1:20" ht="60" x14ac:dyDescent="0.25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8276</v>
      </c>
      <c r="O3689" s="5">
        <f t="shared" si="342"/>
        <v>100.245</v>
      </c>
      <c r="P3689" s="5">
        <f t="shared" si="347"/>
        <v>200.49</v>
      </c>
      <c r="Q3689" t="str">
        <f t="shared" si="343"/>
        <v>theater</v>
      </c>
      <c r="R3689" t="str">
        <f t="shared" si="344"/>
        <v>plays</v>
      </c>
      <c r="S3689" s="9">
        <f t="shared" si="345"/>
        <v>41787.218229166669</v>
      </c>
      <c r="T3689" s="9">
        <f t="shared" si="346"/>
        <v>41817.218229166669</v>
      </c>
    </row>
    <row r="3690" spans="1:20" ht="60" x14ac:dyDescent="0.25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8276</v>
      </c>
      <c r="O3690" s="5">
        <f t="shared" si="342"/>
        <v>109.16666666666667</v>
      </c>
      <c r="P3690" s="5">
        <f t="shared" si="347"/>
        <v>83.974358974358978</v>
      </c>
      <c r="Q3690" t="str">
        <f t="shared" si="343"/>
        <v>theater</v>
      </c>
      <c r="R3690" t="str">
        <f t="shared" si="344"/>
        <v>plays</v>
      </c>
      <c r="S3690" s="9">
        <f t="shared" si="345"/>
        <v>41829.787083333329</v>
      </c>
      <c r="T3690" s="9">
        <f t="shared" si="346"/>
        <v>41859.787083333329</v>
      </c>
    </row>
    <row r="3691" spans="1:20" ht="60" x14ac:dyDescent="0.25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8276</v>
      </c>
      <c r="O3691" s="5">
        <f t="shared" si="342"/>
        <v>118.33333333333333</v>
      </c>
      <c r="P3691" s="5">
        <f t="shared" si="347"/>
        <v>57.258064516129032</v>
      </c>
      <c r="Q3691" t="str">
        <f t="shared" si="343"/>
        <v>theater</v>
      </c>
      <c r="R3691" t="str">
        <f t="shared" si="344"/>
        <v>plays</v>
      </c>
      <c r="S3691" s="9">
        <f t="shared" si="345"/>
        <v>42147.826840277776</v>
      </c>
      <c r="T3691" s="9">
        <f t="shared" si="346"/>
        <v>42176.934027777781</v>
      </c>
    </row>
    <row r="3692" spans="1:20" ht="60" x14ac:dyDescent="0.25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8276</v>
      </c>
      <c r="O3692" s="5">
        <f t="shared" si="342"/>
        <v>120</v>
      </c>
      <c r="P3692" s="5">
        <f t="shared" si="347"/>
        <v>58.064516129032256</v>
      </c>
      <c r="Q3692" t="str">
        <f t="shared" si="343"/>
        <v>theater</v>
      </c>
      <c r="R3692" t="str">
        <f t="shared" si="344"/>
        <v>plays</v>
      </c>
      <c r="S3692" s="9">
        <f t="shared" si="345"/>
        <v>41940.598182870373</v>
      </c>
      <c r="T3692" s="9">
        <f t="shared" si="346"/>
        <v>41970.639849537038</v>
      </c>
    </row>
    <row r="3693" spans="1:20" ht="30" x14ac:dyDescent="0.25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8276</v>
      </c>
      <c r="O3693" s="5">
        <f t="shared" si="342"/>
        <v>127.96</v>
      </c>
      <c r="P3693" s="5">
        <f t="shared" si="347"/>
        <v>186.80291970802921</v>
      </c>
      <c r="Q3693" t="str">
        <f t="shared" si="343"/>
        <v>theater</v>
      </c>
      <c r="R3693" t="str">
        <f t="shared" si="344"/>
        <v>plays</v>
      </c>
      <c r="S3693" s="9">
        <f t="shared" si="345"/>
        <v>42020.700567129628</v>
      </c>
      <c r="T3693" s="9">
        <f t="shared" si="346"/>
        <v>42065.207638888889</v>
      </c>
    </row>
    <row r="3694" spans="1:20" ht="30" x14ac:dyDescent="0.25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8276</v>
      </c>
      <c r="O3694" s="5">
        <f t="shared" si="342"/>
        <v>126</v>
      </c>
      <c r="P3694" s="5">
        <f t="shared" si="347"/>
        <v>74.117647058823536</v>
      </c>
      <c r="Q3694" t="str">
        <f t="shared" si="343"/>
        <v>theater</v>
      </c>
      <c r="R3694" t="str">
        <f t="shared" si="344"/>
        <v>plays</v>
      </c>
      <c r="S3694" s="9">
        <f t="shared" si="345"/>
        <v>41891.96503472222</v>
      </c>
      <c r="T3694" s="9">
        <f t="shared" si="346"/>
        <v>41901</v>
      </c>
    </row>
    <row r="3695" spans="1:20" ht="60" x14ac:dyDescent="0.25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8276</v>
      </c>
      <c r="O3695" s="5">
        <f t="shared" si="342"/>
        <v>129.12912912912913</v>
      </c>
      <c r="P3695" s="5">
        <f t="shared" si="347"/>
        <v>30.714285714285715</v>
      </c>
      <c r="Q3695" t="str">
        <f t="shared" si="343"/>
        <v>theater</v>
      </c>
      <c r="R3695" t="str">
        <f t="shared" si="344"/>
        <v>plays</v>
      </c>
      <c r="S3695" s="9">
        <f t="shared" si="345"/>
        <v>42309.191307870366</v>
      </c>
      <c r="T3695" s="9">
        <f t="shared" si="346"/>
        <v>42338.9375</v>
      </c>
    </row>
    <row r="3696" spans="1:20" ht="60" x14ac:dyDescent="0.25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8276</v>
      </c>
      <c r="O3696" s="5">
        <f t="shared" si="342"/>
        <v>107.42857142857143</v>
      </c>
      <c r="P3696" s="5">
        <f t="shared" si="347"/>
        <v>62.666666666666664</v>
      </c>
      <c r="Q3696" t="str">
        <f t="shared" si="343"/>
        <v>theater</v>
      </c>
      <c r="R3696" t="str">
        <f t="shared" si="344"/>
        <v>plays</v>
      </c>
      <c r="S3696" s="9">
        <f t="shared" si="345"/>
        <v>42490.133877314816</v>
      </c>
      <c r="T3696" s="9">
        <f t="shared" si="346"/>
        <v>42527.083333333328</v>
      </c>
    </row>
    <row r="3697" spans="1:20" ht="60" x14ac:dyDescent="0.25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8276</v>
      </c>
      <c r="O3697" s="5">
        <f t="shared" si="342"/>
        <v>100.125</v>
      </c>
      <c r="P3697" s="5">
        <f t="shared" si="347"/>
        <v>121.36363636363636</v>
      </c>
      <c r="Q3697" t="str">
        <f t="shared" si="343"/>
        <v>theater</v>
      </c>
      <c r="R3697" t="str">
        <f t="shared" si="344"/>
        <v>plays</v>
      </c>
      <c r="S3697" s="9">
        <f t="shared" si="345"/>
        <v>41995.870486111111</v>
      </c>
      <c r="T3697" s="9">
        <f t="shared" si="346"/>
        <v>42015.870486111111</v>
      </c>
    </row>
    <row r="3698" spans="1:20" ht="45" x14ac:dyDescent="0.25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8276</v>
      </c>
      <c r="O3698" s="5">
        <f t="shared" si="342"/>
        <v>155</v>
      </c>
      <c r="P3698" s="5">
        <f t="shared" si="347"/>
        <v>39.743589743589745</v>
      </c>
      <c r="Q3698" t="str">
        <f t="shared" si="343"/>
        <v>theater</v>
      </c>
      <c r="R3698" t="str">
        <f t="shared" si="344"/>
        <v>plays</v>
      </c>
      <c r="S3698" s="9">
        <f t="shared" si="345"/>
        <v>41988.617083333331</v>
      </c>
      <c r="T3698" s="9">
        <f t="shared" si="346"/>
        <v>42048.617083333331</v>
      </c>
    </row>
    <row r="3699" spans="1:20" ht="60" x14ac:dyDescent="0.25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8276</v>
      </c>
      <c r="O3699" s="5">
        <f t="shared" si="342"/>
        <v>108</v>
      </c>
      <c r="P3699" s="5">
        <f t="shared" si="347"/>
        <v>72</v>
      </c>
      <c r="Q3699" t="str">
        <f t="shared" si="343"/>
        <v>theater</v>
      </c>
      <c r="R3699" t="str">
        <f t="shared" si="344"/>
        <v>plays</v>
      </c>
      <c r="S3699" s="9">
        <f t="shared" si="345"/>
        <v>42479.465833333335</v>
      </c>
      <c r="T3699" s="9">
        <f t="shared" si="346"/>
        <v>42500.465833333335</v>
      </c>
    </row>
    <row r="3700" spans="1:20" ht="45" x14ac:dyDescent="0.25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8276</v>
      </c>
      <c r="O3700" s="5">
        <f t="shared" si="342"/>
        <v>110.52</v>
      </c>
      <c r="P3700" s="5">
        <f t="shared" si="347"/>
        <v>40.632352941176471</v>
      </c>
      <c r="Q3700" t="str">
        <f t="shared" si="343"/>
        <v>theater</v>
      </c>
      <c r="R3700" t="str">
        <f t="shared" si="344"/>
        <v>plays</v>
      </c>
      <c r="S3700" s="9">
        <f t="shared" si="345"/>
        <v>42401.806562500002</v>
      </c>
      <c r="T3700" s="9">
        <f t="shared" si="346"/>
        <v>42431.806562500002</v>
      </c>
    </row>
    <row r="3701" spans="1:20" ht="60" x14ac:dyDescent="0.25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8276</v>
      </c>
      <c r="O3701" s="5">
        <f t="shared" si="342"/>
        <v>100.8</v>
      </c>
      <c r="P3701" s="5">
        <f t="shared" si="347"/>
        <v>63</v>
      </c>
      <c r="Q3701" t="str">
        <f t="shared" si="343"/>
        <v>theater</v>
      </c>
      <c r="R3701" t="str">
        <f t="shared" si="344"/>
        <v>plays</v>
      </c>
      <c r="S3701" s="9">
        <f t="shared" si="345"/>
        <v>41897.602037037039</v>
      </c>
      <c r="T3701" s="9">
        <f t="shared" si="346"/>
        <v>41927.602037037039</v>
      </c>
    </row>
    <row r="3702" spans="1:20" ht="30" x14ac:dyDescent="0.25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8276</v>
      </c>
      <c r="O3702" s="5">
        <f t="shared" si="342"/>
        <v>121.2</v>
      </c>
      <c r="P3702" s="5">
        <f t="shared" si="347"/>
        <v>33.666666666666664</v>
      </c>
      <c r="Q3702" t="str">
        <f t="shared" si="343"/>
        <v>theater</v>
      </c>
      <c r="R3702" t="str">
        <f t="shared" si="344"/>
        <v>plays</v>
      </c>
      <c r="S3702" s="9">
        <f t="shared" si="345"/>
        <v>41882.585648148146</v>
      </c>
      <c r="T3702" s="9">
        <f t="shared" si="346"/>
        <v>41912.666666666664</v>
      </c>
    </row>
    <row r="3703" spans="1:20" ht="60" x14ac:dyDescent="0.25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8276</v>
      </c>
      <c r="O3703" s="5">
        <f t="shared" si="342"/>
        <v>100.33333333333333</v>
      </c>
      <c r="P3703" s="5">
        <f t="shared" si="347"/>
        <v>38.589743589743591</v>
      </c>
      <c r="Q3703" t="str">
        <f t="shared" si="343"/>
        <v>theater</v>
      </c>
      <c r="R3703" t="str">
        <f t="shared" si="344"/>
        <v>plays</v>
      </c>
      <c r="S3703" s="9">
        <f t="shared" si="345"/>
        <v>42129.541585648149</v>
      </c>
      <c r="T3703" s="9">
        <f t="shared" si="346"/>
        <v>42159.541585648149</v>
      </c>
    </row>
    <row r="3704" spans="1:20" ht="60" x14ac:dyDescent="0.25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8276</v>
      </c>
      <c r="O3704" s="5">
        <f t="shared" si="342"/>
        <v>109.16666666666667</v>
      </c>
      <c r="P3704" s="5">
        <f t="shared" si="347"/>
        <v>155.95238095238096</v>
      </c>
      <c r="Q3704" t="str">
        <f t="shared" si="343"/>
        <v>theater</v>
      </c>
      <c r="R3704" t="str">
        <f t="shared" si="344"/>
        <v>plays</v>
      </c>
      <c r="S3704" s="9">
        <f t="shared" si="345"/>
        <v>42524.53800925926</v>
      </c>
      <c r="T3704" s="9">
        <f t="shared" si="346"/>
        <v>42561.957638888889</v>
      </c>
    </row>
    <row r="3705" spans="1:20" ht="60" x14ac:dyDescent="0.25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8276</v>
      </c>
      <c r="O3705" s="5">
        <f t="shared" si="342"/>
        <v>123.42857142857143</v>
      </c>
      <c r="P3705" s="5">
        <f t="shared" si="347"/>
        <v>43.2</v>
      </c>
      <c r="Q3705" t="str">
        <f t="shared" si="343"/>
        <v>theater</v>
      </c>
      <c r="R3705" t="str">
        <f t="shared" si="344"/>
        <v>plays</v>
      </c>
      <c r="S3705" s="9">
        <f t="shared" si="345"/>
        <v>42556.504490740743</v>
      </c>
      <c r="T3705" s="9">
        <f t="shared" si="346"/>
        <v>42595.290972222225</v>
      </c>
    </row>
    <row r="3706" spans="1:20" ht="60" x14ac:dyDescent="0.25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8276</v>
      </c>
      <c r="O3706" s="5">
        <f t="shared" si="342"/>
        <v>136.33666666666667</v>
      </c>
      <c r="P3706" s="5">
        <f t="shared" si="347"/>
        <v>15.148518518518518</v>
      </c>
      <c r="Q3706" t="str">
        <f t="shared" si="343"/>
        <v>theater</v>
      </c>
      <c r="R3706" t="str">
        <f t="shared" si="344"/>
        <v>plays</v>
      </c>
      <c r="S3706" s="9">
        <f t="shared" si="345"/>
        <v>42461.689745370371</v>
      </c>
      <c r="T3706" s="9">
        <f t="shared" si="346"/>
        <v>42521.689745370371</v>
      </c>
    </row>
    <row r="3707" spans="1:20" ht="60" x14ac:dyDescent="0.25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8276</v>
      </c>
      <c r="O3707" s="5">
        <f t="shared" si="342"/>
        <v>103.46657233816767</v>
      </c>
      <c r="P3707" s="5">
        <f t="shared" si="347"/>
        <v>83.571428571428569</v>
      </c>
      <c r="Q3707" t="str">
        <f t="shared" si="343"/>
        <v>theater</v>
      </c>
      <c r="R3707" t="str">
        <f t="shared" si="344"/>
        <v>plays</v>
      </c>
      <c r="S3707" s="9">
        <f t="shared" si="345"/>
        <v>41792.542986111112</v>
      </c>
      <c r="T3707" s="9">
        <f t="shared" si="346"/>
        <v>41813.75</v>
      </c>
    </row>
    <row r="3708" spans="1:20" ht="45" x14ac:dyDescent="0.25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8276</v>
      </c>
      <c r="O3708" s="5">
        <f t="shared" si="342"/>
        <v>121.33333333333333</v>
      </c>
      <c r="P3708" s="5">
        <f t="shared" si="347"/>
        <v>140</v>
      </c>
      <c r="Q3708" t="str">
        <f t="shared" si="343"/>
        <v>theater</v>
      </c>
      <c r="R3708" t="str">
        <f t="shared" si="344"/>
        <v>plays</v>
      </c>
      <c r="S3708" s="9">
        <f t="shared" si="345"/>
        <v>41879.913761574076</v>
      </c>
      <c r="T3708" s="9">
        <f t="shared" si="346"/>
        <v>41894.913761574076</v>
      </c>
    </row>
    <row r="3709" spans="1:20" ht="45" x14ac:dyDescent="0.25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8276</v>
      </c>
      <c r="O3709" s="5">
        <f t="shared" si="342"/>
        <v>186</v>
      </c>
      <c r="P3709" s="5">
        <f t="shared" si="347"/>
        <v>80.869565217391298</v>
      </c>
      <c r="Q3709" t="str">
        <f t="shared" si="343"/>
        <v>theater</v>
      </c>
      <c r="R3709" t="str">
        <f t="shared" si="344"/>
        <v>plays</v>
      </c>
      <c r="S3709" s="9">
        <f t="shared" si="345"/>
        <v>42552.048356481479</v>
      </c>
      <c r="T3709" s="9">
        <f t="shared" si="346"/>
        <v>42573.226388888885</v>
      </c>
    </row>
    <row r="3710" spans="1:20" ht="60" x14ac:dyDescent="0.25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8276</v>
      </c>
      <c r="O3710" s="5">
        <f t="shared" si="342"/>
        <v>300</v>
      </c>
      <c r="P3710" s="5">
        <f t="shared" si="347"/>
        <v>53.846153846153847</v>
      </c>
      <c r="Q3710" t="str">
        <f t="shared" si="343"/>
        <v>theater</v>
      </c>
      <c r="R3710" t="str">
        <f t="shared" si="344"/>
        <v>plays</v>
      </c>
      <c r="S3710" s="9">
        <f t="shared" si="345"/>
        <v>41810.142199074071</v>
      </c>
      <c r="T3710" s="9">
        <f t="shared" si="346"/>
        <v>41824.142199074071</v>
      </c>
    </row>
    <row r="3711" spans="1:20" ht="45" x14ac:dyDescent="0.25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8276</v>
      </c>
      <c r="O3711" s="5">
        <f t="shared" si="342"/>
        <v>108.25</v>
      </c>
      <c r="P3711" s="5">
        <f t="shared" si="347"/>
        <v>30.928571428571427</v>
      </c>
      <c r="Q3711" t="str">
        <f t="shared" si="343"/>
        <v>theater</v>
      </c>
      <c r="R3711" t="str">
        <f t="shared" si="344"/>
        <v>plays</v>
      </c>
      <c r="S3711" s="9">
        <f t="shared" si="345"/>
        <v>41785.707708333335</v>
      </c>
      <c r="T3711" s="9">
        <f t="shared" si="346"/>
        <v>41815.707708333335</v>
      </c>
    </row>
    <row r="3712" spans="1:20" ht="30" x14ac:dyDescent="0.25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8276</v>
      </c>
      <c r="O3712" s="5">
        <f t="shared" si="342"/>
        <v>141.15384615384616</v>
      </c>
      <c r="P3712" s="5">
        <f t="shared" si="347"/>
        <v>67.962962962962962</v>
      </c>
      <c r="Q3712" t="str">
        <f t="shared" si="343"/>
        <v>theater</v>
      </c>
      <c r="R3712" t="str">
        <f t="shared" si="344"/>
        <v>plays</v>
      </c>
      <c r="S3712" s="9">
        <f t="shared" si="345"/>
        <v>42072.576249999998</v>
      </c>
      <c r="T3712" s="9">
        <f t="shared" si="346"/>
        <v>42097.576249999998</v>
      </c>
    </row>
    <row r="3713" spans="1:20" ht="30" x14ac:dyDescent="0.25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8276</v>
      </c>
      <c r="O3713" s="5">
        <f t="shared" si="342"/>
        <v>114</v>
      </c>
      <c r="P3713" s="5">
        <f t="shared" si="347"/>
        <v>27.142857142857142</v>
      </c>
      <c r="Q3713" t="str">
        <f t="shared" si="343"/>
        <v>theater</v>
      </c>
      <c r="R3713" t="str">
        <f t="shared" si="344"/>
        <v>plays</v>
      </c>
      <c r="S3713" s="9">
        <f t="shared" si="345"/>
        <v>41779.724224537036</v>
      </c>
      <c r="T3713" s="9">
        <f t="shared" si="346"/>
        <v>41805.666666666664</v>
      </c>
    </row>
    <row r="3714" spans="1:20" ht="60" x14ac:dyDescent="0.25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8276</v>
      </c>
      <c r="O3714" s="5">
        <f t="shared" si="342"/>
        <v>153.73333333333332</v>
      </c>
      <c r="P3714" s="5">
        <f t="shared" si="347"/>
        <v>110.86538461538461</v>
      </c>
      <c r="Q3714" t="str">
        <f t="shared" si="343"/>
        <v>theater</v>
      </c>
      <c r="R3714" t="str">
        <f t="shared" si="344"/>
        <v>plays</v>
      </c>
      <c r="S3714" s="9">
        <f t="shared" si="345"/>
        <v>42134.172071759262</v>
      </c>
      <c r="T3714" s="9">
        <f t="shared" si="346"/>
        <v>42155.290972222225</v>
      </c>
    </row>
    <row r="3715" spans="1:20" ht="45" x14ac:dyDescent="0.25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8276</v>
      </c>
      <c r="O3715" s="5">
        <f t="shared" ref="O3715:O3778" si="348">E3715*100/D3715</f>
        <v>101.5</v>
      </c>
      <c r="P3715" s="5">
        <f t="shared" si="347"/>
        <v>106.84210526315789</v>
      </c>
      <c r="Q3715" t="str">
        <f t="shared" ref="Q3715:Q3778" si="349">IF(ISERR(FIND(" ",N3715)),"",LEFT(N3715,FIND(" ",N3715)-1))</f>
        <v>theater</v>
      </c>
      <c r="R3715" t="str">
        <f t="shared" ref="R3715:R3778" si="350">IF(ISERR(FIND(" ",N3715)),"",RIGHT(N3715,LEN(N3715)-FIND("*",SUBSTITUTE(N3715," ","*",LEN(N3715)-LEN(SUBSTITUTE(N3715," ",""))))))</f>
        <v>plays</v>
      </c>
      <c r="S3715" s="9">
        <f t="shared" ref="S3715:S3778" si="351">(((J3715/60)/60)/24)+DATE(1970,1,1)</f>
        <v>42505.738032407404</v>
      </c>
      <c r="T3715" s="9">
        <f t="shared" ref="T3715:T3778" si="352">(((I3715/60)/60)/24)+DATE(1970,1,1)</f>
        <v>42525.738032407404</v>
      </c>
    </row>
    <row r="3716" spans="1:20" ht="60" x14ac:dyDescent="0.25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8276</v>
      </c>
      <c r="O3716" s="5">
        <f t="shared" si="348"/>
        <v>102.35</v>
      </c>
      <c r="P3716" s="5">
        <f t="shared" ref="P3716:P3779" si="353">IF(L3716=0,0,E3716/L3716)</f>
        <v>105.51546391752578</v>
      </c>
      <c r="Q3716" t="str">
        <f t="shared" si="349"/>
        <v>theater</v>
      </c>
      <c r="R3716" t="str">
        <f t="shared" si="350"/>
        <v>plays</v>
      </c>
      <c r="S3716" s="9">
        <f t="shared" si="351"/>
        <v>42118.556331018524</v>
      </c>
      <c r="T3716" s="9">
        <f t="shared" si="352"/>
        <v>42150.165972222225</v>
      </c>
    </row>
    <row r="3717" spans="1:20" ht="60" x14ac:dyDescent="0.25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8276</v>
      </c>
      <c r="O3717" s="5">
        <f t="shared" si="348"/>
        <v>102.57142857142857</v>
      </c>
      <c r="P3717" s="5">
        <f t="shared" si="353"/>
        <v>132.96296296296296</v>
      </c>
      <c r="Q3717" t="str">
        <f t="shared" si="349"/>
        <v>theater</v>
      </c>
      <c r="R3717" t="str">
        <f t="shared" si="350"/>
        <v>plays</v>
      </c>
      <c r="S3717" s="9">
        <f t="shared" si="351"/>
        <v>42036.995590277773</v>
      </c>
      <c r="T3717" s="9">
        <f t="shared" si="352"/>
        <v>42094.536111111112</v>
      </c>
    </row>
    <row r="3718" spans="1:20" ht="45" x14ac:dyDescent="0.25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8276</v>
      </c>
      <c r="O3718" s="5">
        <f t="shared" si="348"/>
        <v>155.75</v>
      </c>
      <c r="P3718" s="5">
        <f t="shared" si="353"/>
        <v>51.916666666666664</v>
      </c>
      <c r="Q3718" t="str">
        <f t="shared" si="349"/>
        <v>theater</v>
      </c>
      <c r="R3718" t="str">
        <f t="shared" si="350"/>
        <v>plays</v>
      </c>
      <c r="S3718" s="9">
        <f t="shared" si="351"/>
        <v>42360.887835648144</v>
      </c>
      <c r="T3718" s="9">
        <f t="shared" si="352"/>
        <v>42390.887835648144</v>
      </c>
    </row>
    <row r="3719" spans="1:20" ht="45" x14ac:dyDescent="0.25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8276</v>
      </c>
      <c r="O3719" s="5">
        <f t="shared" si="348"/>
        <v>100.75</v>
      </c>
      <c r="P3719" s="5">
        <f t="shared" si="353"/>
        <v>310</v>
      </c>
      <c r="Q3719" t="str">
        <f t="shared" si="349"/>
        <v>theater</v>
      </c>
      <c r="R3719" t="str">
        <f t="shared" si="350"/>
        <v>plays</v>
      </c>
      <c r="S3719" s="9">
        <f t="shared" si="351"/>
        <v>42102.866307870368</v>
      </c>
      <c r="T3719" s="9">
        <f t="shared" si="352"/>
        <v>42133.866307870368</v>
      </c>
    </row>
    <row r="3720" spans="1:20" ht="45" x14ac:dyDescent="0.25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8276</v>
      </c>
      <c r="O3720" s="5">
        <f t="shared" si="348"/>
        <v>239.4</v>
      </c>
      <c r="P3720" s="5">
        <f t="shared" si="353"/>
        <v>26.021739130434781</v>
      </c>
      <c r="Q3720" t="str">
        <f t="shared" si="349"/>
        <v>theater</v>
      </c>
      <c r="R3720" t="str">
        <f t="shared" si="350"/>
        <v>plays</v>
      </c>
      <c r="S3720" s="9">
        <f t="shared" si="351"/>
        <v>42032.716145833328</v>
      </c>
      <c r="T3720" s="9">
        <f t="shared" si="352"/>
        <v>42062.716145833328</v>
      </c>
    </row>
    <row r="3721" spans="1:20" ht="30" x14ac:dyDescent="0.25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8276</v>
      </c>
      <c r="O3721" s="5">
        <f t="shared" si="348"/>
        <v>210</v>
      </c>
      <c r="P3721" s="5">
        <f t="shared" si="353"/>
        <v>105</v>
      </c>
      <c r="Q3721" t="str">
        <f t="shared" si="349"/>
        <v>theater</v>
      </c>
      <c r="R3721" t="str">
        <f t="shared" si="350"/>
        <v>plays</v>
      </c>
      <c r="S3721" s="9">
        <f t="shared" si="351"/>
        <v>42147.729930555557</v>
      </c>
      <c r="T3721" s="9">
        <f t="shared" si="352"/>
        <v>42177.729930555557</v>
      </c>
    </row>
    <row r="3722" spans="1:20" ht="30" x14ac:dyDescent="0.25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8276</v>
      </c>
      <c r="O3722" s="5">
        <f t="shared" si="348"/>
        <v>104.51515151515152</v>
      </c>
      <c r="P3722" s="5">
        <f t="shared" si="353"/>
        <v>86.224999999999994</v>
      </c>
      <c r="Q3722" t="str">
        <f t="shared" si="349"/>
        <v>theater</v>
      </c>
      <c r="R3722" t="str">
        <f t="shared" si="350"/>
        <v>plays</v>
      </c>
      <c r="S3722" s="9">
        <f t="shared" si="351"/>
        <v>42165.993125000001</v>
      </c>
      <c r="T3722" s="9">
        <f t="shared" si="352"/>
        <v>42187.993125000001</v>
      </c>
    </row>
    <row r="3723" spans="1:20" ht="60" x14ac:dyDescent="0.25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8276</v>
      </c>
      <c r="O3723" s="5">
        <f t="shared" si="348"/>
        <v>100.8</v>
      </c>
      <c r="P3723" s="5">
        <f t="shared" si="353"/>
        <v>114.54545454545455</v>
      </c>
      <c r="Q3723" t="str">
        <f t="shared" si="349"/>
        <v>theater</v>
      </c>
      <c r="R3723" t="str">
        <f t="shared" si="350"/>
        <v>plays</v>
      </c>
      <c r="S3723" s="9">
        <f t="shared" si="351"/>
        <v>41927.936157407406</v>
      </c>
      <c r="T3723" s="9">
        <f t="shared" si="352"/>
        <v>41948.977824074071</v>
      </c>
    </row>
    <row r="3724" spans="1:20" ht="60" x14ac:dyDescent="0.25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8276</v>
      </c>
      <c r="O3724" s="5">
        <f t="shared" si="348"/>
        <v>111.2</v>
      </c>
      <c r="P3724" s="5">
        <f t="shared" si="353"/>
        <v>47.657142857142858</v>
      </c>
      <c r="Q3724" t="str">
        <f t="shared" si="349"/>
        <v>theater</v>
      </c>
      <c r="R3724" t="str">
        <f t="shared" si="350"/>
        <v>plays</v>
      </c>
      <c r="S3724" s="9">
        <f t="shared" si="351"/>
        <v>42381.671840277777</v>
      </c>
      <c r="T3724" s="9">
        <f t="shared" si="352"/>
        <v>42411.957638888889</v>
      </c>
    </row>
    <row r="3725" spans="1:20" ht="30" x14ac:dyDescent="0.25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8276</v>
      </c>
      <c r="O3725" s="5">
        <f t="shared" si="348"/>
        <v>102.04444444444445</v>
      </c>
      <c r="P3725" s="5">
        <f t="shared" si="353"/>
        <v>72.888888888888886</v>
      </c>
      <c r="Q3725" t="str">
        <f t="shared" si="349"/>
        <v>theater</v>
      </c>
      <c r="R3725" t="str">
        <f t="shared" si="350"/>
        <v>plays</v>
      </c>
      <c r="S3725" s="9">
        <f t="shared" si="351"/>
        <v>41943.753032407411</v>
      </c>
      <c r="T3725" s="9">
        <f t="shared" si="352"/>
        <v>41973.794699074075</v>
      </c>
    </row>
    <row r="3726" spans="1:20" ht="60" x14ac:dyDescent="0.25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8276</v>
      </c>
      <c r="O3726" s="5">
        <f t="shared" si="348"/>
        <v>102.54767441860466</v>
      </c>
      <c r="P3726" s="5">
        <f t="shared" si="353"/>
        <v>49.545505617977533</v>
      </c>
      <c r="Q3726" t="str">
        <f t="shared" si="349"/>
        <v>theater</v>
      </c>
      <c r="R3726" t="str">
        <f t="shared" si="350"/>
        <v>plays</v>
      </c>
      <c r="S3726" s="9">
        <f t="shared" si="351"/>
        <v>42465.491435185191</v>
      </c>
      <c r="T3726" s="9">
        <f t="shared" si="352"/>
        <v>42494.958333333328</v>
      </c>
    </row>
    <row r="3727" spans="1:20" ht="60" x14ac:dyDescent="0.25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8276</v>
      </c>
      <c r="O3727" s="5">
        <f t="shared" si="348"/>
        <v>127</v>
      </c>
      <c r="P3727" s="5">
        <f t="shared" si="353"/>
        <v>25.4</v>
      </c>
      <c r="Q3727" t="str">
        <f t="shared" si="349"/>
        <v>theater</v>
      </c>
      <c r="R3727" t="str">
        <f t="shared" si="350"/>
        <v>plays</v>
      </c>
      <c r="S3727" s="9">
        <f t="shared" si="351"/>
        <v>42401.945219907408</v>
      </c>
      <c r="T3727" s="9">
        <f t="shared" si="352"/>
        <v>42418.895833333328</v>
      </c>
    </row>
    <row r="3728" spans="1:20" ht="45" x14ac:dyDescent="0.25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8276</v>
      </c>
      <c r="O3728" s="5">
        <f t="shared" si="348"/>
        <v>338.70588235294116</v>
      </c>
      <c r="P3728" s="5">
        <f t="shared" si="353"/>
        <v>62.586956521739133</v>
      </c>
      <c r="Q3728" t="str">
        <f t="shared" si="349"/>
        <v>theater</v>
      </c>
      <c r="R3728" t="str">
        <f t="shared" si="350"/>
        <v>plays</v>
      </c>
      <c r="S3728" s="9">
        <f t="shared" si="351"/>
        <v>42462.140868055561</v>
      </c>
      <c r="T3728" s="9">
        <f t="shared" si="352"/>
        <v>42489.875</v>
      </c>
    </row>
    <row r="3729" spans="1:20" ht="45" x14ac:dyDescent="0.25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8276</v>
      </c>
      <c r="O3729" s="5">
        <f t="shared" si="348"/>
        <v>100.75</v>
      </c>
      <c r="P3729" s="5">
        <f t="shared" si="353"/>
        <v>61.060606060606062</v>
      </c>
      <c r="Q3729" t="str">
        <f t="shared" si="349"/>
        <v>theater</v>
      </c>
      <c r="R3729" t="str">
        <f t="shared" si="350"/>
        <v>plays</v>
      </c>
      <c r="S3729" s="9">
        <f t="shared" si="351"/>
        <v>42632.348310185189</v>
      </c>
      <c r="T3729" s="9">
        <f t="shared" si="352"/>
        <v>42663.204861111109</v>
      </c>
    </row>
    <row r="3730" spans="1:20" ht="45" x14ac:dyDescent="0.25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8276</v>
      </c>
      <c r="O3730" s="5">
        <f t="shared" si="348"/>
        <v>9.31</v>
      </c>
      <c r="P3730" s="5">
        <f t="shared" si="353"/>
        <v>60.064516129032256</v>
      </c>
      <c r="Q3730" t="str">
        <f t="shared" si="349"/>
        <v>theater</v>
      </c>
      <c r="R3730" t="str">
        <f t="shared" si="350"/>
        <v>plays</v>
      </c>
      <c r="S3730" s="9">
        <f t="shared" si="351"/>
        <v>42205.171018518522</v>
      </c>
      <c r="T3730" s="9">
        <f t="shared" si="352"/>
        <v>42235.171018518522</v>
      </c>
    </row>
    <row r="3731" spans="1:20" ht="60" x14ac:dyDescent="0.25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8276</v>
      </c>
      <c r="O3731" s="5">
        <f t="shared" si="348"/>
        <v>7.24</v>
      </c>
      <c r="P3731" s="5">
        <f t="shared" si="353"/>
        <v>72.400000000000006</v>
      </c>
      <c r="Q3731" t="str">
        <f t="shared" si="349"/>
        <v>theater</v>
      </c>
      <c r="R3731" t="str">
        <f t="shared" si="350"/>
        <v>plays</v>
      </c>
      <c r="S3731" s="9">
        <f t="shared" si="351"/>
        <v>42041.205000000002</v>
      </c>
      <c r="T3731" s="9">
        <f t="shared" si="352"/>
        <v>42086.16333333333</v>
      </c>
    </row>
    <row r="3732" spans="1:20" ht="45" x14ac:dyDescent="0.25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8276</v>
      </c>
      <c r="O3732" s="5">
        <f t="shared" si="348"/>
        <v>10</v>
      </c>
      <c r="P3732" s="5">
        <f t="shared" si="353"/>
        <v>100</v>
      </c>
      <c r="Q3732" t="str">
        <f t="shared" si="349"/>
        <v>theater</v>
      </c>
      <c r="R3732" t="str">
        <f t="shared" si="350"/>
        <v>plays</v>
      </c>
      <c r="S3732" s="9">
        <f t="shared" si="351"/>
        <v>42203.677766203706</v>
      </c>
      <c r="T3732" s="9">
        <f t="shared" si="352"/>
        <v>42233.677766203706</v>
      </c>
    </row>
    <row r="3733" spans="1:20" ht="60" x14ac:dyDescent="0.25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8276</v>
      </c>
      <c r="O3733" s="5">
        <f t="shared" si="348"/>
        <v>11.272727272727273</v>
      </c>
      <c r="P3733" s="5">
        <f t="shared" si="353"/>
        <v>51.666666666666664</v>
      </c>
      <c r="Q3733" t="str">
        <f t="shared" si="349"/>
        <v>theater</v>
      </c>
      <c r="R3733" t="str">
        <f t="shared" si="350"/>
        <v>plays</v>
      </c>
      <c r="S3733" s="9">
        <f t="shared" si="351"/>
        <v>41983.752847222218</v>
      </c>
      <c r="T3733" s="9">
        <f t="shared" si="352"/>
        <v>42014.140972222223</v>
      </c>
    </row>
    <row r="3734" spans="1:20" ht="45" x14ac:dyDescent="0.25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8276</v>
      </c>
      <c r="O3734" s="5">
        <f t="shared" si="348"/>
        <v>15.411764705882353</v>
      </c>
      <c r="P3734" s="5">
        <f t="shared" si="353"/>
        <v>32.75</v>
      </c>
      <c r="Q3734" t="str">
        <f t="shared" si="349"/>
        <v>theater</v>
      </c>
      <c r="R3734" t="str">
        <f t="shared" si="350"/>
        <v>plays</v>
      </c>
      <c r="S3734" s="9">
        <f t="shared" si="351"/>
        <v>41968.677465277782</v>
      </c>
      <c r="T3734" s="9">
        <f t="shared" si="352"/>
        <v>42028.5</v>
      </c>
    </row>
    <row r="3735" spans="1:20" ht="45" x14ac:dyDescent="0.25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8276</v>
      </c>
      <c r="O3735" s="5">
        <f t="shared" si="348"/>
        <v>0</v>
      </c>
      <c r="P3735" s="5">
        <f t="shared" si="353"/>
        <v>0</v>
      </c>
      <c r="Q3735" t="str">
        <f t="shared" si="349"/>
        <v>theater</v>
      </c>
      <c r="R3735" t="str">
        <f t="shared" si="350"/>
        <v>plays</v>
      </c>
      <c r="S3735" s="9">
        <f t="shared" si="351"/>
        <v>42103.024398148147</v>
      </c>
      <c r="T3735" s="9">
        <f t="shared" si="352"/>
        <v>42112.9375</v>
      </c>
    </row>
    <row r="3736" spans="1:20" ht="60" x14ac:dyDescent="0.25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8276</v>
      </c>
      <c r="O3736" s="5">
        <f t="shared" si="348"/>
        <v>28.466666666666665</v>
      </c>
      <c r="P3736" s="5">
        <f t="shared" si="353"/>
        <v>61</v>
      </c>
      <c r="Q3736" t="str">
        <f t="shared" si="349"/>
        <v>theater</v>
      </c>
      <c r="R3736" t="str">
        <f t="shared" si="350"/>
        <v>plays</v>
      </c>
      <c r="S3736" s="9">
        <f t="shared" si="351"/>
        <v>42089.901574074072</v>
      </c>
      <c r="T3736" s="9">
        <f t="shared" si="352"/>
        <v>42149.901574074072</v>
      </c>
    </row>
    <row r="3737" spans="1:20" ht="30" x14ac:dyDescent="0.25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8276</v>
      </c>
      <c r="O3737" s="5">
        <f t="shared" si="348"/>
        <v>13.333333333333334</v>
      </c>
      <c r="P3737" s="5">
        <f t="shared" si="353"/>
        <v>10</v>
      </c>
      <c r="Q3737" t="str">
        <f t="shared" si="349"/>
        <v>theater</v>
      </c>
      <c r="R3737" t="str">
        <f t="shared" si="350"/>
        <v>plays</v>
      </c>
      <c r="S3737" s="9">
        <f t="shared" si="351"/>
        <v>42122.693159722221</v>
      </c>
      <c r="T3737" s="9">
        <f t="shared" si="352"/>
        <v>42152.693159722221</v>
      </c>
    </row>
    <row r="3738" spans="1:20" ht="45" x14ac:dyDescent="0.25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8276</v>
      </c>
      <c r="O3738" s="5">
        <f t="shared" si="348"/>
        <v>0.66666666666666663</v>
      </c>
      <c r="P3738" s="5">
        <f t="shared" si="353"/>
        <v>10</v>
      </c>
      <c r="Q3738" t="str">
        <f t="shared" si="349"/>
        <v>theater</v>
      </c>
      <c r="R3738" t="str">
        <f t="shared" si="350"/>
        <v>plays</v>
      </c>
      <c r="S3738" s="9">
        <f t="shared" si="351"/>
        <v>42048.711724537032</v>
      </c>
      <c r="T3738" s="9">
        <f t="shared" si="352"/>
        <v>42086.75</v>
      </c>
    </row>
    <row r="3739" spans="1:20" ht="45" x14ac:dyDescent="0.25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8276</v>
      </c>
      <c r="O3739" s="5">
        <f t="shared" si="348"/>
        <v>21.428571428571427</v>
      </c>
      <c r="P3739" s="5">
        <f t="shared" si="353"/>
        <v>37.5</v>
      </c>
      <c r="Q3739" t="str">
        <f t="shared" si="349"/>
        <v>theater</v>
      </c>
      <c r="R3739" t="str">
        <f t="shared" si="350"/>
        <v>plays</v>
      </c>
      <c r="S3739" s="9">
        <f t="shared" si="351"/>
        <v>42297.691006944442</v>
      </c>
      <c r="T3739" s="9">
        <f t="shared" si="352"/>
        <v>42320.290972222225</v>
      </c>
    </row>
    <row r="3740" spans="1:20" ht="45" x14ac:dyDescent="0.25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8276</v>
      </c>
      <c r="O3740" s="5">
        <f t="shared" si="348"/>
        <v>18</v>
      </c>
      <c r="P3740" s="5">
        <f t="shared" si="353"/>
        <v>45</v>
      </c>
      <c r="Q3740" t="str">
        <f t="shared" si="349"/>
        <v>theater</v>
      </c>
      <c r="R3740" t="str">
        <f t="shared" si="350"/>
        <v>plays</v>
      </c>
      <c r="S3740" s="9">
        <f t="shared" si="351"/>
        <v>41813.938715277778</v>
      </c>
      <c r="T3740" s="9">
        <f t="shared" si="352"/>
        <v>41835.916666666664</v>
      </c>
    </row>
    <row r="3741" spans="1:20" ht="60" x14ac:dyDescent="0.25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8276</v>
      </c>
      <c r="O3741" s="5">
        <f t="shared" si="348"/>
        <v>20.125</v>
      </c>
      <c r="P3741" s="5">
        <f t="shared" si="353"/>
        <v>100.625</v>
      </c>
      <c r="Q3741" t="str">
        <f t="shared" si="349"/>
        <v>theater</v>
      </c>
      <c r="R3741" t="str">
        <f t="shared" si="350"/>
        <v>plays</v>
      </c>
      <c r="S3741" s="9">
        <f t="shared" si="351"/>
        <v>42548.449861111112</v>
      </c>
      <c r="T3741" s="9">
        <f t="shared" si="352"/>
        <v>42568.449861111112</v>
      </c>
    </row>
    <row r="3742" spans="1:20" ht="60" x14ac:dyDescent="0.25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8276</v>
      </c>
      <c r="O3742" s="5">
        <f t="shared" si="348"/>
        <v>17.899999999999999</v>
      </c>
      <c r="P3742" s="5">
        <f t="shared" si="353"/>
        <v>25.571428571428573</v>
      </c>
      <c r="Q3742" t="str">
        <f t="shared" si="349"/>
        <v>theater</v>
      </c>
      <c r="R3742" t="str">
        <f t="shared" si="350"/>
        <v>plays</v>
      </c>
      <c r="S3742" s="9">
        <f t="shared" si="351"/>
        <v>41833.089756944442</v>
      </c>
      <c r="T3742" s="9">
        <f t="shared" si="352"/>
        <v>41863.079143518517</v>
      </c>
    </row>
    <row r="3743" spans="1:20" ht="45" x14ac:dyDescent="0.25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8276</v>
      </c>
      <c r="O3743" s="5">
        <f t="shared" si="348"/>
        <v>0</v>
      </c>
      <c r="P3743" s="5">
        <f t="shared" si="353"/>
        <v>0</v>
      </c>
      <c r="Q3743" t="str">
        <f t="shared" si="349"/>
        <v>theater</v>
      </c>
      <c r="R3743" t="str">
        <f t="shared" si="350"/>
        <v>plays</v>
      </c>
      <c r="S3743" s="9">
        <f t="shared" si="351"/>
        <v>42325.920717592591</v>
      </c>
      <c r="T3743" s="9">
        <f t="shared" si="352"/>
        <v>42355.920717592591</v>
      </c>
    </row>
    <row r="3744" spans="1:20" ht="60" x14ac:dyDescent="0.25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8276</v>
      </c>
      <c r="O3744" s="5">
        <f t="shared" si="348"/>
        <v>2</v>
      </c>
      <c r="P3744" s="5">
        <f t="shared" si="353"/>
        <v>25</v>
      </c>
      <c r="Q3744" t="str">
        <f t="shared" si="349"/>
        <v>theater</v>
      </c>
      <c r="R3744" t="str">
        <f t="shared" si="350"/>
        <v>plays</v>
      </c>
      <c r="S3744" s="9">
        <f t="shared" si="351"/>
        <v>41858.214629629627</v>
      </c>
      <c r="T3744" s="9">
        <f t="shared" si="352"/>
        <v>41888.214629629627</v>
      </c>
    </row>
    <row r="3745" spans="1:20" ht="45" x14ac:dyDescent="0.25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8276</v>
      </c>
      <c r="O3745" s="5">
        <f t="shared" si="348"/>
        <v>0</v>
      </c>
      <c r="P3745" s="5">
        <f t="shared" si="353"/>
        <v>0</v>
      </c>
      <c r="Q3745" t="str">
        <f t="shared" si="349"/>
        <v>theater</v>
      </c>
      <c r="R3745" t="str">
        <f t="shared" si="350"/>
        <v>plays</v>
      </c>
      <c r="S3745" s="9">
        <f t="shared" si="351"/>
        <v>41793.710231481484</v>
      </c>
      <c r="T3745" s="9">
        <f t="shared" si="352"/>
        <v>41823.710231481484</v>
      </c>
    </row>
    <row r="3746" spans="1:20" ht="60" x14ac:dyDescent="0.25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8276</v>
      </c>
      <c r="O3746" s="5">
        <f t="shared" si="348"/>
        <v>0</v>
      </c>
      <c r="P3746" s="5">
        <f t="shared" si="353"/>
        <v>0</v>
      </c>
      <c r="Q3746" t="str">
        <f t="shared" si="349"/>
        <v>theater</v>
      </c>
      <c r="R3746" t="str">
        <f t="shared" si="350"/>
        <v>plays</v>
      </c>
      <c r="S3746" s="9">
        <f t="shared" si="351"/>
        <v>41793.814259259263</v>
      </c>
      <c r="T3746" s="9">
        <f t="shared" si="352"/>
        <v>41825.165972222225</v>
      </c>
    </row>
    <row r="3747" spans="1:20" ht="45" x14ac:dyDescent="0.25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8276</v>
      </c>
      <c r="O3747" s="5">
        <f t="shared" si="348"/>
        <v>10</v>
      </c>
      <c r="P3747" s="5">
        <f t="shared" si="353"/>
        <v>10</v>
      </c>
      <c r="Q3747" t="str">
        <f t="shared" si="349"/>
        <v>theater</v>
      </c>
      <c r="R3747" t="str">
        <f t="shared" si="350"/>
        <v>plays</v>
      </c>
      <c r="S3747" s="9">
        <f t="shared" si="351"/>
        <v>41831.697939814818</v>
      </c>
      <c r="T3747" s="9">
        <f t="shared" si="352"/>
        <v>41861.697939814818</v>
      </c>
    </row>
    <row r="3748" spans="1:20" ht="30" x14ac:dyDescent="0.25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8276</v>
      </c>
      <c r="O3748" s="5">
        <f t="shared" si="348"/>
        <v>2.3764705882352941</v>
      </c>
      <c r="P3748" s="5">
        <f t="shared" si="353"/>
        <v>202</v>
      </c>
      <c r="Q3748" t="str">
        <f t="shared" si="349"/>
        <v>theater</v>
      </c>
      <c r="R3748" t="str">
        <f t="shared" si="350"/>
        <v>plays</v>
      </c>
      <c r="S3748" s="9">
        <f t="shared" si="351"/>
        <v>42621.389340277776</v>
      </c>
      <c r="T3748" s="9">
        <f t="shared" si="352"/>
        <v>42651.389340277776</v>
      </c>
    </row>
    <row r="3749" spans="1:20" ht="30" x14ac:dyDescent="0.25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8276</v>
      </c>
      <c r="O3749" s="5">
        <f t="shared" si="348"/>
        <v>1</v>
      </c>
      <c r="P3749" s="5">
        <f t="shared" si="353"/>
        <v>25</v>
      </c>
      <c r="Q3749" t="str">
        <f t="shared" si="349"/>
        <v>theater</v>
      </c>
      <c r="R3749" t="str">
        <f t="shared" si="350"/>
        <v>plays</v>
      </c>
      <c r="S3749" s="9">
        <f t="shared" si="351"/>
        <v>42164.299722222218</v>
      </c>
      <c r="T3749" s="9">
        <f t="shared" si="352"/>
        <v>42190.957638888889</v>
      </c>
    </row>
    <row r="3750" spans="1:20" ht="60" x14ac:dyDescent="0.25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8310</v>
      </c>
      <c r="O3750" s="5">
        <f t="shared" si="348"/>
        <v>103.52</v>
      </c>
      <c r="P3750" s="5">
        <f t="shared" si="353"/>
        <v>99.538461538461533</v>
      </c>
      <c r="Q3750" t="str">
        <f t="shared" si="349"/>
        <v>theater</v>
      </c>
      <c r="R3750" t="str">
        <f t="shared" si="350"/>
        <v>musical</v>
      </c>
      <c r="S3750" s="9">
        <f t="shared" si="351"/>
        <v>42395.706435185188</v>
      </c>
      <c r="T3750" s="9">
        <f t="shared" si="352"/>
        <v>42416.249305555553</v>
      </c>
    </row>
    <row r="3751" spans="1:20" ht="45" x14ac:dyDescent="0.25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8310</v>
      </c>
      <c r="O3751" s="5">
        <f t="shared" si="348"/>
        <v>105</v>
      </c>
      <c r="P3751" s="5">
        <f t="shared" si="353"/>
        <v>75</v>
      </c>
      <c r="Q3751" t="str">
        <f t="shared" si="349"/>
        <v>theater</v>
      </c>
      <c r="R3751" t="str">
        <f t="shared" si="350"/>
        <v>musical</v>
      </c>
      <c r="S3751" s="9">
        <f t="shared" si="351"/>
        <v>42458.127175925925</v>
      </c>
      <c r="T3751" s="9">
        <f t="shared" si="352"/>
        <v>42489.165972222225</v>
      </c>
    </row>
    <row r="3752" spans="1:20" ht="105" x14ac:dyDescent="0.25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8310</v>
      </c>
      <c r="O3752" s="5">
        <f t="shared" si="348"/>
        <v>100.45</v>
      </c>
      <c r="P3752" s="5">
        <f t="shared" si="353"/>
        <v>215.25</v>
      </c>
      <c r="Q3752" t="str">
        <f t="shared" si="349"/>
        <v>theater</v>
      </c>
      <c r="R3752" t="str">
        <f t="shared" si="350"/>
        <v>musical</v>
      </c>
      <c r="S3752" s="9">
        <f t="shared" si="351"/>
        <v>42016.981574074074</v>
      </c>
      <c r="T3752" s="9">
        <f t="shared" si="352"/>
        <v>42045.332638888889</v>
      </c>
    </row>
    <row r="3753" spans="1:20" ht="45" x14ac:dyDescent="0.25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8310</v>
      </c>
      <c r="O3753" s="5">
        <f t="shared" si="348"/>
        <v>132.6</v>
      </c>
      <c r="P3753" s="5">
        <f t="shared" si="353"/>
        <v>120.54545454545455</v>
      </c>
      <c r="Q3753" t="str">
        <f t="shared" si="349"/>
        <v>theater</v>
      </c>
      <c r="R3753" t="str">
        <f t="shared" si="350"/>
        <v>musical</v>
      </c>
      <c r="S3753" s="9">
        <f t="shared" si="351"/>
        <v>42403.035567129627</v>
      </c>
      <c r="T3753" s="9">
        <f t="shared" si="352"/>
        <v>42462.993900462956</v>
      </c>
    </row>
    <row r="3754" spans="1:20" ht="60" x14ac:dyDescent="0.25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8310</v>
      </c>
      <c r="O3754" s="5">
        <f t="shared" si="348"/>
        <v>113</v>
      </c>
      <c r="P3754" s="5">
        <f t="shared" si="353"/>
        <v>37.666666666666664</v>
      </c>
      <c r="Q3754" t="str">
        <f t="shared" si="349"/>
        <v>theater</v>
      </c>
      <c r="R3754" t="str">
        <f t="shared" si="350"/>
        <v>musical</v>
      </c>
      <c r="S3754" s="9">
        <f t="shared" si="351"/>
        <v>42619.802488425921</v>
      </c>
      <c r="T3754" s="9">
        <f t="shared" si="352"/>
        <v>42659.875</v>
      </c>
    </row>
    <row r="3755" spans="1:20" ht="60" x14ac:dyDescent="0.25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8310</v>
      </c>
      <c r="O3755" s="5">
        <f t="shared" si="348"/>
        <v>103.34</v>
      </c>
      <c r="P3755" s="5">
        <f t="shared" si="353"/>
        <v>172.23333333333332</v>
      </c>
      <c r="Q3755" t="str">
        <f t="shared" si="349"/>
        <v>theater</v>
      </c>
      <c r="R3755" t="str">
        <f t="shared" si="350"/>
        <v>musical</v>
      </c>
      <c r="S3755" s="9">
        <f t="shared" si="351"/>
        <v>42128.824074074073</v>
      </c>
      <c r="T3755" s="9">
        <f t="shared" si="352"/>
        <v>42158</v>
      </c>
    </row>
    <row r="3756" spans="1:20" ht="45" x14ac:dyDescent="0.25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8310</v>
      </c>
      <c r="O3756" s="5">
        <f t="shared" si="348"/>
        <v>120</v>
      </c>
      <c r="P3756" s="5">
        <f t="shared" si="353"/>
        <v>111.11111111111111</v>
      </c>
      <c r="Q3756" t="str">
        <f t="shared" si="349"/>
        <v>theater</v>
      </c>
      <c r="R3756" t="str">
        <f t="shared" si="350"/>
        <v>musical</v>
      </c>
      <c r="S3756" s="9">
        <f t="shared" si="351"/>
        <v>41808.881215277775</v>
      </c>
      <c r="T3756" s="9">
        <f t="shared" si="352"/>
        <v>41846.207638888889</v>
      </c>
    </row>
    <row r="3757" spans="1:20" ht="60" x14ac:dyDescent="0.25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8310</v>
      </c>
      <c r="O3757" s="5">
        <f t="shared" si="348"/>
        <v>129.63636363636363</v>
      </c>
      <c r="P3757" s="5">
        <f t="shared" si="353"/>
        <v>25.464285714285715</v>
      </c>
      <c r="Q3757" t="str">
        <f t="shared" si="349"/>
        <v>theater</v>
      </c>
      <c r="R3757" t="str">
        <f t="shared" si="350"/>
        <v>musical</v>
      </c>
      <c r="S3757" s="9">
        <f t="shared" si="351"/>
        <v>42445.866979166662</v>
      </c>
      <c r="T3757" s="9">
        <f t="shared" si="352"/>
        <v>42475.866979166662</v>
      </c>
    </row>
    <row r="3758" spans="1:20" ht="60" x14ac:dyDescent="0.25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8310</v>
      </c>
      <c r="O3758" s="5">
        <f t="shared" si="348"/>
        <v>101.11111111111111</v>
      </c>
      <c r="P3758" s="5">
        <f t="shared" si="353"/>
        <v>267.64705882352939</v>
      </c>
      <c r="Q3758" t="str">
        <f t="shared" si="349"/>
        <v>theater</v>
      </c>
      <c r="R3758" t="str">
        <f t="shared" si="350"/>
        <v>musical</v>
      </c>
      <c r="S3758" s="9">
        <f t="shared" si="351"/>
        <v>41771.814791666664</v>
      </c>
      <c r="T3758" s="9">
        <f t="shared" si="352"/>
        <v>41801.814791666664</v>
      </c>
    </row>
    <row r="3759" spans="1:20" ht="45" x14ac:dyDescent="0.25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8310</v>
      </c>
      <c r="O3759" s="5">
        <f t="shared" si="348"/>
        <v>108.51428571428572</v>
      </c>
      <c r="P3759" s="5">
        <f t="shared" si="353"/>
        <v>75.959999999999994</v>
      </c>
      <c r="Q3759" t="str">
        <f t="shared" si="349"/>
        <v>theater</v>
      </c>
      <c r="R3759" t="str">
        <f t="shared" si="350"/>
        <v>musical</v>
      </c>
      <c r="S3759" s="9">
        <f t="shared" si="351"/>
        <v>41954.850868055553</v>
      </c>
      <c r="T3759" s="9">
        <f t="shared" si="352"/>
        <v>41974.850868055553</v>
      </c>
    </row>
    <row r="3760" spans="1:20" ht="30" x14ac:dyDescent="0.25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8310</v>
      </c>
      <c r="O3760" s="5">
        <f t="shared" si="348"/>
        <v>102.33333333333333</v>
      </c>
      <c r="P3760" s="5">
        <f t="shared" si="353"/>
        <v>59.03846153846154</v>
      </c>
      <c r="Q3760" t="str">
        <f t="shared" si="349"/>
        <v>theater</v>
      </c>
      <c r="R3760" t="str">
        <f t="shared" si="350"/>
        <v>musical</v>
      </c>
      <c r="S3760" s="9">
        <f t="shared" si="351"/>
        <v>41747.471504629626</v>
      </c>
      <c r="T3760" s="9">
        <f t="shared" si="352"/>
        <v>41778.208333333336</v>
      </c>
    </row>
    <row r="3761" spans="1:20" ht="30" x14ac:dyDescent="0.25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8310</v>
      </c>
      <c r="O3761" s="5">
        <f t="shared" si="348"/>
        <v>110.24425000000001</v>
      </c>
      <c r="P3761" s="5">
        <f t="shared" si="353"/>
        <v>50.111022727272733</v>
      </c>
      <c r="Q3761" t="str">
        <f t="shared" si="349"/>
        <v>theater</v>
      </c>
      <c r="R3761" t="str">
        <f t="shared" si="350"/>
        <v>musical</v>
      </c>
      <c r="S3761" s="9">
        <f t="shared" si="351"/>
        <v>42182.108252314814</v>
      </c>
      <c r="T3761" s="9">
        <f t="shared" si="352"/>
        <v>42242.108252314814</v>
      </c>
    </row>
    <row r="3762" spans="1:20" ht="60" x14ac:dyDescent="0.25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8310</v>
      </c>
      <c r="O3762" s="5">
        <f t="shared" si="348"/>
        <v>101.01540000000001</v>
      </c>
      <c r="P3762" s="5">
        <f t="shared" si="353"/>
        <v>55.502967032967035</v>
      </c>
      <c r="Q3762" t="str">
        <f t="shared" si="349"/>
        <v>theater</v>
      </c>
      <c r="R3762" t="str">
        <f t="shared" si="350"/>
        <v>musical</v>
      </c>
      <c r="S3762" s="9">
        <f t="shared" si="351"/>
        <v>41739.525300925925</v>
      </c>
      <c r="T3762" s="9">
        <f t="shared" si="352"/>
        <v>41764.525300925925</v>
      </c>
    </row>
    <row r="3763" spans="1:20" ht="60" x14ac:dyDescent="0.25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8310</v>
      </c>
      <c r="O3763" s="5">
        <f t="shared" si="348"/>
        <v>100</v>
      </c>
      <c r="P3763" s="5">
        <f t="shared" si="353"/>
        <v>166.66666666666666</v>
      </c>
      <c r="Q3763" t="str">
        <f t="shared" si="349"/>
        <v>theater</v>
      </c>
      <c r="R3763" t="str">
        <f t="shared" si="350"/>
        <v>musical</v>
      </c>
      <c r="S3763" s="9">
        <f t="shared" si="351"/>
        <v>42173.466863425929</v>
      </c>
      <c r="T3763" s="9">
        <f t="shared" si="352"/>
        <v>42226.958333333328</v>
      </c>
    </row>
    <row r="3764" spans="1:20" ht="45" x14ac:dyDescent="0.25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8310</v>
      </c>
      <c r="O3764" s="5">
        <f t="shared" si="348"/>
        <v>106.24</v>
      </c>
      <c r="P3764" s="5">
        <f t="shared" si="353"/>
        <v>47.428571428571431</v>
      </c>
      <c r="Q3764" t="str">
        <f t="shared" si="349"/>
        <v>theater</v>
      </c>
      <c r="R3764" t="str">
        <f t="shared" si="350"/>
        <v>musical</v>
      </c>
      <c r="S3764" s="9">
        <f t="shared" si="351"/>
        <v>42193.813530092593</v>
      </c>
      <c r="T3764" s="9">
        <f t="shared" si="352"/>
        <v>42218.813530092593</v>
      </c>
    </row>
    <row r="3765" spans="1:20" ht="30" x14ac:dyDescent="0.25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8310</v>
      </c>
      <c r="O3765" s="5">
        <f t="shared" si="348"/>
        <v>100</v>
      </c>
      <c r="P3765" s="5">
        <f t="shared" si="353"/>
        <v>64.935064935064929</v>
      </c>
      <c r="Q3765" t="str">
        <f t="shared" si="349"/>
        <v>theater</v>
      </c>
      <c r="R3765" t="str">
        <f t="shared" si="350"/>
        <v>musical</v>
      </c>
      <c r="S3765" s="9">
        <f t="shared" si="351"/>
        <v>42065.750300925924</v>
      </c>
      <c r="T3765" s="9">
        <f t="shared" si="352"/>
        <v>42095.708634259259</v>
      </c>
    </row>
    <row r="3766" spans="1:20" ht="45" x14ac:dyDescent="0.25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8310</v>
      </c>
      <c r="O3766" s="5">
        <f t="shared" si="348"/>
        <v>100</v>
      </c>
      <c r="P3766" s="5">
        <f t="shared" si="353"/>
        <v>55.555555555555557</v>
      </c>
      <c r="Q3766" t="str">
        <f t="shared" si="349"/>
        <v>theater</v>
      </c>
      <c r="R3766" t="str">
        <f t="shared" si="350"/>
        <v>musical</v>
      </c>
      <c r="S3766" s="9">
        <f t="shared" si="351"/>
        <v>42499.842962962968</v>
      </c>
      <c r="T3766" s="9">
        <f t="shared" si="352"/>
        <v>42519.024999999994</v>
      </c>
    </row>
    <row r="3767" spans="1:20" ht="60" x14ac:dyDescent="0.25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8310</v>
      </c>
      <c r="O3767" s="5">
        <f t="shared" si="348"/>
        <v>113.45714285714286</v>
      </c>
      <c r="P3767" s="5">
        <f t="shared" si="353"/>
        <v>74.224299065420567</v>
      </c>
      <c r="Q3767" t="str">
        <f t="shared" si="349"/>
        <v>theater</v>
      </c>
      <c r="R3767" t="str">
        <f t="shared" si="350"/>
        <v>musical</v>
      </c>
      <c r="S3767" s="9">
        <f t="shared" si="351"/>
        <v>41820.776412037041</v>
      </c>
      <c r="T3767" s="9">
        <f t="shared" si="352"/>
        <v>41850.776412037041</v>
      </c>
    </row>
    <row r="3768" spans="1:20" ht="45" x14ac:dyDescent="0.25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8310</v>
      </c>
      <c r="O3768" s="5">
        <f t="shared" si="348"/>
        <v>102.65009999999999</v>
      </c>
      <c r="P3768" s="5">
        <f t="shared" si="353"/>
        <v>106.9271875</v>
      </c>
      <c r="Q3768" t="str">
        <f t="shared" si="349"/>
        <v>theater</v>
      </c>
      <c r="R3768" t="str">
        <f t="shared" si="350"/>
        <v>musical</v>
      </c>
      <c r="S3768" s="9">
        <f t="shared" si="351"/>
        <v>41788.167187500003</v>
      </c>
      <c r="T3768" s="9">
        <f t="shared" si="352"/>
        <v>41823.167187500003</v>
      </c>
    </row>
    <row r="3769" spans="1:20" ht="60" x14ac:dyDescent="0.25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8310</v>
      </c>
      <c r="O3769" s="5">
        <f t="shared" si="348"/>
        <v>116.75</v>
      </c>
      <c r="P3769" s="5">
        <f t="shared" si="353"/>
        <v>41.696428571428569</v>
      </c>
      <c r="Q3769" t="str">
        <f t="shared" si="349"/>
        <v>theater</v>
      </c>
      <c r="R3769" t="str">
        <f t="shared" si="350"/>
        <v>musical</v>
      </c>
      <c r="S3769" s="9">
        <f t="shared" si="351"/>
        <v>42050.019641203704</v>
      </c>
      <c r="T3769" s="9">
        <f t="shared" si="352"/>
        <v>42064.207638888889</v>
      </c>
    </row>
    <row r="3770" spans="1:20" ht="60" x14ac:dyDescent="0.25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8310</v>
      </c>
      <c r="O3770" s="5">
        <f t="shared" si="348"/>
        <v>107.65274999999998</v>
      </c>
      <c r="P3770" s="5">
        <f t="shared" si="353"/>
        <v>74.243275862068955</v>
      </c>
      <c r="Q3770" t="str">
        <f t="shared" si="349"/>
        <v>theater</v>
      </c>
      <c r="R3770" t="str">
        <f t="shared" si="350"/>
        <v>musical</v>
      </c>
      <c r="S3770" s="9">
        <f t="shared" si="351"/>
        <v>41772.727893518517</v>
      </c>
      <c r="T3770" s="9">
        <f t="shared" si="352"/>
        <v>41802.727893518517</v>
      </c>
    </row>
    <row r="3771" spans="1:20" ht="45" x14ac:dyDescent="0.25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8310</v>
      </c>
      <c r="O3771" s="5">
        <f t="shared" si="348"/>
        <v>100</v>
      </c>
      <c r="P3771" s="5">
        <f t="shared" si="353"/>
        <v>73.333333333333329</v>
      </c>
      <c r="Q3771" t="str">
        <f t="shared" si="349"/>
        <v>theater</v>
      </c>
      <c r="R3771" t="str">
        <f t="shared" si="350"/>
        <v>musical</v>
      </c>
      <c r="S3771" s="9">
        <f t="shared" si="351"/>
        <v>42445.598136574074</v>
      </c>
      <c r="T3771" s="9">
        <f t="shared" si="352"/>
        <v>42475.598136574074</v>
      </c>
    </row>
    <row r="3772" spans="1:20" ht="60" x14ac:dyDescent="0.25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8310</v>
      </c>
      <c r="O3772" s="5">
        <f t="shared" si="348"/>
        <v>100</v>
      </c>
      <c r="P3772" s="5">
        <f t="shared" si="353"/>
        <v>100</v>
      </c>
      <c r="Q3772" t="str">
        <f t="shared" si="349"/>
        <v>theater</v>
      </c>
      <c r="R3772" t="str">
        <f t="shared" si="350"/>
        <v>musical</v>
      </c>
      <c r="S3772" s="9">
        <f t="shared" si="351"/>
        <v>42138.930671296301</v>
      </c>
      <c r="T3772" s="9">
        <f t="shared" si="352"/>
        <v>42168.930671296301</v>
      </c>
    </row>
    <row r="3773" spans="1:20" ht="30" x14ac:dyDescent="0.25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8310</v>
      </c>
      <c r="O3773" s="5">
        <f t="shared" si="348"/>
        <v>146</v>
      </c>
      <c r="P3773" s="5">
        <f t="shared" si="353"/>
        <v>38.421052631578945</v>
      </c>
      <c r="Q3773" t="str">
        <f t="shared" si="349"/>
        <v>theater</v>
      </c>
      <c r="R3773" t="str">
        <f t="shared" si="350"/>
        <v>musical</v>
      </c>
      <c r="S3773" s="9">
        <f t="shared" si="351"/>
        <v>42493.857083333336</v>
      </c>
      <c r="T3773" s="9">
        <f t="shared" si="352"/>
        <v>42508</v>
      </c>
    </row>
    <row r="3774" spans="1:20" ht="45" x14ac:dyDescent="0.25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8310</v>
      </c>
      <c r="O3774" s="5">
        <f t="shared" si="348"/>
        <v>110.2</v>
      </c>
      <c r="P3774" s="5">
        <f t="shared" si="353"/>
        <v>166.96969696969697</v>
      </c>
      <c r="Q3774" t="str">
        <f t="shared" si="349"/>
        <v>theater</v>
      </c>
      <c r="R3774" t="str">
        <f t="shared" si="350"/>
        <v>musical</v>
      </c>
      <c r="S3774" s="9">
        <f t="shared" si="351"/>
        <v>42682.616967592592</v>
      </c>
      <c r="T3774" s="9">
        <f t="shared" si="352"/>
        <v>42703.25</v>
      </c>
    </row>
    <row r="3775" spans="1:20" ht="30" x14ac:dyDescent="0.25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8310</v>
      </c>
      <c r="O3775" s="5">
        <f t="shared" si="348"/>
        <v>108.2</v>
      </c>
      <c r="P3775" s="5">
        <f t="shared" si="353"/>
        <v>94.912280701754383</v>
      </c>
      <c r="Q3775" t="str">
        <f t="shared" si="349"/>
        <v>theater</v>
      </c>
      <c r="R3775" t="str">
        <f t="shared" si="350"/>
        <v>musical</v>
      </c>
      <c r="S3775" s="9">
        <f t="shared" si="351"/>
        <v>42656.005173611105</v>
      </c>
      <c r="T3775" s="9">
        <f t="shared" si="352"/>
        <v>42689.088888888888</v>
      </c>
    </row>
    <row r="3776" spans="1:20" ht="60" x14ac:dyDescent="0.25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8310</v>
      </c>
      <c r="O3776" s="5">
        <f t="shared" si="348"/>
        <v>100</v>
      </c>
      <c r="P3776" s="5">
        <f t="shared" si="353"/>
        <v>100</v>
      </c>
      <c r="Q3776" t="str">
        <f t="shared" si="349"/>
        <v>theater</v>
      </c>
      <c r="R3776" t="str">
        <f t="shared" si="350"/>
        <v>musical</v>
      </c>
      <c r="S3776" s="9">
        <f t="shared" si="351"/>
        <v>42087.792303240742</v>
      </c>
      <c r="T3776" s="9">
        <f t="shared" si="352"/>
        <v>42103.792303240742</v>
      </c>
    </row>
    <row r="3777" spans="1:20" ht="45" x14ac:dyDescent="0.25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8310</v>
      </c>
      <c r="O3777" s="5">
        <f t="shared" si="348"/>
        <v>100.25</v>
      </c>
      <c r="P3777" s="5">
        <f t="shared" si="353"/>
        <v>143.21428571428572</v>
      </c>
      <c r="Q3777" t="str">
        <f t="shared" si="349"/>
        <v>theater</v>
      </c>
      <c r="R3777" t="str">
        <f t="shared" si="350"/>
        <v>musical</v>
      </c>
      <c r="S3777" s="9">
        <f t="shared" si="351"/>
        <v>42075.942627314813</v>
      </c>
      <c r="T3777" s="9">
        <f t="shared" si="352"/>
        <v>42103.166666666672</v>
      </c>
    </row>
    <row r="3778" spans="1:20" ht="60" x14ac:dyDescent="0.25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8310</v>
      </c>
      <c r="O3778" s="5">
        <f t="shared" si="348"/>
        <v>106.71250000000001</v>
      </c>
      <c r="P3778" s="5">
        <f t="shared" si="353"/>
        <v>90.819148936170208</v>
      </c>
      <c r="Q3778" t="str">
        <f t="shared" si="349"/>
        <v>theater</v>
      </c>
      <c r="R3778" t="str">
        <f t="shared" si="350"/>
        <v>musical</v>
      </c>
      <c r="S3778" s="9">
        <f t="shared" si="351"/>
        <v>41814.367800925924</v>
      </c>
      <c r="T3778" s="9">
        <f t="shared" si="352"/>
        <v>41852.041666666664</v>
      </c>
    </row>
    <row r="3779" spans="1:20" ht="45" x14ac:dyDescent="0.25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8310</v>
      </c>
      <c r="O3779" s="5">
        <f t="shared" ref="O3779:O3842" si="354">E3779*100/D3779</f>
        <v>143.19999999999999</v>
      </c>
      <c r="P3779" s="5">
        <f t="shared" si="353"/>
        <v>48.542372881355931</v>
      </c>
      <c r="Q3779" t="str">
        <f t="shared" ref="Q3779:Q3842" si="355">IF(ISERR(FIND(" ",N3779)),"",LEFT(N3779,FIND(" ",N3779)-1))</f>
        <v>theater</v>
      </c>
      <c r="R3779" t="str">
        <f t="shared" ref="R3779:R3842" si="356">IF(ISERR(FIND(" ",N3779)),"",RIGHT(N3779,LEN(N3779)-FIND("*",SUBSTITUTE(N3779," ","*",LEN(N3779)-LEN(SUBSTITUTE(N3779," ",""))))))</f>
        <v>musical</v>
      </c>
      <c r="S3779" s="9">
        <f t="shared" ref="S3779:S3842" si="357">(((J3779/60)/60)/24)+DATE(1970,1,1)</f>
        <v>41887.111354166671</v>
      </c>
      <c r="T3779" s="9">
        <f t="shared" ref="T3779:T3842" si="358">(((I3779/60)/60)/24)+DATE(1970,1,1)</f>
        <v>41909.166666666664</v>
      </c>
    </row>
    <row r="3780" spans="1:20" ht="30" x14ac:dyDescent="0.25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8310</v>
      </c>
      <c r="O3780" s="5">
        <f t="shared" si="354"/>
        <v>105.04166666666667</v>
      </c>
      <c r="P3780" s="5">
        <f t="shared" ref="P3780:P3843" si="359">IF(L3780=0,0,E3780/L3780)</f>
        <v>70.027777777777771</v>
      </c>
      <c r="Q3780" t="str">
        <f t="shared" si="355"/>
        <v>theater</v>
      </c>
      <c r="R3780" t="str">
        <f t="shared" si="356"/>
        <v>musical</v>
      </c>
      <c r="S3780" s="9">
        <f t="shared" si="357"/>
        <v>41989.819212962961</v>
      </c>
      <c r="T3780" s="9">
        <f t="shared" si="358"/>
        <v>42049.819212962961</v>
      </c>
    </row>
    <row r="3781" spans="1:20" ht="30" x14ac:dyDescent="0.25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8310</v>
      </c>
      <c r="O3781" s="5">
        <f t="shared" si="354"/>
        <v>103.98</v>
      </c>
      <c r="P3781" s="5">
        <f t="shared" si="359"/>
        <v>135.62608695652173</v>
      </c>
      <c r="Q3781" t="str">
        <f t="shared" si="355"/>
        <v>theater</v>
      </c>
      <c r="R3781" t="str">
        <f t="shared" si="356"/>
        <v>musical</v>
      </c>
      <c r="S3781" s="9">
        <f t="shared" si="357"/>
        <v>42425.735416666663</v>
      </c>
      <c r="T3781" s="9">
        <f t="shared" si="358"/>
        <v>42455.693750000006</v>
      </c>
    </row>
    <row r="3782" spans="1:20" ht="45" x14ac:dyDescent="0.25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8310</v>
      </c>
      <c r="O3782" s="5">
        <f t="shared" si="354"/>
        <v>120</v>
      </c>
      <c r="P3782" s="5">
        <f t="shared" si="359"/>
        <v>100</v>
      </c>
      <c r="Q3782" t="str">
        <f t="shared" si="355"/>
        <v>theater</v>
      </c>
      <c r="R3782" t="str">
        <f t="shared" si="356"/>
        <v>musical</v>
      </c>
      <c r="S3782" s="9">
        <f t="shared" si="357"/>
        <v>42166.219733796301</v>
      </c>
      <c r="T3782" s="9">
        <f t="shared" si="358"/>
        <v>42198.837499999994</v>
      </c>
    </row>
    <row r="3783" spans="1:20" ht="60" x14ac:dyDescent="0.25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8310</v>
      </c>
      <c r="O3783" s="5">
        <f t="shared" si="354"/>
        <v>109.66666666666667</v>
      </c>
      <c r="P3783" s="5">
        <f t="shared" si="359"/>
        <v>94.90384615384616</v>
      </c>
      <c r="Q3783" t="str">
        <f t="shared" si="355"/>
        <v>theater</v>
      </c>
      <c r="R3783" t="str">
        <f t="shared" si="356"/>
        <v>musical</v>
      </c>
      <c r="S3783" s="9">
        <f t="shared" si="357"/>
        <v>41865.882928240739</v>
      </c>
      <c r="T3783" s="9">
        <f t="shared" si="358"/>
        <v>41890.882928240739</v>
      </c>
    </row>
    <row r="3784" spans="1:20" ht="60" x14ac:dyDescent="0.25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8310</v>
      </c>
      <c r="O3784" s="5">
        <f t="shared" si="354"/>
        <v>101.75</v>
      </c>
      <c r="P3784" s="5">
        <f t="shared" si="359"/>
        <v>75.370370370370367</v>
      </c>
      <c r="Q3784" t="str">
        <f t="shared" si="355"/>
        <v>theater</v>
      </c>
      <c r="R3784" t="str">
        <f t="shared" si="356"/>
        <v>musical</v>
      </c>
      <c r="S3784" s="9">
        <f t="shared" si="357"/>
        <v>42546.862233796302</v>
      </c>
      <c r="T3784" s="9">
        <f t="shared" si="358"/>
        <v>42575.958333333328</v>
      </c>
    </row>
    <row r="3785" spans="1:20" ht="45" x14ac:dyDescent="0.25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8310</v>
      </c>
      <c r="O3785" s="5">
        <f t="shared" si="354"/>
        <v>128.91666666666666</v>
      </c>
      <c r="P3785" s="5">
        <f t="shared" si="359"/>
        <v>64.458333333333329</v>
      </c>
      <c r="Q3785" t="str">
        <f t="shared" si="355"/>
        <v>theater</v>
      </c>
      <c r="R3785" t="str">
        <f t="shared" si="356"/>
        <v>musical</v>
      </c>
      <c r="S3785" s="9">
        <f t="shared" si="357"/>
        <v>42420.140277777777</v>
      </c>
      <c r="T3785" s="9">
        <f t="shared" si="358"/>
        <v>42444.666666666672</v>
      </c>
    </row>
    <row r="3786" spans="1:20" ht="60" x14ac:dyDescent="0.25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8310</v>
      </c>
      <c r="O3786" s="5">
        <f t="shared" si="354"/>
        <v>115</v>
      </c>
      <c r="P3786" s="5">
        <f t="shared" si="359"/>
        <v>115</v>
      </c>
      <c r="Q3786" t="str">
        <f t="shared" si="355"/>
        <v>theater</v>
      </c>
      <c r="R3786" t="str">
        <f t="shared" si="356"/>
        <v>musical</v>
      </c>
      <c r="S3786" s="9">
        <f t="shared" si="357"/>
        <v>42531.980694444443</v>
      </c>
      <c r="T3786" s="9">
        <f t="shared" si="358"/>
        <v>42561.980694444443</v>
      </c>
    </row>
    <row r="3787" spans="1:20" ht="60" x14ac:dyDescent="0.25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8310</v>
      </c>
      <c r="O3787" s="5">
        <f t="shared" si="354"/>
        <v>150.75</v>
      </c>
      <c r="P3787" s="5">
        <f t="shared" si="359"/>
        <v>100.5</v>
      </c>
      <c r="Q3787" t="str">
        <f t="shared" si="355"/>
        <v>theater</v>
      </c>
      <c r="R3787" t="str">
        <f t="shared" si="356"/>
        <v>musical</v>
      </c>
      <c r="S3787" s="9">
        <f t="shared" si="357"/>
        <v>42548.63853009259</v>
      </c>
      <c r="T3787" s="9">
        <f t="shared" si="358"/>
        <v>42584.418749999997</v>
      </c>
    </row>
    <row r="3788" spans="1:20" ht="45" x14ac:dyDescent="0.25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8310</v>
      </c>
      <c r="O3788" s="5">
        <f t="shared" si="354"/>
        <v>110.96666666666667</v>
      </c>
      <c r="P3788" s="5">
        <f t="shared" si="359"/>
        <v>93.774647887323937</v>
      </c>
      <c r="Q3788" t="str">
        <f t="shared" si="355"/>
        <v>theater</v>
      </c>
      <c r="R3788" t="str">
        <f t="shared" si="356"/>
        <v>musical</v>
      </c>
      <c r="S3788" s="9">
        <f t="shared" si="357"/>
        <v>42487.037905092591</v>
      </c>
      <c r="T3788" s="9">
        <f t="shared" si="358"/>
        <v>42517.037905092591</v>
      </c>
    </row>
    <row r="3789" spans="1:20" ht="45" x14ac:dyDescent="0.25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8310</v>
      </c>
      <c r="O3789" s="5">
        <f t="shared" si="354"/>
        <v>100.28571428571429</v>
      </c>
      <c r="P3789" s="5">
        <f t="shared" si="359"/>
        <v>35.1</v>
      </c>
      <c r="Q3789" t="str">
        <f t="shared" si="355"/>
        <v>theater</v>
      </c>
      <c r="R3789" t="str">
        <f t="shared" si="356"/>
        <v>musical</v>
      </c>
      <c r="S3789" s="9">
        <f t="shared" si="357"/>
        <v>42167.534791666665</v>
      </c>
      <c r="T3789" s="9">
        <f t="shared" si="358"/>
        <v>42196.165972222225</v>
      </c>
    </row>
    <row r="3790" spans="1:20" ht="75" x14ac:dyDescent="0.25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8310</v>
      </c>
      <c r="O3790" s="5">
        <f t="shared" si="354"/>
        <v>0.66666666666666663</v>
      </c>
      <c r="P3790" s="5">
        <f t="shared" si="359"/>
        <v>500</v>
      </c>
      <c r="Q3790" t="str">
        <f t="shared" si="355"/>
        <v>theater</v>
      </c>
      <c r="R3790" t="str">
        <f t="shared" si="356"/>
        <v>musical</v>
      </c>
      <c r="S3790" s="9">
        <f t="shared" si="357"/>
        <v>42333.695821759262</v>
      </c>
      <c r="T3790" s="9">
        <f t="shared" si="358"/>
        <v>42361.679166666669</v>
      </c>
    </row>
    <row r="3791" spans="1:20" ht="45" x14ac:dyDescent="0.25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8310</v>
      </c>
      <c r="O3791" s="5">
        <f t="shared" si="354"/>
        <v>3.267605633802817</v>
      </c>
      <c r="P3791" s="5">
        <f t="shared" si="359"/>
        <v>29</v>
      </c>
      <c r="Q3791" t="str">
        <f t="shared" si="355"/>
        <v>theater</v>
      </c>
      <c r="R3791" t="str">
        <f t="shared" si="356"/>
        <v>musical</v>
      </c>
      <c r="S3791" s="9">
        <f t="shared" si="357"/>
        <v>42138.798819444448</v>
      </c>
      <c r="T3791" s="9">
        <f t="shared" si="358"/>
        <v>42170.798819444448</v>
      </c>
    </row>
    <row r="3792" spans="1:20" ht="60" x14ac:dyDescent="0.25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8310</v>
      </c>
      <c r="O3792" s="5">
        <f t="shared" si="354"/>
        <v>0</v>
      </c>
      <c r="P3792" s="5">
        <f t="shared" si="359"/>
        <v>0</v>
      </c>
      <c r="Q3792" t="str">
        <f t="shared" si="355"/>
        <v>theater</v>
      </c>
      <c r="R3792" t="str">
        <f t="shared" si="356"/>
        <v>musical</v>
      </c>
      <c r="S3792" s="9">
        <f t="shared" si="357"/>
        <v>42666.666932870372</v>
      </c>
      <c r="T3792" s="9">
        <f t="shared" si="358"/>
        <v>42696.708599537036</v>
      </c>
    </row>
    <row r="3793" spans="1:20" ht="30" x14ac:dyDescent="0.25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8310</v>
      </c>
      <c r="O3793" s="5">
        <f t="shared" si="354"/>
        <v>0</v>
      </c>
      <c r="P3793" s="5">
        <f t="shared" si="359"/>
        <v>0</v>
      </c>
      <c r="Q3793" t="str">
        <f t="shared" si="355"/>
        <v>theater</v>
      </c>
      <c r="R3793" t="str">
        <f t="shared" si="356"/>
        <v>musical</v>
      </c>
      <c r="S3793" s="9">
        <f t="shared" si="357"/>
        <v>41766.692037037035</v>
      </c>
      <c r="T3793" s="9">
        <f t="shared" si="358"/>
        <v>41826.692037037035</v>
      </c>
    </row>
    <row r="3794" spans="1:20" ht="30" x14ac:dyDescent="0.25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8310</v>
      </c>
      <c r="O3794" s="5">
        <f t="shared" si="354"/>
        <v>0.28000000000000003</v>
      </c>
      <c r="P3794" s="5">
        <f t="shared" si="359"/>
        <v>17.5</v>
      </c>
      <c r="Q3794" t="str">
        <f t="shared" si="355"/>
        <v>theater</v>
      </c>
      <c r="R3794" t="str">
        <f t="shared" si="356"/>
        <v>musical</v>
      </c>
      <c r="S3794" s="9">
        <f t="shared" si="357"/>
        <v>42170.447013888886</v>
      </c>
      <c r="T3794" s="9">
        <f t="shared" si="358"/>
        <v>42200.447013888886</v>
      </c>
    </row>
    <row r="3795" spans="1:20" ht="60" x14ac:dyDescent="0.25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8310</v>
      </c>
      <c r="O3795" s="5">
        <f t="shared" si="354"/>
        <v>59.657142857142858</v>
      </c>
      <c r="P3795" s="5">
        <f t="shared" si="359"/>
        <v>174</v>
      </c>
      <c r="Q3795" t="str">
        <f t="shared" si="355"/>
        <v>theater</v>
      </c>
      <c r="R3795" t="str">
        <f t="shared" si="356"/>
        <v>musical</v>
      </c>
      <c r="S3795" s="9">
        <f t="shared" si="357"/>
        <v>41968.938993055555</v>
      </c>
      <c r="T3795" s="9">
        <f t="shared" si="358"/>
        <v>41989.938993055555</v>
      </c>
    </row>
    <row r="3796" spans="1:20" ht="60" x14ac:dyDescent="0.25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8310</v>
      </c>
      <c r="O3796" s="5">
        <f t="shared" si="354"/>
        <v>1</v>
      </c>
      <c r="P3796" s="5">
        <f t="shared" si="359"/>
        <v>50</v>
      </c>
      <c r="Q3796" t="str">
        <f t="shared" si="355"/>
        <v>theater</v>
      </c>
      <c r="R3796" t="str">
        <f t="shared" si="356"/>
        <v>musical</v>
      </c>
      <c r="S3796" s="9">
        <f t="shared" si="357"/>
        <v>42132.58048611111</v>
      </c>
      <c r="T3796" s="9">
        <f t="shared" si="358"/>
        <v>42162.58048611111</v>
      </c>
    </row>
    <row r="3797" spans="1:20" ht="45" x14ac:dyDescent="0.25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8310</v>
      </c>
      <c r="O3797" s="5">
        <f t="shared" si="354"/>
        <v>1.6666666666666667</v>
      </c>
      <c r="P3797" s="5">
        <f t="shared" si="359"/>
        <v>5</v>
      </c>
      <c r="Q3797" t="str">
        <f t="shared" si="355"/>
        <v>theater</v>
      </c>
      <c r="R3797" t="str">
        <f t="shared" si="356"/>
        <v>musical</v>
      </c>
      <c r="S3797" s="9">
        <f t="shared" si="357"/>
        <v>42201.436226851853</v>
      </c>
      <c r="T3797" s="9">
        <f t="shared" si="358"/>
        <v>42244.9375</v>
      </c>
    </row>
    <row r="3798" spans="1:20" ht="60" x14ac:dyDescent="0.25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8310</v>
      </c>
      <c r="O3798" s="5">
        <f t="shared" si="354"/>
        <v>4.4444444444444444E-3</v>
      </c>
      <c r="P3798" s="5">
        <f t="shared" si="359"/>
        <v>1</v>
      </c>
      <c r="Q3798" t="str">
        <f t="shared" si="355"/>
        <v>theater</v>
      </c>
      <c r="R3798" t="str">
        <f t="shared" si="356"/>
        <v>musical</v>
      </c>
      <c r="S3798" s="9">
        <f t="shared" si="357"/>
        <v>42689.029583333337</v>
      </c>
      <c r="T3798" s="9">
        <f t="shared" si="358"/>
        <v>42749.029583333337</v>
      </c>
    </row>
    <row r="3799" spans="1:20" ht="60" x14ac:dyDescent="0.25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8310</v>
      </c>
      <c r="O3799" s="5">
        <f t="shared" si="354"/>
        <v>89.666666666666671</v>
      </c>
      <c r="P3799" s="5">
        <f t="shared" si="359"/>
        <v>145.40540540540542</v>
      </c>
      <c r="Q3799" t="str">
        <f t="shared" si="355"/>
        <v>theater</v>
      </c>
      <c r="R3799" t="str">
        <f t="shared" si="356"/>
        <v>musical</v>
      </c>
      <c r="S3799" s="9">
        <f t="shared" si="357"/>
        <v>42084.881539351853</v>
      </c>
      <c r="T3799" s="9">
        <f t="shared" si="358"/>
        <v>42114.881539351853</v>
      </c>
    </row>
    <row r="3800" spans="1:20" ht="60" x14ac:dyDescent="0.25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8310</v>
      </c>
      <c r="O3800" s="5">
        <f t="shared" si="354"/>
        <v>1.4642857142857142</v>
      </c>
      <c r="P3800" s="5">
        <f t="shared" si="359"/>
        <v>205</v>
      </c>
      <c r="Q3800" t="str">
        <f t="shared" si="355"/>
        <v>theater</v>
      </c>
      <c r="R3800" t="str">
        <f t="shared" si="356"/>
        <v>musical</v>
      </c>
      <c r="S3800" s="9">
        <f t="shared" si="357"/>
        <v>41831.722777777781</v>
      </c>
      <c r="T3800" s="9">
        <f t="shared" si="358"/>
        <v>41861.722777777781</v>
      </c>
    </row>
    <row r="3801" spans="1:20" ht="45" x14ac:dyDescent="0.25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8310</v>
      </c>
      <c r="O3801" s="5">
        <f t="shared" si="354"/>
        <v>4.0199999999999996</v>
      </c>
      <c r="P3801" s="5">
        <f t="shared" si="359"/>
        <v>100.5</v>
      </c>
      <c r="Q3801" t="str">
        <f t="shared" si="355"/>
        <v>theater</v>
      </c>
      <c r="R3801" t="str">
        <f t="shared" si="356"/>
        <v>musical</v>
      </c>
      <c r="S3801" s="9">
        <f t="shared" si="357"/>
        <v>42410.93105324074</v>
      </c>
      <c r="T3801" s="9">
        <f t="shared" si="358"/>
        <v>42440.93105324074</v>
      </c>
    </row>
    <row r="3802" spans="1:20" ht="60" x14ac:dyDescent="0.25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8310</v>
      </c>
      <c r="O3802" s="5">
        <f t="shared" si="354"/>
        <v>4.0045454545454549</v>
      </c>
      <c r="P3802" s="5">
        <f t="shared" si="359"/>
        <v>55.0625</v>
      </c>
      <c r="Q3802" t="str">
        <f t="shared" si="355"/>
        <v>theater</v>
      </c>
      <c r="R3802" t="str">
        <f t="shared" si="356"/>
        <v>musical</v>
      </c>
      <c r="S3802" s="9">
        <f t="shared" si="357"/>
        <v>41982.737071759257</v>
      </c>
      <c r="T3802" s="9">
        <f t="shared" si="358"/>
        <v>42015.207638888889</v>
      </c>
    </row>
    <row r="3803" spans="1:20" ht="45" x14ac:dyDescent="0.25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8310</v>
      </c>
      <c r="O3803" s="5">
        <f t="shared" si="354"/>
        <v>8.52</v>
      </c>
      <c r="P3803" s="5">
        <f t="shared" si="359"/>
        <v>47.333333333333336</v>
      </c>
      <c r="Q3803" t="str">
        <f t="shared" si="355"/>
        <v>theater</v>
      </c>
      <c r="R3803" t="str">
        <f t="shared" si="356"/>
        <v>musical</v>
      </c>
      <c r="S3803" s="9">
        <f t="shared" si="357"/>
        <v>41975.676111111112</v>
      </c>
      <c r="T3803" s="9">
        <f t="shared" si="358"/>
        <v>42006.676111111112</v>
      </c>
    </row>
    <row r="3804" spans="1:20" ht="45" x14ac:dyDescent="0.25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8310</v>
      </c>
      <c r="O3804" s="5">
        <f t="shared" si="354"/>
        <v>0</v>
      </c>
      <c r="P3804" s="5">
        <f t="shared" si="359"/>
        <v>0</v>
      </c>
      <c r="Q3804" t="str">
        <f t="shared" si="355"/>
        <v>theater</v>
      </c>
      <c r="R3804" t="str">
        <f t="shared" si="356"/>
        <v>musical</v>
      </c>
      <c r="S3804" s="9">
        <f t="shared" si="357"/>
        <v>42269.126226851848</v>
      </c>
      <c r="T3804" s="9">
        <f t="shared" si="358"/>
        <v>42299.126226851848</v>
      </c>
    </row>
    <row r="3805" spans="1:20" ht="30" x14ac:dyDescent="0.25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8310</v>
      </c>
      <c r="O3805" s="5">
        <f t="shared" si="354"/>
        <v>19.649999999999999</v>
      </c>
      <c r="P3805" s="5">
        <f t="shared" si="359"/>
        <v>58.95</v>
      </c>
      <c r="Q3805" t="str">
        <f t="shared" si="355"/>
        <v>theater</v>
      </c>
      <c r="R3805" t="str">
        <f t="shared" si="356"/>
        <v>musical</v>
      </c>
      <c r="S3805" s="9">
        <f t="shared" si="357"/>
        <v>42403.971851851849</v>
      </c>
      <c r="T3805" s="9">
        <f t="shared" si="358"/>
        <v>42433.971851851849</v>
      </c>
    </row>
    <row r="3806" spans="1:20" ht="60" x14ac:dyDescent="0.25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8310</v>
      </c>
      <c r="O3806" s="5">
        <f t="shared" si="354"/>
        <v>0</v>
      </c>
      <c r="P3806" s="5">
        <f t="shared" si="359"/>
        <v>0</v>
      </c>
      <c r="Q3806" t="str">
        <f t="shared" si="355"/>
        <v>theater</v>
      </c>
      <c r="R3806" t="str">
        <f t="shared" si="356"/>
        <v>musical</v>
      </c>
      <c r="S3806" s="9">
        <f t="shared" si="357"/>
        <v>42527.00953703704</v>
      </c>
      <c r="T3806" s="9">
        <f t="shared" si="358"/>
        <v>42582.291666666672</v>
      </c>
    </row>
    <row r="3807" spans="1:20" ht="45" x14ac:dyDescent="0.25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8310</v>
      </c>
      <c r="O3807" s="5">
        <f t="shared" si="354"/>
        <v>2E-3</v>
      </c>
      <c r="P3807" s="5">
        <f t="shared" si="359"/>
        <v>1.5</v>
      </c>
      <c r="Q3807" t="str">
        <f t="shared" si="355"/>
        <v>theater</v>
      </c>
      <c r="R3807" t="str">
        <f t="shared" si="356"/>
        <v>musical</v>
      </c>
      <c r="S3807" s="9">
        <f t="shared" si="357"/>
        <v>41849.887037037035</v>
      </c>
      <c r="T3807" s="9">
        <f t="shared" si="358"/>
        <v>41909.887037037035</v>
      </c>
    </row>
    <row r="3808" spans="1:20" ht="60" x14ac:dyDescent="0.25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8310</v>
      </c>
      <c r="O3808" s="5">
        <f t="shared" si="354"/>
        <v>6.6666666666666666E-2</v>
      </c>
      <c r="P3808" s="5">
        <f t="shared" si="359"/>
        <v>5</v>
      </c>
      <c r="Q3808" t="str">
        <f t="shared" si="355"/>
        <v>theater</v>
      </c>
      <c r="R3808" t="str">
        <f t="shared" si="356"/>
        <v>musical</v>
      </c>
      <c r="S3808" s="9">
        <f t="shared" si="357"/>
        <v>41799.259039351848</v>
      </c>
      <c r="T3808" s="9">
        <f t="shared" si="358"/>
        <v>41819.259039351848</v>
      </c>
    </row>
    <row r="3809" spans="1:20" ht="60" x14ac:dyDescent="0.25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8310</v>
      </c>
      <c r="O3809" s="5">
        <f t="shared" si="354"/>
        <v>30.333333333333332</v>
      </c>
      <c r="P3809" s="5">
        <f t="shared" si="359"/>
        <v>50.555555555555557</v>
      </c>
      <c r="Q3809" t="str">
        <f t="shared" si="355"/>
        <v>theater</v>
      </c>
      <c r="R3809" t="str">
        <f t="shared" si="356"/>
        <v>musical</v>
      </c>
      <c r="S3809" s="9">
        <f t="shared" si="357"/>
        <v>42090.909016203703</v>
      </c>
      <c r="T3809" s="9">
        <f t="shared" si="358"/>
        <v>42097.909016203703</v>
      </c>
    </row>
    <row r="3810" spans="1:20" ht="45" x14ac:dyDescent="0.25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8276</v>
      </c>
      <c r="O3810" s="5">
        <f t="shared" si="354"/>
        <v>100</v>
      </c>
      <c r="P3810" s="5">
        <f t="shared" si="359"/>
        <v>41.666666666666664</v>
      </c>
      <c r="Q3810" t="str">
        <f t="shared" si="355"/>
        <v>theater</v>
      </c>
      <c r="R3810" t="str">
        <f t="shared" si="356"/>
        <v>plays</v>
      </c>
      <c r="S3810" s="9">
        <f t="shared" si="357"/>
        <v>42059.453923611116</v>
      </c>
      <c r="T3810" s="9">
        <f t="shared" si="358"/>
        <v>42119.412256944444</v>
      </c>
    </row>
    <row r="3811" spans="1:20" ht="60" x14ac:dyDescent="0.25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8276</v>
      </c>
      <c r="O3811" s="5">
        <f t="shared" si="354"/>
        <v>101.25</v>
      </c>
      <c r="P3811" s="5">
        <f t="shared" si="359"/>
        <v>53.289473684210527</v>
      </c>
      <c r="Q3811" t="str">
        <f t="shared" si="355"/>
        <v>theater</v>
      </c>
      <c r="R3811" t="str">
        <f t="shared" si="356"/>
        <v>plays</v>
      </c>
      <c r="S3811" s="9">
        <f t="shared" si="357"/>
        <v>41800.526701388888</v>
      </c>
      <c r="T3811" s="9">
        <f t="shared" si="358"/>
        <v>41850.958333333336</v>
      </c>
    </row>
    <row r="3812" spans="1:20" ht="60" x14ac:dyDescent="0.25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8276</v>
      </c>
      <c r="O3812" s="5">
        <f t="shared" si="354"/>
        <v>121.73333333333333</v>
      </c>
      <c r="P3812" s="5">
        <f t="shared" si="359"/>
        <v>70.230769230769226</v>
      </c>
      <c r="Q3812" t="str">
        <f t="shared" si="355"/>
        <v>theater</v>
      </c>
      <c r="R3812" t="str">
        <f t="shared" si="356"/>
        <v>plays</v>
      </c>
      <c r="S3812" s="9">
        <f t="shared" si="357"/>
        <v>42054.849050925928</v>
      </c>
      <c r="T3812" s="9">
        <f t="shared" si="358"/>
        <v>42084.807384259257</v>
      </c>
    </row>
    <row r="3813" spans="1:20" ht="60" x14ac:dyDescent="0.25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8276</v>
      </c>
      <c r="O3813" s="5">
        <f t="shared" si="354"/>
        <v>330</v>
      </c>
      <c r="P3813" s="5">
        <f t="shared" si="359"/>
        <v>43.421052631578945</v>
      </c>
      <c r="Q3813" t="str">
        <f t="shared" si="355"/>
        <v>theater</v>
      </c>
      <c r="R3813" t="str">
        <f t="shared" si="356"/>
        <v>plays</v>
      </c>
      <c r="S3813" s="9">
        <f t="shared" si="357"/>
        <v>42487.62700231481</v>
      </c>
      <c r="T3813" s="9">
        <f t="shared" si="358"/>
        <v>42521.458333333328</v>
      </c>
    </row>
    <row r="3814" spans="1:20" ht="60" x14ac:dyDescent="0.25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8276</v>
      </c>
      <c r="O3814" s="5">
        <f t="shared" si="354"/>
        <v>109.55</v>
      </c>
      <c r="P3814" s="5">
        <f t="shared" si="359"/>
        <v>199.18181818181819</v>
      </c>
      <c r="Q3814" t="str">
        <f t="shared" si="355"/>
        <v>theater</v>
      </c>
      <c r="R3814" t="str">
        <f t="shared" si="356"/>
        <v>plays</v>
      </c>
      <c r="S3814" s="9">
        <f t="shared" si="357"/>
        <v>42109.751250000001</v>
      </c>
      <c r="T3814" s="9">
        <f t="shared" si="358"/>
        <v>42156.165972222225</v>
      </c>
    </row>
    <row r="3815" spans="1:20" ht="60" x14ac:dyDescent="0.25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8276</v>
      </c>
      <c r="O3815" s="5">
        <f t="shared" si="354"/>
        <v>100.95190476190474</v>
      </c>
      <c r="P3815" s="5">
        <f t="shared" si="359"/>
        <v>78.518148148148143</v>
      </c>
      <c r="Q3815" t="str">
        <f t="shared" si="355"/>
        <v>theater</v>
      </c>
      <c r="R3815" t="str">
        <f t="shared" si="356"/>
        <v>plays</v>
      </c>
      <c r="S3815" s="9">
        <f t="shared" si="357"/>
        <v>42497.275706018518</v>
      </c>
      <c r="T3815" s="9">
        <f t="shared" si="358"/>
        <v>42535.904861111107</v>
      </c>
    </row>
    <row r="3816" spans="1:20" ht="60" x14ac:dyDescent="0.25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8276</v>
      </c>
      <c r="O3816" s="5">
        <f t="shared" si="354"/>
        <v>140.13333333333333</v>
      </c>
      <c r="P3816" s="5">
        <f t="shared" si="359"/>
        <v>61.823529411764703</v>
      </c>
      <c r="Q3816" t="str">
        <f t="shared" si="355"/>
        <v>theater</v>
      </c>
      <c r="R3816" t="str">
        <f t="shared" si="356"/>
        <v>plays</v>
      </c>
      <c r="S3816" s="9">
        <f t="shared" si="357"/>
        <v>42058.904074074075</v>
      </c>
      <c r="T3816" s="9">
        <f t="shared" si="358"/>
        <v>42095.165972222225</v>
      </c>
    </row>
    <row r="3817" spans="1:20" ht="30" x14ac:dyDescent="0.25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8276</v>
      </c>
      <c r="O3817" s="5">
        <f t="shared" si="354"/>
        <v>100.001</v>
      </c>
      <c r="P3817" s="5">
        <f t="shared" si="359"/>
        <v>50.000500000000002</v>
      </c>
      <c r="Q3817" t="str">
        <f t="shared" si="355"/>
        <v>theater</v>
      </c>
      <c r="R3817" t="str">
        <f t="shared" si="356"/>
        <v>plays</v>
      </c>
      <c r="S3817" s="9">
        <f t="shared" si="357"/>
        <v>42207.259918981479</v>
      </c>
      <c r="T3817" s="9">
        <f t="shared" si="358"/>
        <v>42236.958333333328</v>
      </c>
    </row>
    <row r="3818" spans="1:20" ht="60" x14ac:dyDescent="0.25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8276</v>
      </c>
      <c r="O3818" s="5">
        <f t="shared" si="354"/>
        <v>119.238</v>
      </c>
      <c r="P3818" s="5">
        <f t="shared" si="359"/>
        <v>48.339729729729726</v>
      </c>
      <c r="Q3818" t="str">
        <f t="shared" si="355"/>
        <v>theater</v>
      </c>
      <c r="R3818" t="str">
        <f t="shared" si="356"/>
        <v>plays</v>
      </c>
      <c r="S3818" s="9">
        <f t="shared" si="357"/>
        <v>41807.690081018518</v>
      </c>
      <c r="T3818" s="9">
        <f t="shared" si="358"/>
        <v>41837.690081018518</v>
      </c>
    </row>
    <row r="3819" spans="1:20" ht="60" x14ac:dyDescent="0.25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8276</v>
      </c>
      <c r="O3819" s="5">
        <f t="shared" si="354"/>
        <v>107.25</v>
      </c>
      <c r="P3819" s="5">
        <f t="shared" si="359"/>
        <v>107.25</v>
      </c>
      <c r="Q3819" t="str">
        <f t="shared" si="355"/>
        <v>theater</v>
      </c>
      <c r="R3819" t="str">
        <f t="shared" si="356"/>
        <v>plays</v>
      </c>
      <c r="S3819" s="9">
        <f t="shared" si="357"/>
        <v>42284.69694444444</v>
      </c>
      <c r="T3819" s="9">
        <f t="shared" si="358"/>
        <v>42301.165972222225</v>
      </c>
    </row>
    <row r="3820" spans="1:20" ht="45" x14ac:dyDescent="0.25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8276</v>
      </c>
      <c r="O3820" s="5">
        <f t="shared" si="354"/>
        <v>228</v>
      </c>
      <c r="P3820" s="5">
        <f t="shared" si="359"/>
        <v>57</v>
      </c>
      <c r="Q3820" t="str">
        <f t="shared" si="355"/>
        <v>theater</v>
      </c>
      <c r="R3820" t="str">
        <f t="shared" si="356"/>
        <v>plays</v>
      </c>
      <c r="S3820" s="9">
        <f t="shared" si="357"/>
        <v>42045.84238425926</v>
      </c>
      <c r="T3820" s="9">
        <f t="shared" si="358"/>
        <v>42075.800717592589</v>
      </c>
    </row>
    <row r="3821" spans="1:20" ht="45" x14ac:dyDescent="0.25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8276</v>
      </c>
      <c r="O3821" s="5">
        <f t="shared" si="354"/>
        <v>106.4</v>
      </c>
      <c r="P3821" s="5">
        <f t="shared" si="359"/>
        <v>40.92307692307692</v>
      </c>
      <c r="Q3821" t="str">
        <f t="shared" si="355"/>
        <v>theater</v>
      </c>
      <c r="R3821" t="str">
        <f t="shared" si="356"/>
        <v>plays</v>
      </c>
      <c r="S3821" s="9">
        <f t="shared" si="357"/>
        <v>42184.209537037037</v>
      </c>
      <c r="T3821" s="9">
        <f t="shared" si="358"/>
        <v>42202.876388888893</v>
      </c>
    </row>
    <row r="3822" spans="1:20" ht="45" x14ac:dyDescent="0.25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8276</v>
      </c>
      <c r="O3822" s="5">
        <f t="shared" si="354"/>
        <v>143.33333333333334</v>
      </c>
      <c r="P3822" s="5">
        <f t="shared" si="359"/>
        <v>21.5</v>
      </c>
      <c r="Q3822" t="str">
        <f t="shared" si="355"/>
        <v>theater</v>
      </c>
      <c r="R3822" t="str">
        <f t="shared" si="356"/>
        <v>plays</v>
      </c>
      <c r="S3822" s="9">
        <f t="shared" si="357"/>
        <v>42160.651817129634</v>
      </c>
      <c r="T3822" s="9">
        <f t="shared" si="358"/>
        <v>42190.651817129634</v>
      </c>
    </row>
    <row r="3823" spans="1:20" ht="60" x14ac:dyDescent="0.25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8276</v>
      </c>
      <c r="O3823" s="5">
        <f t="shared" si="354"/>
        <v>104.54285714285714</v>
      </c>
      <c r="P3823" s="5">
        <f t="shared" si="359"/>
        <v>79.543478260869563</v>
      </c>
      <c r="Q3823" t="str">
        <f t="shared" si="355"/>
        <v>theater</v>
      </c>
      <c r="R3823" t="str">
        <f t="shared" si="356"/>
        <v>plays</v>
      </c>
      <c r="S3823" s="9">
        <f t="shared" si="357"/>
        <v>42341.180636574078</v>
      </c>
      <c r="T3823" s="9">
        <f t="shared" si="358"/>
        <v>42373.180636574078</v>
      </c>
    </row>
    <row r="3824" spans="1:20" ht="60" x14ac:dyDescent="0.25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8276</v>
      </c>
      <c r="O3824" s="5">
        <f t="shared" si="354"/>
        <v>110.02</v>
      </c>
      <c r="P3824" s="5">
        <f t="shared" si="359"/>
        <v>72.381578947368425</v>
      </c>
      <c r="Q3824" t="str">
        <f t="shared" si="355"/>
        <v>theater</v>
      </c>
      <c r="R3824" t="str">
        <f t="shared" si="356"/>
        <v>plays</v>
      </c>
      <c r="S3824" s="9">
        <f t="shared" si="357"/>
        <v>42329.838159722218</v>
      </c>
      <c r="T3824" s="9">
        <f t="shared" si="358"/>
        <v>42388.957638888889</v>
      </c>
    </row>
    <row r="3825" spans="1:20" ht="60" x14ac:dyDescent="0.25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8276</v>
      </c>
      <c r="O3825" s="5">
        <f t="shared" si="354"/>
        <v>106</v>
      </c>
      <c r="P3825" s="5">
        <f t="shared" si="359"/>
        <v>64.634146341463421</v>
      </c>
      <c r="Q3825" t="str">
        <f t="shared" si="355"/>
        <v>theater</v>
      </c>
      <c r="R3825" t="str">
        <f t="shared" si="356"/>
        <v>plays</v>
      </c>
      <c r="S3825" s="9">
        <f t="shared" si="357"/>
        <v>42170.910231481481</v>
      </c>
      <c r="T3825" s="9">
        <f t="shared" si="358"/>
        <v>42205.165972222225</v>
      </c>
    </row>
    <row r="3826" spans="1:20" ht="60" x14ac:dyDescent="0.25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8276</v>
      </c>
      <c r="O3826" s="5">
        <f t="shared" si="354"/>
        <v>108</v>
      </c>
      <c r="P3826" s="5">
        <f t="shared" si="359"/>
        <v>38.571428571428569</v>
      </c>
      <c r="Q3826" t="str">
        <f t="shared" si="355"/>
        <v>theater</v>
      </c>
      <c r="R3826" t="str">
        <f t="shared" si="356"/>
        <v>plays</v>
      </c>
      <c r="S3826" s="9">
        <f t="shared" si="357"/>
        <v>42571.626192129625</v>
      </c>
      <c r="T3826" s="9">
        <f t="shared" si="358"/>
        <v>42583.570138888885</v>
      </c>
    </row>
    <row r="3827" spans="1:20" ht="60" x14ac:dyDescent="0.25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8276</v>
      </c>
      <c r="O3827" s="5">
        <f t="shared" si="354"/>
        <v>105.42</v>
      </c>
      <c r="P3827" s="5">
        <f t="shared" si="359"/>
        <v>107.57142857142857</v>
      </c>
      <c r="Q3827" t="str">
        <f t="shared" si="355"/>
        <v>theater</v>
      </c>
      <c r="R3827" t="str">
        <f t="shared" si="356"/>
        <v>plays</v>
      </c>
      <c r="S3827" s="9">
        <f t="shared" si="357"/>
        <v>42151.069606481484</v>
      </c>
      <c r="T3827" s="9">
        <f t="shared" si="358"/>
        <v>42172.069606481484</v>
      </c>
    </row>
    <row r="3828" spans="1:20" ht="45" x14ac:dyDescent="0.25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8276</v>
      </c>
      <c r="O3828" s="5">
        <f t="shared" si="354"/>
        <v>119.16666666666667</v>
      </c>
      <c r="P3828" s="5">
        <f t="shared" si="359"/>
        <v>27.5</v>
      </c>
      <c r="Q3828" t="str">
        <f t="shared" si="355"/>
        <v>theater</v>
      </c>
      <c r="R3828" t="str">
        <f t="shared" si="356"/>
        <v>plays</v>
      </c>
      <c r="S3828" s="9">
        <f t="shared" si="357"/>
        <v>42101.423541666663</v>
      </c>
      <c r="T3828" s="9">
        <f t="shared" si="358"/>
        <v>42131.423541666663</v>
      </c>
    </row>
    <row r="3829" spans="1:20" ht="60" x14ac:dyDescent="0.25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8276</v>
      </c>
      <c r="O3829" s="5">
        <f t="shared" si="354"/>
        <v>152.66666666666666</v>
      </c>
      <c r="P3829" s="5">
        <f t="shared" si="359"/>
        <v>70.461538461538467</v>
      </c>
      <c r="Q3829" t="str">
        <f t="shared" si="355"/>
        <v>theater</v>
      </c>
      <c r="R3829" t="str">
        <f t="shared" si="356"/>
        <v>plays</v>
      </c>
      <c r="S3829" s="9">
        <f t="shared" si="357"/>
        <v>42034.928252314814</v>
      </c>
      <c r="T3829" s="9">
        <f t="shared" si="358"/>
        <v>42090</v>
      </c>
    </row>
    <row r="3830" spans="1:20" ht="60" x14ac:dyDescent="0.25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8276</v>
      </c>
      <c r="O3830" s="5">
        <f t="shared" si="354"/>
        <v>100</v>
      </c>
      <c r="P3830" s="5">
        <f t="shared" si="359"/>
        <v>178.57142857142858</v>
      </c>
      <c r="Q3830" t="str">
        <f t="shared" si="355"/>
        <v>theater</v>
      </c>
      <c r="R3830" t="str">
        <f t="shared" si="356"/>
        <v>plays</v>
      </c>
      <c r="S3830" s="9">
        <f t="shared" si="357"/>
        <v>41944.527627314819</v>
      </c>
      <c r="T3830" s="9">
        <f t="shared" si="358"/>
        <v>42004.569293981483</v>
      </c>
    </row>
    <row r="3831" spans="1:20" ht="60" x14ac:dyDescent="0.25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8276</v>
      </c>
      <c r="O3831" s="5">
        <f t="shared" si="354"/>
        <v>100.2</v>
      </c>
      <c r="P3831" s="5">
        <f t="shared" si="359"/>
        <v>62.625</v>
      </c>
      <c r="Q3831" t="str">
        <f t="shared" si="355"/>
        <v>theater</v>
      </c>
      <c r="R3831" t="str">
        <f t="shared" si="356"/>
        <v>plays</v>
      </c>
      <c r="S3831" s="9">
        <f t="shared" si="357"/>
        <v>42593.865405092598</v>
      </c>
      <c r="T3831" s="9">
        <f t="shared" si="358"/>
        <v>42613.865405092598</v>
      </c>
    </row>
    <row r="3832" spans="1:20" ht="45" x14ac:dyDescent="0.25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8276</v>
      </c>
      <c r="O3832" s="5">
        <f t="shared" si="354"/>
        <v>225</v>
      </c>
      <c r="P3832" s="5">
        <f t="shared" si="359"/>
        <v>75</v>
      </c>
      <c r="Q3832" t="str">
        <f t="shared" si="355"/>
        <v>theater</v>
      </c>
      <c r="R3832" t="str">
        <f t="shared" si="356"/>
        <v>plays</v>
      </c>
      <c r="S3832" s="9">
        <f t="shared" si="357"/>
        <v>42503.740868055553</v>
      </c>
      <c r="T3832" s="9">
        <f t="shared" si="358"/>
        <v>42517.740868055553</v>
      </c>
    </row>
    <row r="3833" spans="1:20" ht="60" x14ac:dyDescent="0.25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8276</v>
      </c>
      <c r="O3833" s="5">
        <f t="shared" si="354"/>
        <v>106.02200000000001</v>
      </c>
      <c r="P3833" s="5">
        <f t="shared" si="359"/>
        <v>58.901111111111113</v>
      </c>
      <c r="Q3833" t="str">
        <f t="shared" si="355"/>
        <v>theater</v>
      </c>
      <c r="R3833" t="str">
        <f t="shared" si="356"/>
        <v>plays</v>
      </c>
      <c r="S3833" s="9">
        <f t="shared" si="357"/>
        <v>41927.848900462966</v>
      </c>
      <c r="T3833" s="9">
        <f t="shared" si="358"/>
        <v>41948.890567129631</v>
      </c>
    </row>
    <row r="3834" spans="1:20" ht="60" x14ac:dyDescent="0.25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8276</v>
      </c>
      <c r="O3834" s="5">
        <f t="shared" si="354"/>
        <v>104.66666666666667</v>
      </c>
      <c r="P3834" s="5">
        <f t="shared" si="359"/>
        <v>139.55555555555554</v>
      </c>
      <c r="Q3834" t="str">
        <f t="shared" si="355"/>
        <v>theater</v>
      </c>
      <c r="R3834" t="str">
        <f t="shared" si="356"/>
        <v>plays</v>
      </c>
      <c r="S3834" s="9">
        <f t="shared" si="357"/>
        <v>42375.114988425921</v>
      </c>
      <c r="T3834" s="9">
        <f t="shared" si="358"/>
        <v>42420.114988425921</v>
      </c>
    </row>
    <row r="3835" spans="1:20" ht="60" x14ac:dyDescent="0.25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8276</v>
      </c>
      <c r="O3835" s="5">
        <f t="shared" si="354"/>
        <v>116.66666666666667</v>
      </c>
      <c r="P3835" s="5">
        <f t="shared" si="359"/>
        <v>70</v>
      </c>
      <c r="Q3835" t="str">
        <f t="shared" si="355"/>
        <v>theater</v>
      </c>
      <c r="R3835" t="str">
        <f t="shared" si="356"/>
        <v>plays</v>
      </c>
      <c r="S3835" s="9">
        <f t="shared" si="357"/>
        <v>41963.872361111105</v>
      </c>
      <c r="T3835" s="9">
        <f t="shared" si="358"/>
        <v>41974.797916666663</v>
      </c>
    </row>
    <row r="3836" spans="1:20" ht="60" x14ac:dyDescent="0.25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8276</v>
      </c>
      <c r="O3836" s="5">
        <f t="shared" si="354"/>
        <v>109.03333333333333</v>
      </c>
      <c r="P3836" s="5">
        <f t="shared" si="359"/>
        <v>57.385964912280699</v>
      </c>
      <c r="Q3836" t="str">
        <f t="shared" si="355"/>
        <v>theater</v>
      </c>
      <c r="R3836" t="str">
        <f t="shared" si="356"/>
        <v>plays</v>
      </c>
      <c r="S3836" s="9">
        <f t="shared" si="357"/>
        <v>42143.445219907408</v>
      </c>
      <c r="T3836" s="9">
        <f t="shared" si="358"/>
        <v>42173.445219907408</v>
      </c>
    </row>
    <row r="3837" spans="1:20" ht="60" x14ac:dyDescent="0.25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8276</v>
      </c>
      <c r="O3837" s="5">
        <f t="shared" si="354"/>
        <v>160</v>
      </c>
      <c r="P3837" s="5">
        <f t="shared" si="359"/>
        <v>40</v>
      </c>
      <c r="Q3837" t="str">
        <f t="shared" si="355"/>
        <v>theater</v>
      </c>
      <c r="R3837" t="str">
        <f t="shared" si="356"/>
        <v>plays</v>
      </c>
      <c r="S3837" s="9">
        <f t="shared" si="357"/>
        <v>42460.94222222222</v>
      </c>
      <c r="T3837" s="9">
        <f t="shared" si="358"/>
        <v>42481.94222222222</v>
      </c>
    </row>
    <row r="3838" spans="1:20" ht="45" x14ac:dyDescent="0.25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8276</v>
      </c>
      <c r="O3838" s="5">
        <f t="shared" si="354"/>
        <v>112.5</v>
      </c>
      <c r="P3838" s="5">
        <f t="shared" si="359"/>
        <v>64.285714285714292</v>
      </c>
      <c r="Q3838" t="str">
        <f t="shared" si="355"/>
        <v>theater</v>
      </c>
      <c r="R3838" t="str">
        <f t="shared" si="356"/>
        <v>plays</v>
      </c>
      <c r="S3838" s="9">
        <f t="shared" si="357"/>
        <v>42553.926527777774</v>
      </c>
      <c r="T3838" s="9">
        <f t="shared" si="358"/>
        <v>42585.172916666663</v>
      </c>
    </row>
    <row r="3839" spans="1:20" ht="30" x14ac:dyDescent="0.25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8276</v>
      </c>
      <c r="O3839" s="5">
        <f t="shared" si="354"/>
        <v>102.1</v>
      </c>
      <c r="P3839" s="5">
        <f t="shared" si="359"/>
        <v>120.11764705882354</v>
      </c>
      <c r="Q3839" t="str">
        <f t="shared" si="355"/>
        <v>theater</v>
      </c>
      <c r="R3839" t="str">
        <f t="shared" si="356"/>
        <v>plays</v>
      </c>
      <c r="S3839" s="9">
        <f t="shared" si="357"/>
        <v>42152.765717592592</v>
      </c>
      <c r="T3839" s="9">
        <f t="shared" si="358"/>
        <v>42188.765717592592</v>
      </c>
    </row>
    <row r="3840" spans="1:20" ht="60" x14ac:dyDescent="0.25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8276</v>
      </c>
      <c r="O3840" s="5">
        <f t="shared" si="354"/>
        <v>100.824</v>
      </c>
      <c r="P3840" s="5">
        <f t="shared" si="359"/>
        <v>1008.24</v>
      </c>
      <c r="Q3840" t="str">
        <f t="shared" si="355"/>
        <v>theater</v>
      </c>
      <c r="R3840" t="str">
        <f t="shared" si="356"/>
        <v>plays</v>
      </c>
      <c r="S3840" s="9">
        <f t="shared" si="357"/>
        <v>42116.710752314815</v>
      </c>
      <c r="T3840" s="9">
        <f t="shared" si="358"/>
        <v>42146.710752314815</v>
      </c>
    </row>
    <row r="3841" spans="1:20" ht="60" x14ac:dyDescent="0.25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8276</v>
      </c>
      <c r="O3841" s="5">
        <f t="shared" si="354"/>
        <v>101.25</v>
      </c>
      <c r="P3841" s="5">
        <f t="shared" si="359"/>
        <v>63.28125</v>
      </c>
      <c r="Q3841" t="str">
        <f t="shared" si="355"/>
        <v>theater</v>
      </c>
      <c r="R3841" t="str">
        <f t="shared" si="356"/>
        <v>plays</v>
      </c>
      <c r="S3841" s="9">
        <f t="shared" si="357"/>
        <v>42155.142638888887</v>
      </c>
      <c r="T3841" s="9">
        <f t="shared" si="358"/>
        <v>42215.142638888887</v>
      </c>
    </row>
    <row r="3842" spans="1:20" ht="45" x14ac:dyDescent="0.25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8276</v>
      </c>
      <c r="O3842" s="5">
        <f t="shared" si="354"/>
        <v>6500</v>
      </c>
      <c r="P3842" s="5">
        <f t="shared" si="359"/>
        <v>21.666666666666668</v>
      </c>
      <c r="Q3842" t="str">
        <f t="shared" si="355"/>
        <v>theater</v>
      </c>
      <c r="R3842" t="str">
        <f t="shared" si="356"/>
        <v>plays</v>
      </c>
      <c r="S3842" s="9">
        <f t="shared" si="357"/>
        <v>42432.701724537037</v>
      </c>
      <c r="T3842" s="9">
        <f t="shared" si="358"/>
        <v>42457.660057870366</v>
      </c>
    </row>
    <row r="3843" spans="1:20" ht="60" x14ac:dyDescent="0.25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8276</v>
      </c>
      <c r="O3843" s="5">
        <f t="shared" ref="O3843:O3906" si="360">E3843*100/D3843</f>
        <v>8.7200000000000006</v>
      </c>
      <c r="P3843" s="5">
        <f t="shared" si="359"/>
        <v>25.647058823529413</v>
      </c>
      <c r="Q3843" t="str">
        <f t="shared" ref="Q3843:Q3906" si="361">IF(ISERR(FIND(" ",N3843)),"",LEFT(N3843,FIND(" ",N3843)-1))</f>
        <v>theater</v>
      </c>
      <c r="R3843" t="str">
        <f t="shared" ref="R3843:R3906" si="362">IF(ISERR(FIND(" ",N3843)),"",RIGHT(N3843,LEN(N3843)-FIND("*",SUBSTITUTE(N3843," ","*",LEN(N3843)-LEN(SUBSTITUTE(N3843," ",""))))))</f>
        <v>plays</v>
      </c>
      <c r="S3843" s="9">
        <f t="shared" ref="S3843:S3906" si="363">(((J3843/60)/60)/24)+DATE(1970,1,1)</f>
        <v>41780.785729166666</v>
      </c>
      <c r="T3843" s="9">
        <f t="shared" ref="T3843:T3906" si="364">(((I3843/60)/60)/24)+DATE(1970,1,1)</f>
        <v>41840.785729166666</v>
      </c>
    </row>
    <row r="3844" spans="1:20" ht="60" x14ac:dyDescent="0.25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8276</v>
      </c>
      <c r="O3844" s="5">
        <f t="shared" si="360"/>
        <v>21.94</v>
      </c>
      <c r="P3844" s="5">
        <f t="shared" ref="P3844:P3907" si="365">IF(L3844=0,0,E3844/L3844)</f>
        <v>47.695652173913047</v>
      </c>
      <c r="Q3844" t="str">
        <f t="shared" si="361"/>
        <v>theater</v>
      </c>
      <c r="R3844" t="str">
        <f t="shared" si="362"/>
        <v>plays</v>
      </c>
      <c r="S3844" s="9">
        <f t="shared" si="363"/>
        <v>41740.493657407409</v>
      </c>
      <c r="T3844" s="9">
        <f t="shared" si="364"/>
        <v>41770.493657407409</v>
      </c>
    </row>
    <row r="3845" spans="1:20" ht="60" x14ac:dyDescent="0.25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8276</v>
      </c>
      <c r="O3845" s="5">
        <f t="shared" si="360"/>
        <v>21.3</v>
      </c>
      <c r="P3845" s="5">
        <f t="shared" si="365"/>
        <v>56.05263157894737</v>
      </c>
      <c r="Q3845" t="str">
        <f t="shared" si="361"/>
        <v>theater</v>
      </c>
      <c r="R3845" t="str">
        <f t="shared" si="362"/>
        <v>plays</v>
      </c>
      <c r="S3845" s="9">
        <f t="shared" si="363"/>
        <v>41766.072500000002</v>
      </c>
      <c r="T3845" s="9">
        <f t="shared" si="364"/>
        <v>41791.072500000002</v>
      </c>
    </row>
    <row r="3846" spans="1:20" ht="60" x14ac:dyDescent="0.25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8276</v>
      </c>
      <c r="O3846" s="5">
        <f t="shared" si="360"/>
        <v>41.489795918367349</v>
      </c>
      <c r="P3846" s="5">
        <f t="shared" si="365"/>
        <v>81.319999999999993</v>
      </c>
      <c r="Q3846" t="str">
        <f t="shared" si="361"/>
        <v>theater</v>
      </c>
      <c r="R3846" t="str">
        <f t="shared" si="362"/>
        <v>plays</v>
      </c>
      <c r="S3846" s="9">
        <f t="shared" si="363"/>
        <v>41766.617291666669</v>
      </c>
      <c r="T3846" s="9">
        <f t="shared" si="364"/>
        <v>41793.290972222225</v>
      </c>
    </row>
    <row r="3847" spans="1:20" ht="60" x14ac:dyDescent="0.25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8276</v>
      </c>
      <c r="O3847" s="5">
        <f t="shared" si="360"/>
        <v>2.105</v>
      </c>
      <c r="P3847" s="5">
        <f t="shared" si="365"/>
        <v>70.166666666666671</v>
      </c>
      <c r="Q3847" t="str">
        <f t="shared" si="361"/>
        <v>theater</v>
      </c>
      <c r="R3847" t="str">
        <f t="shared" si="362"/>
        <v>plays</v>
      </c>
      <c r="S3847" s="9">
        <f t="shared" si="363"/>
        <v>42248.627013888887</v>
      </c>
      <c r="T3847" s="9">
        <f t="shared" si="364"/>
        <v>42278.627013888887</v>
      </c>
    </row>
    <row r="3848" spans="1:20" ht="45" x14ac:dyDescent="0.25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8276</v>
      </c>
      <c r="O3848" s="5">
        <f t="shared" si="360"/>
        <v>2.7</v>
      </c>
      <c r="P3848" s="5">
        <f t="shared" si="365"/>
        <v>23.625</v>
      </c>
      <c r="Q3848" t="str">
        <f t="shared" si="361"/>
        <v>theater</v>
      </c>
      <c r="R3848" t="str">
        <f t="shared" si="362"/>
        <v>plays</v>
      </c>
      <c r="S3848" s="9">
        <f t="shared" si="363"/>
        <v>41885.221550925926</v>
      </c>
      <c r="T3848" s="9">
        <f t="shared" si="364"/>
        <v>41916.290972222225</v>
      </c>
    </row>
    <row r="3849" spans="1:20" ht="45" x14ac:dyDescent="0.25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8276</v>
      </c>
      <c r="O3849" s="5">
        <f t="shared" si="360"/>
        <v>16.161904761904761</v>
      </c>
      <c r="P3849" s="5">
        <f t="shared" si="365"/>
        <v>188.55555555555554</v>
      </c>
      <c r="Q3849" t="str">
        <f t="shared" si="361"/>
        <v>theater</v>
      </c>
      <c r="R3849" t="str">
        <f t="shared" si="362"/>
        <v>plays</v>
      </c>
      <c r="S3849" s="9">
        <f t="shared" si="363"/>
        <v>42159.224432870367</v>
      </c>
      <c r="T3849" s="9">
        <f t="shared" si="364"/>
        <v>42204.224432870367</v>
      </c>
    </row>
    <row r="3850" spans="1:20" ht="60" x14ac:dyDescent="0.25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8276</v>
      </c>
      <c r="O3850" s="5">
        <f t="shared" si="360"/>
        <v>16.376923076923077</v>
      </c>
      <c r="P3850" s="5">
        <f t="shared" si="365"/>
        <v>49.511627906976742</v>
      </c>
      <c r="Q3850" t="str">
        <f t="shared" si="361"/>
        <v>theater</v>
      </c>
      <c r="R3850" t="str">
        <f t="shared" si="362"/>
        <v>plays</v>
      </c>
      <c r="S3850" s="9">
        <f t="shared" si="363"/>
        <v>42265.817002314812</v>
      </c>
      <c r="T3850" s="9">
        <f t="shared" si="364"/>
        <v>42295.817002314812</v>
      </c>
    </row>
    <row r="3851" spans="1:20" ht="75" x14ac:dyDescent="0.25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8276</v>
      </c>
      <c r="O3851" s="5">
        <f t="shared" si="360"/>
        <v>7.043333333333333</v>
      </c>
      <c r="P3851" s="5">
        <f t="shared" si="365"/>
        <v>75.464285714285708</v>
      </c>
      <c r="Q3851" t="str">
        <f t="shared" si="361"/>
        <v>theater</v>
      </c>
      <c r="R3851" t="str">
        <f t="shared" si="362"/>
        <v>plays</v>
      </c>
      <c r="S3851" s="9">
        <f t="shared" si="363"/>
        <v>42136.767175925925</v>
      </c>
      <c r="T3851" s="9">
        <f t="shared" si="364"/>
        <v>42166.767175925925</v>
      </c>
    </row>
    <row r="3852" spans="1:20" ht="30" x14ac:dyDescent="0.25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8276</v>
      </c>
      <c r="O3852" s="5">
        <f t="shared" si="360"/>
        <v>3.8</v>
      </c>
      <c r="P3852" s="5">
        <f t="shared" si="365"/>
        <v>9.5</v>
      </c>
      <c r="Q3852" t="str">
        <f t="shared" si="361"/>
        <v>theater</v>
      </c>
      <c r="R3852" t="str">
        <f t="shared" si="362"/>
        <v>plays</v>
      </c>
      <c r="S3852" s="9">
        <f t="shared" si="363"/>
        <v>41975.124340277776</v>
      </c>
      <c r="T3852" s="9">
        <f t="shared" si="364"/>
        <v>42005.124340277776</v>
      </c>
    </row>
    <row r="3853" spans="1:20" ht="45" x14ac:dyDescent="0.25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8276</v>
      </c>
      <c r="O3853" s="5">
        <f t="shared" si="360"/>
        <v>34.08</v>
      </c>
      <c r="P3853" s="5">
        <f t="shared" si="365"/>
        <v>35.5</v>
      </c>
      <c r="Q3853" t="str">
        <f t="shared" si="361"/>
        <v>theater</v>
      </c>
      <c r="R3853" t="str">
        <f t="shared" si="362"/>
        <v>plays</v>
      </c>
      <c r="S3853" s="9">
        <f t="shared" si="363"/>
        <v>42172.439571759256</v>
      </c>
      <c r="T3853" s="9">
        <f t="shared" si="364"/>
        <v>42202.439571759256</v>
      </c>
    </row>
    <row r="3854" spans="1:20" ht="45" x14ac:dyDescent="0.25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8276</v>
      </c>
      <c r="O3854" s="5">
        <f t="shared" si="360"/>
        <v>0.2</v>
      </c>
      <c r="P3854" s="5">
        <f t="shared" si="365"/>
        <v>10</v>
      </c>
      <c r="Q3854" t="str">
        <f t="shared" si="361"/>
        <v>theater</v>
      </c>
      <c r="R3854" t="str">
        <f t="shared" si="362"/>
        <v>plays</v>
      </c>
      <c r="S3854" s="9">
        <f t="shared" si="363"/>
        <v>42065.190694444449</v>
      </c>
      <c r="T3854" s="9">
        <f t="shared" si="364"/>
        <v>42090.149027777778</v>
      </c>
    </row>
    <row r="3855" spans="1:20" ht="45" x14ac:dyDescent="0.25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8276</v>
      </c>
      <c r="O3855" s="5">
        <f t="shared" si="360"/>
        <v>2.5999999999999999E-2</v>
      </c>
      <c r="P3855" s="5">
        <f t="shared" si="365"/>
        <v>13</v>
      </c>
      <c r="Q3855" t="str">
        <f t="shared" si="361"/>
        <v>theater</v>
      </c>
      <c r="R3855" t="str">
        <f t="shared" si="362"/>
        <v>plays</v>
      </c>
      <c r="S3855" s="9">
        <f t="shared" si="363"/>
        <v>41848.84002314815</v>
      </c>
      <c r="T3855" s="9">
        <f t="shared" si="364"/>
        <v>41883.84002314815</v>
      </c>
    </row>
    <row r="3856" spans="1:20" ht="30" x14ac:dyDescent="0.25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8276</v>
      </c>
      <c r="O3856" s="5">
        <f t="shared" si="360"/>
        <v>16.254545454545454</v>
      </c>
      <c r="P3856" s="5">
        <f t="shared" si="365"/>
        <v>89.4</v>
      </c>
      <c r="Q3856" t="str">
        <f t="shared" si="361"/>
        <v>theater</v>
      </c>
      <c r="R3856" t="str">
        <f t="shared" si="362"/>
        <v>plays</v>
      </c>
      <c r="S3856" s="9">
        <f t="shared" si="363"/>
        <v>42103.884930555556</v>
      </c>
      <c r="T3856" s="9">
        <f t="shared" si="364"/>
        <v>42133.884930555556</v>
      </c>
    </row>
    <row r="3857" spans="1:20" ht="75" x14ac:dyDescent="0.25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8276</v>
      </c>
      <c r="O3857" s="5">
        <f t="shared" si="360"/>
        <v>2.5</v>
      </c>
      <c r="P3857" s="5">
        <f t="shared" si="365"/>
        <v>25</v>
      </c>
      <c r="Q3857" t="str">
        <f t="shared" si="361"/>
        <v>theater</v>
      </c>
      <c r="R3857" t="str">
        <f t="shared" si="362"/>
        <v>plays</v>
      </c>
      <c r="S3857" s="9">
        <f t="shared" si="363"/>
        <v>42059.970729166671</v>
      </c>
      <c r="T3857" s="9">
        <f t="shared" si="364"/>
        <v>42089.929062499999</v>
      </c>
    </row>
    <row r="3858" spans="1:20" ht="60" x14ac:dyDescent="0.25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8276</v>
      </c>
      <c r="O3858" s="5">
        <f t="shared" si="360"/>
        <v>0.02</v>
      </c>
      <c r="P3858" s="5">
        <f t="shared" si="365"/>
        <v>1</v>
      </c>
      <c r="Q3858" t="str">
        <f t="shared" si="361"/>
        <v>theater</v>
      </c>
      <c r="R3858" t="str">
        <f t="shared" si="362"/>
        <v>plays</v>
      </c>
      <c r="S3858" s="9">
        <f t="shared" si="363"/>
        <v>42041.743090277778</v>
      </c>
      <c r="T3858" s="9">
        <f t="shared" si="364"/>
        <v>42071.701423611114</v>
      </c>
    </row>
    <row r="3859" spans="1:20" ht="60" x14ac:dyDescent="0.25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8276</v>
      </c>
      <c r="O3859" s="5">
        <f t="shared" si="360"/>
        <v>5.2</v>
      </c>
      <c r="P3859" s="5">
        <f t="shared" si="365"/>
        <v>65</v>
      </c>
      <c r="Q3859" t="str">
        <f t="shared" si="361"/>
        <v>theater</v>
      </c>
      <c r="R3859" t="str">
        <f t="shared" si="362"/>
        <v>plays</v>
      </c>
      <c r="S3859" s="9">
        <f t="shared" si="363"/>
        <v>41829.73715277778</v>
      </c>
      <c r="T3859" s="9">
        <f t="shared" si="364"/>
        <v>41852.716666666667</v>
      </c>
    </row>
    <row r="3860" spans="1:20" ht="60" x14ac:dyDescent="0.25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8276</v>
      </c>
      <c r="O3860" s="5">
        <f t="shared" si="360"/>
        <v>2</v>
      </c>
      <c r="P3860" s="5">
        <f t="shared" si="365"/>
        <v>10</v>
      </c>
      <c r="Q3860" t="str">
        <f t="shared" si="361"/>
        <v>theater</v>
      </c>
      <c r="R3860" t="str">
        <f t="shared" si="362"/>
        <v>plays</v>
      </c>
      <c r="S3860" s="9">
        <f t="shared" si="363"/>
        <v>42128.431064814817</v>
      </c>
      <c r="T3860" s="9">
        <f t="shared" si="364"/>
        <v>42146.875</v>
      </c>
    </row>
    <row r="3861" spans="1:20" ht="45" x14ac:dyDescent="0.25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8276</v>
      </c>
      <c r="O3861" s="5">
        <f t="shared" si="360"/>
        <v>0.04</v>
      </c>
      <c r="P3861" s="5">
        <f t="shared" si="365"/>
        <v>1</v>
      </c>
      <c r="Q3861" t="str">
        <f t="shared" si="361"/>
        <v>theater</v>
      </c>
      <c r="R3861" t="str">
        <f t="shared" si="362"/>
        <v>plays</v>
      </c>
      <c r="S3861" s="9">
        <f t="shared" si="363"/>
        <v>41789.893599537041</v>
      </c>
      <c r="T3861" s="9">
        <f t="shared" si="364"/>
        <v>41815.875</v>
      </c>
    </row>
    <row r="3862" spans="1:20" ht="60" x14ac:dyDescent="0.25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8276</v>
      </c>
      <c r="O3862" s="5">
        <f t="shared" si="360"/>
        <v>17.666666666666668</v>
      </c>
      <c r="P3862" s="5">
        <f t="shared" si="365"/>
        <v>81.538461538461533</v>
      </c>
      <c r="Q3862" t="str">
        <f t="shared" si="361"/>
        <v>theater</v>
      </c>
      <c r="R3862" t="str">
        <f t="shared" si="362"/>
        <v>plays</v>
      </c>
      <c r="S3862" s="9">
        <f t="shared" si="363"/>
        <v>41833.660995370366</v>
      </c>
      <c r="T3862" s="9">
        <f t="shared" si="364"/>
        <v>41863.660995370366</v>
      </c>
    </row>
    <row r="3863" spans="1:20" x14ac:dyDescent="0.25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8276</v>
      </c>
      <c r="O3863" s="5">
        <f t="shared" si="360"/>
        <v>5</v>
      </c>
      <c r="P3863" s="5">
        <f t="shared" si="365"/>
        <v>100</v>
      </c>
      <c r="Q3863" t="str">
        <f t="shared" si="361"/>
        <v>theater</v>
      </c>
      <c r="R3863" t="str">
        <f t="shared" si="362"/>
        <v>plays</v>
      </c>
      <c r="S3863" s="9">
        <f t="shared" si="363"/>
        <v>41914.590011574073</v>
      </c>
      <c r="T3863" s="9">
        <f t="shared" si="364"/>
        <v>41955.907638888893</v>
      </c>
    </row>
    <row r="3864" spans="1:20" ht="30" x14ac:dyDescent="0.25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8276</v>
      </c>
      <c r="O3864" s="5">
        <f t="shared" si="360"/>
        <v>1.3333333333333334E-2</v>
      </c>
      <c r="P3864" s="5">
        <f t="shared" si="365"/>
        <v>1</v>
      </c>
      <c r="Q3864" t="str">
        <f t="shared" si="361"/>
        <v>theater</v>
      </c>
      <c r="R3864" t="str">
        <f t="shared" si="362"/>
        <v>plays</v>
      </c>
      <c r="S3864" s="9">
        <f t="shared" si="363"/>
        <v>42611.261064814811</v>
      </c>
      <c r="T3864" s="9">
        <f t="shared" si="364"/>
        <v>42625.707638888889</v>
      </c>
    </row>
    <row r="3865" spans="1:20" ht="60" x14ac:dyDescent="0.25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8276</v>
      </c>
      <c r="O3865" s="5">
        <f t="shared" si="360"/>
        <v>0</v>
      </c>
      <c r="P3865" s="5">
        <f t="shared" si="365"/>
        <v>0</v>
      </c>
      <c r="Q3865" t="str">
        <f t="shared" si="361"/>
        <v>theater</v>
      </c>
      <c r="R3865" t="str">
        <f t="shared" si="362"/>
        <v>plays</v>
      </c>
      <c r="S3865" s="9">
        <f t="shared" si="363"/>
        <v>42253.633159722223</v>
      </c>
      <c r="T3865" s="9">
        <f t="shared" si="364"/>
        <v>42313.674826388888</v>
      </c>
    </row>
    <row r="3866" spans="1:20" ht="60" x14ac:dyDescent="0.25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8276</v>
      </c>
      <c r="O3866" s="5">
        <f t="shared" si="360"/>
        <v>1.2</v>
      </c>
      <c r="P3866" s="5">
        <f t="shared" si="365"/>
        <v>20</v>
      </c>
      <c r="Q3866" t="str">
        <f t="shared" si="361"/>
        <v>theater</v>
      </c>
      <c r="R3866" t="str">
        <f t="shared" si="362"/>
        <v>plays</v>
      </c>
      <c r="S3866" s="9">
        <f t="shared" si="363"/>
        <v>42295.891828703709</v>
      </c>
      <c r="T3866" s="9">
        <f t="shared" si="364"/>
        <v>42325.933495370366</v>
      </c>
    </row>
    <row r="3867" spans="1:20" ht="45" x14ac:dyDescent="0.25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8276</v>
      </c>
      <c r="O3867" s="5">
        <f t="shared" si="360"/>
        <v>26.937422295897225</v>
      </c>
      <c r="P3867" s="5">
        <f t="shared" si="365"/>
        <v>46.428571428571431</v>
      </c>
      <c r="Q3867" t="str">
        <f t="shared" si="361"/>
        <v>theater</v>
      </c>
      <c r="R3867" t="str">
        <f t="shared" si="362"/>
        <v>plays</v>
      </c>
      <c r="S3867" s="9">
        <f t="shared" si="363"/>
        <v>41841.651597222226</v>
      </c>
      <c r="T3867" s="9">
        <f t="shared" si="364"/>
        <v>41881.229166666664</v>
      </c>
    </row>
    <row r="3868" spans="1:20" ht="30" x14ac:dyDescent="0.25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8276</v>
      </c>
      <c r="O3868" s="5">
        <f t="shared" si="360"/>
        <v>0.55000000000000004</v>
      </c>
      <c r="P3868" s="5">
        <f t="shared" si="365"/>
        <v>5.5</v>
      </c>
      <c r="Q3868" t="str">
        <f t="shared" si="361"/>
        <v>theater</v>
      </c>
      <c r="R3868" t="str">
        <f t="shared" si="362"/>
        <v>plays</v>
      </c>
      <c r="S3868" s="9">
        <f t="shared" si="363"/>
        <v>42402.947002314817</v>
      </c>
      <c r="T3868" s="9">
        <f t="shared" si="364"/>
        <v>42452.145138888889</v>
      </c>
    </row>
    <row r="3869" spans="1:20" ht="45" x14ac:dyDescent="0.25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8276</v>
      </c>
      <c r="O3869" s="5">
        <f t="shared" si="360"/>
        <v>12.55</v>
      </c>
      <c r="P3869" s="5">
        <f t="shared" si="365"/>
        <v>50.2</v>
      </c>
      <c r="Q3869" t="str">
        <f t="shared" si="361"/>
        <v>theater</v>
      </c>
      <c r="R3869" t="str">
        <f t="shared" si="362"/>
        <v>plays</v>
      </c>
      <c r="S3869" s="9">
        <f t="shared" si="363"/>
        <v>42509.814108796301</v>
      </c>
      <c r="T3869" s="9">
        <f t="shared" si="364"/>
        <v>42539.814108796301</v>
      </c>
    </row>
    <row r="3870" spans="1:20" ht="30" x14ac:dyDescent="0.25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8310</v>
      </c>
      <c r="O3870" s="5">
        <f t="shared" si="360"/>
        <v>0.2</v>
      </c>
      <c r="P3870" s="5">
        <f t="shared" si="365"/>
        <v>10</v>
      </c>
      <c r="Q3870" t="str">
        <f t="shared" si="361"/>
        <v>theater</v>
      </c>
      <c r="R3870" t="str">
        <f t="shared" si="362"/>
        <v>musical</v>
      </c>
      <c r="S3870" s="9">
        <f t="shared" si="363"/>
        <v>41865.659780092588</v>
      </c>
      <c r="T3870" s="9">
        <f t="shared" si="364"/>
        <v>41890.659780092588</v>
      </c>
    </row>
    <row r="3871" spans="1:20" ht="30" x14ac:dyDescent="0.25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8310</v>
      </c>
      <c r="O3871" s="5">
        <f t="shared" si="360"/>
        <v>3.4474868431088401</v>
      </c>
      <c r="P3871" s="5">
        <f t="shared" si="365"/>
        <v>30.133333333333333</v>
      </c>
      <c r="Q3871" t="str">
        <f t="shared" si="361"/>
        <v>theater</v>
      </c>
      <c r="R3871" t="str">
        <f t="shared" si="362"/>
        <v>musical</v>
      </c>
      <c r="S3871" s="9">
        <f t="shared" si="363"/>
        <v>42047.724444444444</v>
      </c>
      <c r="T3871" s="9">
        <f t="shared" si="364"/>
        <v>42077.132638888885</v>
      </c>
    </row>
    <row r="3872" spans="1:20" ht="60" x14ac:dyDescent="0.25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8310</v>
      </c>
      <c r="O3872" s="5">
        <f t="shared" si="360"/>
        <v>15</v>
      </c>
      <c r="P3872" s="5">
        <f t="shared" si="365"/>
        <v>150</v>
      </c>
      <c r="Q3872" t="str">
        <f t="shared" si="361"/>
        <v>theater</v>
      </c>
      <c r="R3872" t="str">
        <f t="shared" si="362"/>
        <v>musical</v>
      </c>
      <c r="S3872" s="9">
        <f t="shared" si="363"/>
        <v>41793.17219907407</v>
      </c>
      <c r="T3872" s="9">
        <f t="shared" si="364"/>
        <v>41823.17219907407</v>
      </c>
    </row>
    <row r="3873" spans="1:20" ht="45" x14ac:dyDescent="0.25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8310</v>
      </c>
      <c r="O3873" s="5">
        <f t="shared" si="360"/>
        <v>2.6666666666666665</v>
      </c>
      <c r="P3873" s="5">
        <f t="shared" si="365"/>
        <v>13.333333333333334</v>
      </c>
      <c r="Q3873" t="str">
        <f t="shared" si="361"/>
        <v>theater</v>
      </c>
      <c r="R3873" t="str">
        <f t="shared" si="362"/>
        <v>musical</v>
      </c>
      <c r="S3873" s="9">
        <f t="shared" si="363"/>
        <v>42763.780671296292</v>
      </c>
      <c r="T3873" s="9">
        <f t="shared" si="364"/>
        <v>42823.739004629635</v>
      </c>
    </row>
    <row r="3874" spans="1:20" ht="60" x14ac:dyDescent="0.25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8310</v>
      </c>
      <c r="O3874" s="5">
        <f t="shared" si="360"/>
        <v>0</v>
      </c>
      <c r="P3874" s="5">
        <f t="shared" si="365"/>
        <v>0</v>
      </c>
      <c r="Q3874" t="str">
        <f t="shared" si="361"/>
        <v>theater</v>
      </c>
      <c r="R3874" t="str">
        <f t="shared" si="362"/>
        <v>musical</v>
      </c>
      <c r="S3874" s="9">
        <f t="shared" si="363"/>
        <v>42180.145787037036</v>
      </c>
      <c r="T3874" s="9">
        <f t="shared" si="364"/>
        <v>42230.145787037036</v>
      </c>
    </row>
    <row r="3875" spans="1:20" ht="60" x14ac:dyDescent="0.25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8310</v>
      </c>
      <c r="O3875" s="5">
        <f t="shared" si="360"/>
        <v>0</v>
      </c>
      <c r="P3875" s="5">
        <f t="shared" si="365"/>
        <v>0</v>
      </c>
      <c r="Q3875" t="str">
        <f t="shared" si="361"/>
        <v>theater</v>
      </c>
      <c r="R3875" t="str">
        <f t="shared" si="362"/>
        <v>musical</v>
      </c>
      <c r="S3875" s="9">
        <f t="shared" si="363"/>
        <v>42255.696006944447</v>
      </c>
      <c r="T3875" s="9">
        <f t="shared" si="364"/>
        <v>42285.696006944447</v>
      </c>
    </row>
    <row r="3876" spans="1:20" ht="60" x14ac:dyDescent="0.25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8310</v>
      </c>
      <c r="O3876" s="5">
        <f t="shared" si="360"/>
        <v>0</v>
      </c>
      <c r="P3876" s="5">
        <f t="shared" si="365"/>
        <v>0</v>
      </c>
      <c r="Q3876" t="str">
        <f t="shared" si="361"/>
        <v>theater</v>
      </c>
      <c r="R3876" t="str">
        <f t="shared" si="362"/>
        <v>musical</v>
      </c>
      <c r="S3876" s="9">
        <f t="shared" si="363"/>
        <v>42007.016458333332</v>
      </c>
      <c r="T3876" s="9">
        <f t="shared" si="364"/>
        <v>42028.041666666672</v>
      </c>
    </row>
    <row r="3877" spans="1:20" ht="45" x14ac:dyDescent="0.25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8310</v>
      </c>
      <c r="O3877" s="5">
        <f t="shared" si="360"/>
        <v>0</v>
      </c>
      <c r="P3877" s="5">
        <f t="shared" si="365"/>
        <v>0</v>
      </c>
      <c r="Q3877" t="str">
        <f t="shared" si="361"/>
        <v>theater</v>
      </c>
      <c r="R3877" t="str">
        <f t="shared" si="362"/>
        <v>musical</v>
      </c>
      <c r="S3877" s="9">
        <f t="shared" si="363"/>
        <v>42615.346817129626</v>
      </c>
      <c r="T3877" s="9">
        <f t="shared" si="364"/>
        <v>42616.416666666672</v>
      </c>
    </row>
    <row r="3878" spans="1:20" ht="60" x14ac:dyDescent="0.25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8310</v>
      </c>
      <c r="O3878" s="5">
        <f t="shared" si="360"/>
        <v>52.794871794871796</v>
      </c>
      <c r="P3878" s="5">
        <f t="shared" si="365"/>
        <v>44.760869565217391</v>
      </c>
      <c r="Q3878" t="str">
        <f t="shared" si="361"/>
        <v>theater</v>
      </c>
      <c r="R3878" t="str">
        <f t="shared" si="362"/>
        <v>musical</v>
      </c>
      <c r="S3878" s="9">
        <f t="shared" si="363"/>
        <v>42372.624166666668</v>
      </c>
      <c r="T3878" s="9">
        <f t="shared" si="364"/>
        <v>42402.624166666668</v>
      </c>
    </row>
    <row r="3879" spans="1:20" ht="60" x14ac:dyDescent="0.25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8310</v>
      </c>
      <c r="O3879" s="5">
        <f t="shared" si="360"/>
        <v>4.9640000000000004</v>
      </c>
      <c r="P3879" s="5">
        <f t="shared" si="365"/>
        <v>88.642857142857139</v>
      </c>
      <c r="Q3879" t="str">
        <f t="shared" si="361"/>
        <v>theater</v>
      </c>
      <c r="R3879" t="str">
        <f t="shared" si="362"/>
        <v>musical</v>
      </c>
      <c r="S3879" s="9">
        <f t="shared" si="363"/>
        <v>42682.67768518519</v>
      </c>
      <c r="T3879" s="9">
        <f t="shared" si="364"/>
        <v>42712.67768518519</v>
      </c>
    </row>
    <row r="3880" spans="1:20" ht="45" x14ac:dyDescent="0.25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8310</v>
      </c>
      <c r="O3880" s="5">
        <f t="shared" si="360"/>
        <v>5.5555555555555552E-2</v>
      </c>
      <c r="P3880" s="5">
        <f t="shared" si="365"/>
        <v>10</v>
      </c>
      <c r="Q3880" t="str">
        <f t="shared" si="361"/>
        <v>theater</v>
      </c>
      <c r="R3880" t="str">
        <f t="shared" si="362"/>
        <v>musical</v>
      </c>
      <c r="S3880" s="9">
        <f t="shared" si="363"/>
        <v>42154.818819444445</v>
      </c>
      <c r="T3880" s="9">
        <f t="shared" si="364"/>
        <v>42185.165972222225</v>
      </c>
    </row>
    <row r="3881" spans="1:20" ht="45" x14ac:dyDescent="0.25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8310</v>
      </c>
      <c r="O3881" s="5">
        <f t="shared" si="360"/>
        <v>0</v>
      </c>
      <c r="P3881" s="5">
        <f t="shared" si="365"/>
        <v>0</v>
      </c>
      <c r="Q3881" t="str">
        <f t="shared" si="361"/>
        <v>theater</v>
      </c>
      <c r="R3881" t="str">
        <f t="shared" si="362"/>
        <v>musical</v>
      </c>
      <c r="S3881" s="9">
        <f t="shared" si="363"/>
        <v>41999.861064814817</v>
      </c>
      <c r="T3881" s="9">
        <f t="shared" si="364"/>
        <v>42029.861064814817</v>
      </c>
    </row>
    <row r="3882" spans="1:20" ht="60" x14ac:dyDescent="0.25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8310</v>
      </c>
      <c r="O3882" s="5">
        <f t="shared" si="360"/>
        <v>13.066666666666666</v>
      </c>
      <c r="P3882" s="5">
        <f t="shared" si="365"/>
        <v>57.647058823529413</v>
      </c>
      <c r="Q3882" t="str">
        <f t="shared" si="361"/>
        <v>theater</v>
      </c>
      <c r="R3882" t="str">
        <f t="shared" si="362"/>
        <v>musical</v>
      </c>
      <c r="S3882" s="9">
        <f t="shared" si="363"/>
        <v>41815.815046296295</v>
      </c>
      <c r="T3882" s="9">
        <f t="shared" si="364"/>
        <v>41850.958333333336</v>
      </c>
    </row>
    <row r="3883" spans="1:20" ht="30" x14ac:dyDescent="0.25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8310</v>
      </c>
      <c r="O3883" s="5">
        <f t="shared" si="360"/>
        <v>5</v>
      </c>
      <c r="P3883" s="5">
        <f t="shared" si="365"/>
        <v>25</v>
      </c>
      <c r="Q3883" t="str">
        <f t="shared" si="361"/>
        <v>theater</v>
      </c>
      <c r="R3883" t="str">
        <f t="shared" si="362"/>
        <v>musical</v>
      </c>
      <c r="S3883" s="9">
        <f t="shared" si="363"/>
        <v>42756.018506944441</v>
      </c>
      <c r="T3883" s="9">
        <f t="shared" si="364"/>
        <v>42786.018506944441</v>
      </c>
    </row>
    <row r="3884" spans="1:20" ht="60" x14ac:dyDescent="0.25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8310</v>
      </c>
      <c r="O3884" s="5">
        <f t="shared" si="360"/>
        <v>0</v>
      </c>
      <c r="P3884" s="5">
        <f t="shared" si="365"/>
        <v>0</v>
      </c>
      <c r="Q3884" t="str">
        <f t="shared" si="361"/>
        <v>theater</v>
      </c>
      <c r="R3884" t="str">
        <f t="shared" si="362"/>
        <v>musical</v>
      </c>
      <c r="S3884" s="9">
        <f t="shared" si="363"/>
        <v>42373.983449074076</v>
      </c>
      <c r="T3884" s="9">
        <f t="shared" si="364"/>
        <v>42400.960416666669</v>
      </c>
    </row>
    <row r="3885" spans="1:20" ht="60" x14ac:dyDescent="0.25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8310</v>
      </c>
      <c r="O3885" s="5">
        <f t="shared" si="360"/>
        <v>0</v>
      </c>
      <c r="P3885" s="5">
        <f t="shared" si="365"/>
        <v>0</v>
      </c>
      <c r="Q3885" t="str">
        <f t="shared" si="361"/>
        <v>theater</v>
      </c>
      <c r="R3885" t="str">
        <f t="shared" si="362"/>
        <v>musical</v>
      </c>
      <c r="S3885" s="9">
        <f t="shared" si="363"/>
        <v>41854.602650462963</v>
      </c>
      <c r="T3885" s="9">
        <f t="shared" si="364"/>
        <v>41884.602650462963</v>
      </c>
    </row>
    <row r="3886" spans="1:20" ht="45" x14ac:dyDescent="0.25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8310</v>
      </c>
      <c r="O3886" s="5">
        <f t="shared" si="360"/>
        <v>0</v>
      </c>
      <c r="P3886" s="5">
        <f t="shared" si="365"/>
        <v>0</v>
      </c>
      <c r="Q3886" t="str">
        <f t="shared" si="361"/>
        <v>theater</v>
      </c>
      <c r="R3886" t="str">
        <f t="shared" si="362"/>
        <v>musical</v>
      </c>
      <c r="S3886" s="9">
        <f t="shared" si="363"/>
        <v>42065.791574074072</v>
      </c>
      <c r="T3886" s="9">
        <f t="shared" si="364"/>
        <v>42090.749907407408</v>
      </c>
    </row>
    <row r="3887" spans="1:20" ht="45" x14ac:dyDescent="0.25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8310</v>
      </c>
      <c r="O3887" s="5">
        <f t="shared" si="360"/>
        <v>0</v>
      </c>
      <c r="P3887" s="5">
        <f t="shared" si="365"/>
        <v>0</v>
      </c>
      <c r="Q3887" t="str">
        <f t="shared" si="361"/>
        <v>theater</v>
      </c>
      <c r="R3887" t="str">
        <f t="shared" si="362"/>
        <v>musical</v>
      </c>
      <c r="S3887" s="9">
        <f t="shared" si="363"/>
        <v>42469.951284722221</v>
      </c>
      <c r="T3887" s="9">
        <f t="shared" si="364"/>
        <v>42499.951284722221</v>
      </c>
    </row>
    <row r="3888" spans="1:20" x14ac:dyDescent="0.25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8310</v>
      </c>
      <c r="O3888" s="5">
        <f t="shared" si="360"/>
        <v>0</v>
      </c>
      <c r="P3888" s="5">
        <f t="shared" si="365"/>
        <v>0</v>
      </c>
      <c r="Q3888" t="str">
        <f t="shared" si="361"/>
        <v>theater</v>
      </c>
      <c r="R3888" t="str">
        <f t="shared" si="362"/>
        <v>musical</v>
      </c>
      <c r="S3888" s="9">
        <f t="shared" si="363"/>
        <v>41954.228032407409</v>
      </c>
      <c r="T3888" s="9">
        <f t="shared" si="364"/>
        <v>41984.228032407409</v>
      </c>
    </row>
    <row r="3889" spans="1:20" ht="60" x14ac:dyDescent="0.25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8310</v>
      </c>
      <c r="O3889" s="5">
        <f t="shared" si="360"/>
        <v>1.75</v>
      </c>
      <c r="P3889" s="5">
        <f t="shared" si="365"/>
        <v>17.5</v>
      </c>
      <c r="Q3889" t="str">
        <f t="shared" si="361"/>
        <v>theater</v>
      </c>
      <c r="R3889" t="str">
        <f t="shared" si="362"/>
        <v>musical</v>
      </c>
      <c r="S3889" s="9">
        <f t="shared" si="363"/>
        <v>42079.857974537037</v>
      </c>
      <c r="T3889" s="9">
        <f t="shared" si="364"/>
        <v>42125.916666666672</v>
      </c>
    </row>
    <row r="3890" spans="1:20" ht="60" x14ac:dyDescent="0.25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8276</v>
      </c>
      <c r="O3890" s="5">
        <f t="shared" si="360"/>
        <v>27.1</v>
      </c>
      <c r="P3890" s="5">
        <f t="shared" si="365"/>
        <v>38.714285714285715</v>
      </c>
      <c r="Q3890" t="str">
        <f t="shared" si="361"/>
        <v>theater</v>
      </c>
      <c r="R3890" t="str">
        <f t="shared" si="362"/>
        <v>plays</v>
      </c>
      <c r="S3890" s="9">
        <f t="shared" si="363"/>
        <v>42762.545810185184</v>
      </c>
      <c r="T3890" s="9">
        <f t="shared" si="364"/>
        <v>42792.545810185184</v>
      </c>
    </row>
    <row r="3891" spans="1:20" ht="45" x14ac:dyDescent="0.25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8276</v>
      </c>
      <c r="O3891" s="5">
        <f t="shared" si="360"/>
        <v>1.4750000000000001</v>
      </c>
      <c r="P3891" s="5">
        <f t="shared" si="365"/>
        <v>13.111111111111111</v>
      </c>
      <c r="Q3891" t="str">
        <f t="shared" si="361"/>
        <v>theater</v>
      </c>
      <c r="R3891" t="str">
        <f t="shared" si="362"/>
        <v>plays</v>
      </c>
      <c r="S3891" s="9">
        <f t="shared" si="363"/>
        <v>41977.004976851851</v>
      </c>
      <c r="T3891" s="9">
        <f t="shared" si="364"/>
        <v>42008.976388888885</v>
      </c>
    </row>
    <row r="3892" spans="1:20" ht="60" x14ac:dyDescent="0.25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8276</v>
      </c>
      <c r="O3892" s="5">
        <f t="shared" si="360"/>
        <v>16.826666666666668</v>
      </c>
      <c r="P3892" s="5">
        <f t="shared" si="365"/>
        <v>315.5</v>
      </c>
      <c r="Q3892" t="str">
        <f t="shared" si="361"/>
        <v>theater</v>
      </c>
      <c r="R3892" t="str">
        <f t="shared" si="362"/>
        <v>plays</v>
      </c>
      <c r="S3892" s="9">
        <f t="shared" si="363"/>
        <v>42171.758611111116</v>
      </c>
      <c r="T3892" s="9">
        <f t="shared" si="364"/>
        <v>42231.758611111116</v>
      </c>
    </row>
    <row r="3893" spans="1:20" ht="30" x14ac:dyDescent="0.25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8276</v>
      </c>
      <c r="O3893" s="5">
        <f t="shared" si="360"/>
        <v>32.5</v>
      </c>
      <c r="P3893" s="5">
        <f t="shared" si="365"/>
        <v>37.142857142857146</v>
      </c>
      <c r="Q3893" t="str">
        <f t="shared" si="361"/>
        <v>theater</v>
      </c>
      <c r="R3893" t="str">
        <f t="shared" si="362"/>
        <v>plays</v>
      </c>
      <c r="S3893" s="9">
        <f t="shared" si="363"/>
        <v>42056.1324537037</v>
      </c>
      <c r="T3893" s="9">
        <f t="shared" si="364"/>
        <v>42086.207638888889</v>
      </c>
    </row>
    <row r="3894" spans="1:20" ht="60" x14ac:dyDescent="0.25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8276</v>
      </c>
      <c r="O3894" s="5">
        <f t="shared" si="360"/>
        <v>0</v>
      </c>
      <c r="P3894" s="5">
        <f t="shared" si="365"/>
        <v>0</v>
      </c>
      <c r="Q3894" t="str">
        <f t="shared" si="361"/>
        <v>theater</v>
      </c>
      <c r="R3894" t="str">
        <f t="shared" si="362"/>
        <v>plays</v>
      </c>
      <c r="S3894" s="9">
        <f t="shared" si="363"/>
        <v>41867.652280092596</v>
      </c>
      <c r="T3894" s="9">
        <f t="shared" si="364"/>
        <v>41875.291666666664</v>
      </c>
    </row>
    <row r="3895" spans="1:20" ht="60" x14ac:dyDescent="0.25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8276</v>
      </c>
      <c r="O3895" s="5">
        <f t="shared" si="360"/>
        <v>21.55</v>
      </c>
      <c r="P3895" s="5">
        <f t="shared" si="365"/>
        <v>128.27380952380952</v>
      </c>
      <c r="Q3895" t="str">
        <f t="shared" si="361"/>
        <v>theater</v>
      </c>
      <c r="R3895" t="str">
        <f t="shared" si="362"/>
        <v>plays</v>
      </c>
      <c r="S3895" s="9">
        <f t="shared" si="363"/>
        <v>41779.657870370371</v>
      </c>
      <c r="T3895" s="9">
        <f t="shared" si="364"/>
        <v>41821.25</v>
      </c>
    </row>
    <row r="3896" spans="1:20" ht="60" x14ac:dyDescent="0.25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8276</v>
      </c>
      <c r="O3896" s="5">
        <f t="shared" si="360"/>
        <v>3.4666666666666668</v>
      </c>
      <c r="P3896" s="5">
        <f t="shared" si="365"/>
        <v>47.272727272727273</v>
      </c>
      <c r="Q3896" t="str">
        <f t="shared" si="361"/>
        <v>theater</v>
      </c>
      <c r="R3896" t="str">
        <f t="shared" si="362"/>
        <v>plays</v>
      </c>
      <c r="S3896" s="9">
        <f t="shared" si="363"/>
        <v>42679.958472222221</v>
      </c>
      <c r="T3896" s="9">
        <f t="shared" si="364"/>
        <v>42710.207638888889</v>
      </c>
    </row>
    <row r="3897" spans="1:20" ht="60" x14ac:dyDescent="0.25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8276</v>
      </c>
      <c r="O3897" s="5">
        <f t="shared" si="360"/>
        <v>5</v>
      </c>
      <c r="P3897" s="5">
        <f t="shared" si="365"/>
        <v>50</v>
      </c>
      <c r="Q3897" t="str">
        <f t="shared" si="361"/>
        <v>theater</v>
      </c>
      <c r="R3897" t="str">
        <f t="shared" si="362"/>
        <v>plays</v>
      </c>
      <c r="S3897" s="9">
        <f t="shared" si="363"/>
        <v>42032.250208333338</v>
      </c>
      <c r="T3897" s="9">
        <f t="shared" si="364"/>
        <v>42063.250208333338</v>
      </c>
    </row>
    <row r="3898" spans="1:20" ht="60" x14ac:dyDescent="0.25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8276</v>
      </c>
      <c r="O3898" s="5">
        <f t="shared" si="360"/>
        <v>10.625</v>
      </c>
      <c r="P3898" s="5">
        <f t="shared" si="365"/>
        <v>42.5</v>
      </c>
      <c r="Q3898" t="str">
        <f t="shared" si="361"/>
        <v>theater</v>
      </c>
      <c r="R3898" t="str">
        <f t="shared" si="362"/>
        <v>plays</v>
      </c>
      <c r="S3898" s="9">
        <f t="shared" si="363"/>
        <v>41793.191875000004</v>
      </c>
      <c r="T3898" s="9">
        <f t="shared" si="364"/>
        <v>41807.191875000004</v>
      </c>
    </row>
    <row r="3899" spans="1:20" ht="60" x14ac:dyDescent="0.25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8276</v>
      </c>
      <c r="O3899" s="5">
        <f t="shared" si="360"/>
        <v>17.600000000000001</v>
      </c>
      <c r="P3899" s="5">
        <f t="shared" si="365"/>
        <v>44</v>
      </c>
      <c r="Q3899" t="str">
        <f t="shared" si="361"/>
        <v>theater</v>
      </c>
      <c r="R3899" t="str">
        <f t="shared" si="362"/>
        <v>plays</v>
      </c>
      <c r="S3899" s="9">
        <f t="shared" si="363"/>
        <v>41982.87364583333</v>
      </c>
      <c r="T3899" s="9">
        <f t="shared" si="364"/>
        <v>42012.87364583333</v>
      </c>
    </row>
    <row r="3900" spans="1:20" ht="60" x14ac:dyDescent="0.25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8276</v>
      </c>
      <c r="O3900" s="5">
        <f t="shared" si="360"/>
        <v>32.56</v>
      </c>
      <c r="P3900" s="5">
        <f t="shared" si="365"/>
        <v>50.875</v>
      </c>
      <c r="Q3900" t="str">
        <f t="shared" si="361"/>
        <v>theater</v>
      </c>
      <c r="R3900" t="str">
        <f t="shared" si="362"/>
        <v>plays</v>
      </c>
      <c r="S3900" s="9">
        <f t="shared" si="363"/>
        <v>42193.482291666667</v>
      </c>
      <c r="T3900" s="9">
        <f t="shared" si="364"/>
        <v>42233.666666666672</v>
      </c>
    </row>
    <row r="3901" spans="1:20" ht="45" x14ac:dyDescent="0.25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8276</v>
      </c>
      <c r="O3901" s="5">
        <f t="shared" si="360"/>
        <v>1.25</v>
      </c>
      <c r="P3901" s="5">
        <f t="shared" si="365"/>
        <v>62.5</v>
      </c>
      <c r="Q3901" t="str">
        <f t="shared" si="361"/>
        <v>theater</v>
      </c>
      <c r="R3901" t="str">
        <f t="shared" si="362"/>
        <v>plays</v>
      </c>
      <c r="S3901" s="9">
        <f t="shared" si="363"/>
        <v>41843.775011574071</v>
      </c>
      <c r="T3901" s="9">
        <f t="shared" si="364"/>
        <v>41863.775011574071</v>
      </c>
    </row>
    <row r="3902" spans="1:20" ht="45" x14ac:dyDescent="0.25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8276</v>
      </c>
      <c r="O3902" s="5">
        <f t="shared" si="360"/>
        <v>5.4</v>
      </c>
      <c r="P3902" s="5">
        <f t="shared" si="365"/>
        <v>27</v>
      </c>
      <c r="Q3902" t="str">
        <f t="shared" si="361"/>
        <v>theater</v>
      </c>
      <c r="R3902" t="str">
        <f t="shared" si="362"/>
        <v>plays</v>
      </c>
      <c r="S3902" s="9">
        <f t="shared" si="363"/>
        <v>42136.092488425929</v>
      </c>
      <c r="T3902" s="9">
        <f t="shared" si="364"/>
        <v>42166.092488425929</v>
      </c>
    </row>
    <row r="3903" spans="1:20" ht="60" x14ac:dyDescent="0.25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8276</v>
      </c>
      <c r="O3903" s="5">
        <f t="shared" si="360"/>
        <v>0.83333333333333337</v>
      </c>
      <c r="P3903" s="5">
        <f t="shared" si="365"/>
        <v>25</v>
      </c>
      <c r="Q3903" t="str">
        <f t="shared" si="361"/>
        <v>theater</v>
      </c>
      <c r="R3903" t="str">
        <f t="shared" si="362"/>
        <v>plays</v>
      </c>
      <c r="S3903" s="9">
        <f t="shared" si="363"/>
        <v>42317.826377314821</v>
      </c>
      <c r="T3903" s="9">
        <f t="shared" si="364"/>
        <v>42357.826377314821</v>
      </c>
    </row>
    <row r="3904" spans="1:20" ht="60" x14ac:dyDescent="0.25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8276</v>
      </c>
      <c r="O3904" s="5">
        <f t="shared" si="360"/>
        <v>48.833333333333336</v>
      </c>
      <c r="P3904" s="5">
        <f t="shared" si="365"/>
        <v>47.258064516129032</v>
      </c>
      <c r="Q3904" t="str">
        <f t="shared" si="361"/>
        <v>theater</v>
      </c>
      <c r="R3904" t="str">
        <f t="shared" si="362"/>
        <v>plays</v>
      </c>
      <c r="S3904" s="9">
        <f t="shared" si="363"/>
        <v>42663.468078703707</v>
      </c>
      <c r="T3904" s="9">
        <f t="shared" si="364"/>
        <v>42688.509745370371</v>
      </c>
    </row>
    <row r="3905" spans="1:20" ht="60" x14ac:dyDescent="0.25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8276</v>
      </c>
      <c r="O3905" s="5">
        <f t="shared" si="360"/>
        <v>0</v>
      </c>
      <c r="P3905" s="5">
        <f t="shared" si="365"/>
        <v>0</v>
      </c>
      <c r="Q3905" t="str">
        <f t="shared" si="361"/>
        <v>theater</v>
      </c>
      <c r="R3905" t="str">
        <f t="shared" si="362"/>
        <v>plays</v>
      </c>
      <c r="S3905" s="9">
        <f t="shared" si="363"/>
        <v>42186.01116898148</v>
      </c>
      <c r="T3905" s="9">
        <f t="shared" si="364"/>
        <v>42230.818055555559</v>
      </c>
    </row>
    <row r="3906" spans="1:20" ht="30" x14ac:dyDescent="0.25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8276</v>
      </c>
      <c r="O3906" s="5">
        <f t="shared" si="360"/>
        <v>0.03</v>
      </c>
      <c r="P3906" s="5">
        <f t="shared" si="365"/>
        <v>1.5</v>
      </c>
      <c r="Q3906" t="str">
        <f t="shared" si="361"/>
        <v>theater</v>
      </c>
      <c r="R3906" t="str">
        <f t="shared" si="362"/>
        <v>plays</v>
      </c>
      <c r="S3906" s="9">
        <f t="shared" si="363"/>
        <v>42095.229166666672</v>
      </c>
      <c r="T3906" s="9">
        <f t="shared" si="364"/>
        <v>42109.211111111115</v>
      </c>
    </row>
    <row r="3907" spans="1:20" ht="60" x14ac:dyDescent="0.25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8276</v>
      </c>
      <c r="O3907" s="5">
        <f t="shared" ref="O3907:O3970" si="366">E3907*100/D3907</f>
        <v>11.533333333333333</v>
      </c>
      <c r="P3907" s="5">
        <f t="shared" si="365"/>
        <v>24.714285714285715</v>
      </c>
      <c r="Q3907" t="str">
        <f t="shared" ref="Q3907:Q3970" si="367">IF(ISERR(FIND(" ",N3907)),"",LEFT(N3907,FIND(" ",N3907)-1))</f>
        <v>theater</v>
      </c>
      <c r="R3907" t="str">
        <f t="shared" ref="R3907:R3970" si="368">IF(ISERR(FIND(" ",N3907)),"",RIGHT(N3907,LEN(N3907)-FIND("*",SUBSTITUTE(N3907," ","*",LEN(N3907)-LEN(SUBSTITUTE(N3907," ",""))))))</f>
        <v>plays</v>
      </c>
      <c r="S3907" s="9">
        <f t="shared" ref="S3907:S3970" si="369">(((J3907/60)/60)/24)+DATE(1970,1,1)</f>
        <v>42124.623877314814</v>
      </c>
      <c r="T3907" s="9">
        <f t="shared" ref="T3907:T3970" si="370">(((I3907/60)/60)/24)+DATE(1970,1,1)</f>
        <v>42166.958333333328</v>
      </c>
    </row>
    <row r="3908" spans="1:20" ht="45" x14ac:dyDescent="0.25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8276</v>
      </c>
      <c r="O3908" s="5">
        <f t="shared" si="366"/>
        <v>67.333333333333329</v>
      </c>
      <c r="P3908" s="5">
        <f t="shared" ref="P3908:P3971" si="371">IF(L3908=0,0,E3908/L3908)</f>
        <v>63.125</v>
      </c>
      <c r="Q3908" t="str">
        <f t="shared" si="367"/>
        <v>theater</v>
      </c>
      <c r="R3908" t="str">
        <f t="shared" si="368"/>
        <v>plays</v>
      </c>
      <c r="S3908" s="9">
        <f t="shared" si="369"/>
        <v>42143.917743055557</v>
      </c>
      <c r="T3908" s="9">
        <f t="shared" si="370"/>
        <v>42181.559027777781</v>
      </c>
    </row>
    <row r="3909" spans="1:20" ht="45" x14ac:dyDescent="0.25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8276</v>
      </c>
      <c r="O3909" s="5">
        <f t="shared" si="366"/>
        <v>15.3</v>
      </c>
      <c r="P3909" s="5">
        <f t="shared" si="371"/>
        <v>38.25</v>
      </c>
      <c r="Q3909" t="str">
        <f t="shared" si="367"/>
        <v>theater</v>
      </c>
      <c r="R3909" t="str">
        <f t="shared" si="368"/>
        <v>plays</v>
      </c>
      <c r="S3909" s="9">
        <f t="shared" si="369"/>
        <v>41906.819513888891</v>
      </c>
      <c r="T3909" s="9">
        <f t="shared" si="370"/>
        <v>41938.838888888888</v>
      </c>
    </row>
    <row r="3910" spans="1:20" ht="60" x14ac:dyDescent="0.25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8276</v>
      </c>
      <c r="O3910" s="5">
        <f t="shared" si="366"/>
        <v>8.6666666666666661</v>
      </c>
      <c r="P3910" s="5">
        <f t="shared" si="371"/>
        <v>16.25</v>
      </c>
      <c r="Q3910" t="str">
        <f t="shared" si="367"/>
        <v>theater</v>
      </c>
      <c r="R3910" t="str">
        <f t="shared" si="368"/>
        <v>plays</v>
      </c>
      <c r="S3910" s="9">
        <f t="shared" si="369"/>
        <v>41834.135370370372</v>
      </c>
      <c r="T3910" s="9">
        <f t="shared" si="370"/>
        <v>41849.135370370372</v>
      </c>
    </row>
    <row r="3911" spans="1:20" ht="45" x14ac:dyDescent="0.25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8276</v>
      </c>
      <c r="O3911" s="5">
        <f t="shared" si="366"/>
        <v>0.22500000000000001</v>
      </c>
      <c r="P3911" s="5">
        <f t="shared" si="371"/>
        <v>33.75</v>
      </c>
      <c r="Q3911" t="str">
        <f t="shared" si="367"/>
        <v>theater</v>
      </c>
      <c r="R3911" t="str">
        <f t="shared" si="368"/>
        <v>plays</v>
      </c>
      <c r="S3911" s="9">
        <f t="shared" si="369"/>
        <v>41863.359282407408</v>
      </c>
      <c r="T3911" s="9">
        <f t="shared" si="370"/>
        <v>41893.359282407408</v>
      </c>
    </row>
    <row r="3912" spans="1:20" ht="45" x14ac:dyDescent="0.25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8276</v>
      </c>
      <c r="O3912" s="5">
        <f t="shared" si="366"/>
        <v>3.0833333333333335</v>
      </c>
      <c r="P3912" s="5">
        <f t="shared" si="371"/>
        <v>61.666666666666664</v>
      </c>
      <c r="Q3912" t="str">
        <f t="shared" si="367"/>
        <v>theater</v>
      </c>
      <c r="R3912" t="str">
        <f t="shared" si="368"/>
        <v>plays</v>
      </c>
      <c r="S3912" s="9">
        <f t="shared" si="369"/>
        <v>42224.756909722222</v>
      </c>
      <c r="T3912" s="9">
        <f t="shared" si="370"/>
        <v>42254.756909722222</v>
      </c>
    </row>
    <row r="3913" spans="1:20" ht="45" x14ac:dyDescent="0.25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8276</v>
      </c>
      <c r="O3913" s="5">
        <f t="shared" si="366"/>
        <v>37.412500000000001</v>
      </c>
      <c r="P3913" s="5">
        <f t="shared" si="371"/>
        <v>83.138888888888886</v>
      </c>
      <c r="Q3913" t="str">
        <f t="shared" si="367"/>
        <v>theater</v>
      </c>
      <c r="R3913" t="str">
        <f t="shared" si="368"/>
        <v>plays</v>
      </c>
      <c r="S3913" s="9">
        <f t="shared" si="369"/>
        <v>41939.8122337963</v>
      </c>
      <c r="T3913" s="9">
        <f t="shared" si="370"/>
        <v>41969.853900462964</v>
      </c>
    </row>
    <row r="3914" spans="1:20" ht="45" x14ac:dyDescent="0.25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8276</v>
      </c>
      <c r="O3914" s="5">
        <f t="shared" si="366"/>
        <v>6.6666666666666671E-3</v>
      </c>
      <c r="P3914" s="5">
        <f t="shared" si="371"/>
        <v>1</v>
      </c>
      <c r="Q3914" t="str">
        <f t="shared" si="367"/>
        <v>theater</v>
      </c>
      <c r="R3914" t="str">
        <f t="shared" si="368"/>
        <v>plays</v>
      </c>
      <c r="S3914" s="9">
        <f t="shared" si="369"/>
        <v>42059.270023148143</v>
      </c>
      <c r="T3914" s="9">
        <f t="shared" si="370"/>
        <v>42119.190972222219</v>
      </c>
    </row>
    <row r="3915" spans="1:20" ht="45" x14ac:dyDescent="0.25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8276</v>
      </c>
      <c r="O3915" s="5">
        <f t="shared" si="366"/>
        <v>10</v>
      </c>
      <c r="P3915" s="5">
        <f t="shared" si="371"/>
        <v>142.85714285714286</v>
      </c>
      <c r="Q3915" t="str">
        <f t="shared" si="367"/>
        <v>theater</v>
      </c>
      <c r="R3915" t="str">
        <f t="shared" si="368"/>
        <v>plays</v>
      </c>
      <c r="S3915" s="9">
        <f t="shared" si="369"/>
        <v>42308.211215277777</v>
      </c>
      <c r="T3915" s="9">
        <f t="shared" si="370"/>
        <v>42338.252881944441</v>
      </c>
    </row>
    <row r="3916" spans="1:20" ht="60" x14ac:dyDescent="0.25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8276</v>
      </c>
      <c r="O3916" s="5">
        <f t="shared" si="366"/>
        <v>36.36</v>
      </c>
      <c r="P3916" s="5">
        <f t="shared" si="371"/>
        <v>33.666666666666664</v>
      </c>
      <c r="Q3916" t="str">
        <f t="shared" si="367"/>
        <v>theater</v>
      </c>
      <c r="R3916" t="str">
        <f t="shared" si="368"/>
        <v>plays</v>
      </c>
      <c r="S3916" s="9">
        <f t="shared" si="369"/>
        <v>42114.818935185183</v>
      </c>
      <c r="T3916" s="9">
        <f t="shared" si="370"/>
        <v>42134.957638888889</v>
      </c>
    </row>
    <row r="3917" spans="1:20" ht="60" x14ac:dyDescent="0.25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8276</v>
      </c>
      <c r="O3917" s="5">
        <f t="shared" si="366"/>
        <v>0.33333333333333331</v>
      </c>
      <c r="P3917" s="5">
        <f t="shared" si="371"/>
        <v>5</v>
      </c>
      <c r="Q3917" t="str">
        <f t="shared" si="367"/>
        <v>theater</v>
      </c>
      <c r="R3917" t="str">
        <f t="shared" si="368"/>
        <v>plays</v>
      </c>
      <c r="S3917" s="9">
        <f t="shared" si="369"/>
        <v>42492.98505787037</v>
      </c>
      <c r="T3917" s="9">
        <f t="shared" si="370"/>
        <v>42522.98505787037</v>
      </c>
    </row>
    <row r="3918" spans="1:20" ht="60" x14ac:dyDescent="0.25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8276</v>
      </c>
      <c r="O3918" s="5">
        <f t="shared" si="366"/>
        <v>0</v>
      </c>
      <c r="P3918" s="5">
        <f t="shared" si="371"/>
        <v>0</v>
      </c>
      <c r="Q3918" t="str">
        <f t="shared" si="367"/>
        <v>theater</v>
      </c>
      <c r="R3918" t="str">
        <f t="shared" si="368"/>
        <v>plays</v>
      </c>
      <c r="S3918" s="9">
        <f t="shared" si="369"/>
        <v>42494.471666666665</v>
      </c>
      <c r="T3918" s="9">
        <f t="shared" si="370"/>
        <v>42524.471666666665</v>
      </c>
    </row>
    <row r="3919" spans="1:20" ht="45" x14ac:dyDescent="0.25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8276</v>
      </c>
      <c r="O3919" s="5">
        <f t="shared" si="366"/>
        <v>0.2857142857142857</v>
      </c>
      <c r="P3919" s="5">
        <f t="shared" si="371"/>
        <v>10</v>
      </c>
      <c r="Q3919" t="str">
        <f t="shared" si="367"/>
        <v>theater</v>
      </c>
      <c r="R3919" t="str">
        <f t="shared" si="368"/>
        <v>plays</v>
      </c>
      <c r="S3919" s="9">
        <f t="shared" si="369"/>
        <v>41863.527326388888</v>
      </c>
      <c r="T3919" s="9">
        <f t="shared" si="370"/>
        <v>41893.527326388888</v>
      </c>
    </row>
    <row r="3920" spans="1:20" ht="60" x14ac:dyDescent="0.25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8276</v>
      </c>
      <c r="O3920" s="5">
        <f t="shared" si="366"/>
        <v>0.2</v>
      </c>
      <c r="P3920" s="5">
        <f t="shared" si="371"/>
        <v>40</v>
      </c>
      <c r="Q3920" t="str">
        <f t="shared" si="367"/>
        <v>theater</v>
      </c>
      <c r="R3920" t="str">
        <f t="shared" si="368"/>
        <v>plays</v>
      </c>
      <c r="S3920" s="9">
        <f t="shared" si="369"/>
        <v>41843.664618055554</v>
      </c>
      <c r="T3920" s="9">
        <f t="shared" si="370"/>
        <v>41855.666666666664</v>
      </c>
    </row>
    <row r="3921" spans="1:20" ht="45" x14ac:dyDescent="0.25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8276</v>
      </c>
      <c r="O3921" s="5">
        <f t="shared" si="366"/>
        <v>1.8</v>
      </c>
      <c r="P3921" s="5">
        <f t="shared" si="371"/>
        <v>30</v>
      </c>
      <c r="Q3921" t="str">
        <f t="shared" si="367"/>
        <v>theater</v>
      </c>
      <c r="R3921" t="str">
        <f t="shared" si="368"/>
        <v>plays</v>
      </c>
      <c r="S3921" s="9">
        <f t="shared" si="369"/>
        <v>42358.684872685189</v>
      </c>
      <c r="T3921" s="9">
        <f t="shared" si="370"/>
        <v>42387</v>
      </c>
    </row>
    <row r="3922" spans="1:20" ht="60" x14ac:dyDescent="0.25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8276</v>
      </c>
      <c r="O3922" s="5">
        <f t="shared" si="366"/>
        <v>5.4</v>
      </c>
      <c r="P3922" s="5">
        <f t="shared" si="371"/>
        <v>45</v>
      </c>
      <c r="Q3922" t="str">
        <f t="shared" si="367"/>
        <v>theater</v>
      </c>
      <c r="R3922" t="str">
        <f t="shared" si="368"/>
        <v>plays</v>
      </c>
      <c r="S3922" s="9">
        <f t="shared" si="369"/>
        <v>42657.38726851852</v>
      </c>
      <c r="T3922" s="9">
        <f t="shared" si="370"/>
        <v>42687.428935185191</v>
      </c>
    </row>
    <row r="3923" spans="1:20" ht="60" x14ac:dyDescent="0.25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8276</v>
      </c>
      <c r="O3923" s="5">
        <f t="shared" si="366"/>
        <v>0</v>
      </c>
      <c r="P3923" s="5">
        <f t="shared" si="371"/>
        <v>0</v>
      </c>
      <c r="Q3923" t="str">
        <f t="shared" si="367"/>
        <v>theater</v>
      </c>
      <c r="R3923" t="str">
        <f t="shared" si="368"/>
        <v>plays</v>
      </c>
      <c r="S3923" s="9">
        <f t="shared" si="369"/>
        <v>41926.542303240742</v>
      </c>
      <c r="T3923" s="9">
        <f t="shared" si="370"/>
        <v>41938.75</v>
      </c>
    </row>
    <row r="3924" spans="1:20" ht="60" x14ac:dyDescent="0.25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8276</v>
      </c>
      <c r="O3924" s="5">
        <f t="shared" si="366"/>
        <v>8.1333333333333329</v>
      </c>
      <c r="P3924" s="5">
        <f t="shared" si="371"/>
        <v>10.166666666666666</v>
      </c>
      <c r="Q3924" t="str">
        <f t="shared" si="367"/>
        <v>theater</v>
      </c>
      <c r="R3924" t="str">
        <f t="shared" si="368"/>
        <v>plays</v>
      </c>
      <c r="S3924" s="9">
        <f t="shared" si="369"/>
        <v>42020.768634259264</v>
      </c>
      <c r="T3924" s="9">
        <f t="shared" si="370"/>
        <v>42065.958333333328</v>
      </c>
    </row>
    <row r="3925" spans="1:20" ht="60" x14ac:dyDescent="0.25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8276</v>
      </c>
      <c r="O3925" s="5">
        <f t="shared" si="366"/>
        <v>12.034782608695652</v>
      </c>
      <c r="P3925" s="5">
        <f t="shared" si="371"/>
        <v>81.411764705882348</v>
      </c>
      <c r="Q3925" t="str">
        <f t="shared" si="367"/>
        <v>theater</v>
      </c>
      <c r="R3925" t="str">
        <f t="shared" si="368"/>
        <v>plays</v>
      </c>
      <c r="S3925" s="9">
        <f t="shared" si="369"/>
        <v>42075.979988425926</v>
      </c>
      <c r="T3925" s="9">
        <f t="shared" si="370"/>
        <v>42103.979988425926</v>
      </c>
    </row>
    <row r="3926" spans="1:20" ht="45" x14ac:dyDescent="0.25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8276</v>
      </c>
      <c r="O3926" s="5">
        <f t="shared" si="366"/>
        <v>15.266666666666667</v>
      </c>
      <c r="P3926" s="5">
        <f t="shared" si="371"/>
        <v>57.25</v>
      </c>
      <c r="Q3926" t="str">
        <f t="shared" si="367"/>
        <v>theater</v>
      </c>
      <c r="R3926" t="str">
        <f t="shared" si="368"/>
        <v>plays</v>
      </c>
      <c r="S3926" s="9">
        <f t="shared" si="369"/>
        <v>41786.959745370368</v>
      </c>
      <c r="T3926" s="9">
        <f t="shared" si="370"/>
        <v>41816.959745370368</v>
      </c>
    </row>
    <row r="3927" spans="1:20" ht="45" x14ac:dyDescent="0.25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8276</v>
      </c>
      <c r="O3927" s="5">
        <f t="shared" si="366"/>
        <v>10</v>
      </c>
      <c r="P3927" s="5">
        <f t="shared" si="371"/>
        <v>5</v>
      </c>
      <c r="Q3927" t="str">
        <f t="shared" si="367"/>
        <v>theater</v>
      </c>
      <c r="R3927" t="str">
        <f t="shared" si="368"/>
        <v>plays</v>
      </c>
      <c r="S3927" s="9">
        <f t="shared" si="369"/>
        <v>41820.870821759258</v>
      </c>
      <c r="T3927" s="9">
        <f t="shared" si="370"/>
        <v>41850.870821759258</v>
      </c>
    </row>
    <row r="3928" spans="1:20" ht="45" x14ac:dyDescent="0.25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8276</v>
      </c>
      <c r="O3928" s="5">
        <f t="shared" si="366"/>
        <v>0.3</v>
      </c>
      <c r="P3928" s="5">
        <f t="shared" si="371"/>
        <v>15</v>
      </c>
      <c r="Q3928" t="str">
        <f t="shared" si="367"/>
        <v>theater</v>
      </c>
      <c r="R3928" t="str">
        <f t="shared" si="368"/>
        <v>plays</v>
      </c>
      <c r="S3928" s="9">
        <f t="shared" si="369"/>
        <v>41970.085046296299</v>
      </c>
      <c r="T3928" s="9">
        <f t="shared" si="370"/>
        <v>42000.085046296299</v>
      </c>
    </row>
    <row r="3929" spans="1:20" ht="60" x14ac:dyDescent="0.25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8276</v>
      </c>
      <c r="O3929" s="5">
        <f t="shared" si="366"/>
        <v>1</v>
      </c>
      <c r="P3929" s="5">
        <f t="shared" si="371"/>
        <v>12.5</v>
      </c>
      <c r="Q3929" t="str">
        <f t="shared" si="367"/>
        <v>theater</v>
      </c>
      <c r="R3929" t="str">
        <f t="shared" si="368"/>
        <v>plays</v>
      </c>
      <c r="S3929" s="9">
        <f t="shared" si="369"/>
        <v>41830.267407407409</v>
      </c>
      <c r="T3929" s="9">
        <f t="shared" si="370"/>
        <v>41860.267407407409</v>
      </c>
    </row>
    <row r="3930" spans="1:20" ht="60" x14ac:dyDescent="0.25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8276</v>
      </c>
      <c r="O3930" s="5">
        <f t="shared" si="366"/>
        <v>13.02</v>
      </c>
      <c r="P3930" s="5">
        <f t="shared" si="371"/>
        <v>93</v>
      </c>
      <c r="Q3930" t="str">
        <f t="shared" si="367"/>
        <v>theater</v>
      </c>
      <c r="R3930" t="str">
        <f t="shared" si="368"/>
        <v>plays</v>
      </c>
      <c r="S3930" s="9">
        <f t="shared" si="369"/>
        <v>42265.683182870373</v>
      </c>
      <c r="T3930" s="9">
        <f t="shared" si="370"/>
        <v>42293.207638888889</v>
      </c>
    </row>
    <row r="3931" spans="1:20" ht="60" x14ac:dyDescent="0.25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8276</v>
      </c>
      <c r="O3931" s="5">
        <f t="shared" si="366"/>
        <v>2.2650000000000001</v>
      </c>
      <c r="P3931" s="5">
        <f t="shared" si="371"/>
        <v>32.357142857142854</v>
      </c>
      <c r="Q3931" t="str">
        <f t="shared" si="367"/>
        <v>theater</v>
      </c>
      <c r="R3931" t="str">
        <f t="shared" si="368"/>
        <v>plays</v>
      </c>
      <c r="S3931" s="9">
        <f t="shared" si="369"/>
        <v>42601.827141203699</v>
      </c>
      <c r="T3931" s="9">
        <f t="shared" si="370"/>
        <v>42631.827141203699</v>
      </c>
    </row>
    <row r="3932" spans="1:20" ht="60" x14ac:dyDescent="0.25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8276</v>
      </c>
      <c r="O3932" s="5">
        <f t="shared" si="366"/>
        <v>0</v>
      </c>
      <c r="P3932" s="5">
        <f t="shared" si="371"/>
        <v>0</v>
      </c>
      <c r="Q3932" t="str">
        <f t="shared" si="367"/>
        <v>theater</v>
      </c>
      <c r="R3932" t="str">
        <f t="shared" si="368"/>
        <v>plays</v>
      </c>
      <c r="S3932" s="9">
        <f t="shared" si="369"/>
        <v>42433.338749999995</v>
      </c>
      <c r="T3932" s="9">
        <f t="shared" si="370"/>
        <v>42461.25</v>
      </c>
    </row>
    <row r="3933" spans="1:20" ht="60" x14ac:dyDescent="0.25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8276</v>
      </c>
      <c r="O3933" s="5">
        <f t="shared" si="366"/>
        <v>0</v>
      </c>
      <c r="P3933" s="5">
        <f t="shared" si="371"/>
        <v>0</v>
      </c>
      <c r="Q3933" t="str">
        <f t="shared" si="367"/>
        <v>theater</v>
      </c>
      <c r="R3933" t="str">
        <f t="shared" si="368"/>
        <v>plays</v>
      </c>
      <c r="S3933" s="9">
        <f t="shared" si="369"/>
        <v>42228.151701388888</v>
      </c>
      <c r="T3933" s="9">
        <f t="shared" si="370"/>
        <v>42253.151701388888</v>
      </c>
    </row>
    <row r="3934" spans="1:20" ht="60" x14ac:dyDescent="0.25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8276</v>
      </c>
      <c r="O3934" s="5">
        <f t="shared" si="366"/>
        <v>8.3333333333333332E-3</v>
      </c>
      <c r="P3934" s="5">
        <f t="shared" si="371"/>
        <v>1</v>
      </c>
      <c r="Q3934" t="str">
        <f t="shared" si="367"/>
        <v>theater</v>
      </c>
      <c r="R3934" t="str">
        <f t="shared" si="368"/>
        <v>plays</v>
      </c>
      <c r="S3934" s="9">
        <f t="shared" si="369"/>
        <v>42415.168564814812</v>
      </c>
      <c r="T3934" s="9">
        <f t="shared" si="370"/>
        <v>42445.126898148148</v>
      </c>
    </row>
    <row r="3935" spans="1:20" ht="60" x14ac:dyDescent="0.25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8276</v>
      </c>
      <c r="O3935" s="5">
        <f t="shared" si="366"/>
        <v>15.742857142857142</v>
      </c>
      <c r="P3935" s="5">
        <f t="shared" si="371"/>
        <v>91.833333333333329</v>
      </c>
      <c r="Q3935" t="str">
        <f t="shared" si="367"/>
        <v>theater</v>
      </c>
      <c r="R3935" t="str">
        <f t="shared" si="368"/>
        <v>plays</v>
      </c>
      <c r="S3935" s="9">
        <f t="shared" si="369"/>
        <v>42538.968310185184</v>
      </c>
      <c r="T3935" s="9">
        <f t="shared" si="370"/>
        <v>42568.029861111107</v>
      </c>
    </row>
    <row r="3936" spans="1:20" ht="45" x14ac:dyDescent="0.25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8276</v>
      </c>
      <c r="O3936" s="5">
        <f t="shared" si="366"/>
        <v>11</v>
      </c>
      <c r="P3936" s="5">
        <f t="shared" si="371"/>
        <v>45.833333333333336</v>
      </c>
      <c r="Q3936" t="str">
        <f t="shared" si="367"/>
        <v>theater</v>
      </c>
      <c r="R3936" t="str">
        <f t="shared" si="368"/>
        <v>plays</v>
      </c>
      <c r="S3936" s="9">
        <f t="shared" si="369"/>
        <v>42233.671747685185</v>
      </c>
      <c r="T3936" s="9">
        <f t="shared" si="370"/>
        <v>42278.541666666672</v>
      </c>
    </row>
    <row r="3937" spans="1:20" ht="60" x14ac:dyDescent="0.25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8276</v>
      </c>
      <c r="O3937" s="5">
        <f t="shared" si="366"/>
        <v>43.833333333333336</v>
      </c>
      <c r="P3937" s="5">
        <f t="shared" si="371"/>
        <v>57.173913043478258</v>
      </c>
      <c r="Q3937" t="str">
        <f t="shared" si="367"/>
        <v>theater</v>
      </c>
      <c r="R3937" t="str">
        <f t="shared" si="368"/>
        <v>plays</v>
      </c>
      <c r="S3937" s="9">
        <f t="shared" si="369"/>
        <v>42221.656782407401</v>
      </c>
      <c r="T3937" s="9">
        <f t="shared" si="370"/>
        <v>42281.656782407401</v>
      </c>
    </row>
    <row r="3938" spans="1:20" ht="60" x14ac:dyDescent="0.25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8276</v>
      </c>
      <c r="O3938" s="5">
        <f t="shared" si="366"/>
        <v>0</v>
      </c>
      <c r="P3938" s="5">
        <f t="shared" si="371"/>
        <v>0</v>
      </c>
      <c r="Q3938" t="str">
        <f t="shared" si="367"/>
        <v>theater</v>
      </c>
      <c r="R3938" t="str">
        <f t="shared" si="368"/>
        <v>plays</v>
      </c>
      <c r="S3938" s="9">
        <f t="shared" si="369"/>
        <v>42675.262962962966</v>
      </c>
      <c r="T3938" s="9">
        <f t="shared" si="370"/>
        <v>42705.304629629631</v>
      </c>
    </row>
    <row r="3939" spans="1:20" ht="45" x14ac:dyDescent="0.25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8276</v>
      </c>
      <c r="O3939" s="5">
        <f t="shared" si="366"/>
        <v>86.135181975736572</v>
      </c>
      <c r="P3939" s="5">
        <f t="shared" si="371"/>
        <v>248.5</v>
      </c>
      <c r="Q3939" t="str">
        <f t="shared" si="367"/>
        <v>theater</v>
      </c>
      <c r="R3939" t="str">
        <f t="shared" si="368"/>
        <v>plays</v>
      </c>
      <c r="S3939" s="9">
        <f t="shared" si="369"/>
        <v>42534.631481481483</v>
      </c>
      <c r="T3939" s="9">
        <f t="shared" si="370"/>
        <v>42562.631481481483</v>
      </c>
    </row>
    <row r="3940" spans="1:20" ht="60" x14ac:dyDescent="0.25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8276</v>
      </c>
      <c r="O3940" s="5">
        <f t="shared" si="366"/>
        <v>12.196620583717358</v>
      </c>
      <c r="P3940" s="5">
        <f t="shared" si="371"/>
        <v>79.400000000000006</v>
      </c>
      <c r="Q3940" t="str">
        <f t="shared" si="367"/>
        <v>theater</v>
      </c>
      <c r="R3940" t="str">
        <f t="shared" si="368"/>
        <v>plays</v>
      </c>
      <c r="S3940" s="9">
        <f t="shared" si="369"/>
        <v>42151.905717592599</v>
      </c>
      <c r="T3940" s="9">
        <f t="shared" si="370"/>
        <v>42182.905717592599</v>
      </c>
    </row>
    <row r="3941" spans="1:20" ht="60" x14ac:dyDescent="0.25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8276</v>
      </c>
      <c r="O3941" s="5">
        <f t="shared" si="366"/>
        <v>0.1</v>
      </c>
      <c r="P3941" s="5">
        <f t="shared" si="371"/>
        <v>5</v>
      </c>
      <c r="Q3941" t="str">
        <f t="shared" si="367"/>
        <v>theater</v>
      </c>
      <c r="R3941" t="str">
        <f t="shared" si="368"/>
        <v>plays</v>
      </c>
      <c r="S3941" s="9">
        <f t="shared" si="369"/>
        <v>41915.400219907409</v>
      </c>
      <c r="T3941" s="9">
        <f t="shared" si="370"/>
        <v>41919.1875</v>
      </c>
    </row>
    <row r="3942" spans="1:20" ht="60" x14ac:dyDescent="0.25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8276</v>
      </c>
      <c r="O3942" s="5">
        <f t="shared" si="366"/>
        <v>0.22</v>
      </c>
      <c r="P3942" s="5">
        <f t="shared" si="371"/>
        <v>5.5</v>
      </c>
      <c r="Q3942" t="str">
        <f t="shared" si="367"/>
        <v>theater</v>
      </c>
      <c r="R3942" t="str">
        <f t="shared" si="368"/>
        <v>plays</v>
      </c>
      <c r="S3942" s="9">
        <f t="shared" si="369"/>
        <v>41961.492488425924</v>
      </c>
      <c r="T3942" s="9">
        <f t="shared" si="370"/>
        <v>42006.492488425924</v>
      </c>
    </row>
    <row r="3943" spans="1:20" ht="75" x14ac:dyDescent="0.25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8276</v>
      </c>
      <c r="O3943" s="5">
        <f t="shared" si="366"/>
        <v>0.90909090909090906</v>
      </c>
      <c r="P3943" s="5">
        <f t="shared" si="371"/>
        <v>25</v>
      </c>
      <c r="Q3943" t="str">
        <f t="shared" si="367"/>
        <v>theater</v>
      </c>
      <c r="R3943" t="str">
        <f t="shared" si="368"/>
        <v>plays</v>
      </c>
      <c r="S3943" s="9">
        <f t="shared" si="369"/>
        <v>41940.587233796294</v>
      </c>
      <c r="T3943" s="9">
        <f t="shared" si="370"/>
        <v>41968.041666666672</v>
      </c>
    </row>
    <row r="3944" spans="1:20" ht="45" x14ac:dyDescent="0.25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8276</v>
      </c>
      <c r="O3944" s="5">
        <f t="shared" si="366"/>
        <v>0</v>
      </c>
      <c r="P3944" s="5">
        <f t="shared" si="371"/>
        <v>0</v>
      </c>
      <c r="Q3944" t="str">
        <f t="shared" si="367"/>
        <v>theater</v>
      </c>
      <c r="R3944" t="str">
        <f t="shared" si="368"/>
        <v>plays</v>
      </c>
      <c r="S3944" s="9">
        <f t="shared" si="369"/>
        <v>42111.904097222221</v>
      </c>
      <c r="T3944" s="9">
        <f t="shared" si="370"/>
        <v>42171.904097222221</v>
      </c>
    </row>
    <row r="3945" spans="1:20" ht="45" x14ac:dyDescent="0.25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8276</v>
      </c>
      <c r="O3945" s="5">
        <f t="shared" si="366"/>
        <v>35.64</v>
      </c>
      <c r="P3945" s="5">
        <f t="shared" si="371"/>
        <v>137.07692307692307</v>
      </c>
      <c r="Q3945" t="str">
        <f t="shared" si="367"/>
        <v>theater</v>
      </c>
      <c r="R3945" t="str">
        <f t="shared" si="368"/>
        <v>plays</v>
      </c>
      <c r="S3945" s="9">
        <f t="shared" si="369"/>
        <v>42279.778564814813</v>
      </c>
      <c r="T3945" s="9">
        <f t="shared" si="370"/>
        <v>42310.701388888891</v>
      </c>
    </row>
    <row r="3946" spans="1:20" ht="60" x14ac:dyDescent="0.25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8276</v>
      </c>
      <c r="O3946" s="5">
        <f t="shared" si="366"/>
        <v>0</v>
      </c>
      <c r="P3946" s="5">
        <f t="shared" si="371"/>
        <v>0</v>
      </c>
      <c r="Q3946" t="str">
        <f t="shared" si="367"/>
        <v>theater</v>
      </c>
      <c r="R3946" t="str">
        <f t="shared" si="368"/>
        <v>plays</v>
      </c>
      <c r="S3946" s="9">
        <f t="shared" si="369"/>
        <v>42213.662905092591</v>
      </c>
      <c r="T3946" s="9">
        <f t="shared" si="370"/>
        <v>42243.662905092591</v>
      </c>
    </row>
    <row r="3947" spans="1:20" ht="60" x14ac:dyDescent="0.25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8276</v>
      </c>
      <c r="O3947" s="5">
        <f t="shared" si="366"/>
        <v>0.25</v>
      </c>
      <c r="P3947" s="5">
        <f t="shared" si="371"/>
        <v>5</v>
      </c>
      <c r="Q3947" t="str">
        <f t="shared" si="367"/>
        <v>theater</v>
      </c>
      <c r="R3947" t="str">
        <f t="shared" si="368"/>
        <v>plays</v>
      </c>
      <c r="S3947" s="9">
        <f t="shared" si="369"/>
        <v>42109.801712962959</v>
      </c>
      <c r="T3947" s="9">
        <f t="shared" si="370"/>
        <v>42139.801712962959</v>
      </c>
    </row>
    <row r="3948" spans="1:20" ht="30" x14ac:dyDescent="0.25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8276</v>
      </c>
      <c r="O3948" s="5">
        <f t="shared" si="366"/>
        <v>3.25</v>
      </c>
      <c r="P3948" s="5">
        <f t="shared" si="371"/>
        <v>39</v>
      </c>
      <c r="Q3948" t="str">
        <f t="shared" si="367"/>
        <v>theater</v>
      </c>
      <c r="R3948" t="str">
        <f t="shared" si="368"/>
        <v>plays</v>
      </c>
      <c r="S3948" s="9">
        <f t="shared" si="369"/>
        <v>42031.833587962959</v>
      </c>
      <c r="T3948" s="9">
        <f t="shared" si="370"/>
        <v>42063.333333333328</v>
      </c>
    </row>
    <row r="3949" spans="1:20" ht="60" x14ac:dyDescent="0.25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8276</v>
      </c>
      <c r="O3949" s="5">
        <f t="shared" si="366"/>
        <v>3.3666666666666667</v>
      </c>
      <c r="P3949" s="5">
        <f t="shared" si="371"/>
        <v>50.5</v>
      </c>
      <c r="Q3949" t="str">
        <f t="shared" si="367"/>
        <v>theater</v>
      </c>
      <c r="R3949" t="str">
        <f t="shared" si="368"/>
        <v>plays</v>
      </c>
      <c r="S3949" s="9">
        <f t="shared" si="369"/>
        <v>42615.142870370371</v>
      </c>
      <c r="T3949" s="9">
        <f t="shared" si="370"/>
        <v>42645.142870370371</v>
      </c>
    </row>
    <row r="3950" spans="1:20" ht="60" x14ac:dyDescent="0.25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8276</v>
      </c>
      <c r="O3950" s="5">
        <f t="shared" si="366"/>
        <v>0</v>
      </c>
      <c r="P3950" s="5">
        <f t="shared" si="371"/>
        <v>0</v>
      </c>
      <c r="Q3950" t="str">
        <f t="shared" si="367"/>
        <v>theater</v>
      </c>
      <c r="R3950" t="str">
        <f t="shared" si="368"/>
        <v>plays</v>
      </c>
      <c r="S3950" s="9">
        <f t="shared" si="369"/>
        <v>41829.325497685182</v>
      </c>
      <c r="T3950" s="9">
        <f t="shared" si="370"/>
        <v>41889.325497685182</v>
      </c>
    </row>
    <row r="3951" spans="1:20" ht="60" x14ac:dyDescent="0.25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8276</v>
      </c>
      <c r="O3951" s="5">
        <f t="shared" si="366"/>
        <v>15.77</v>
      </c>
      <c r="P3951" s="5">
        <f t="shared" si="371"/>
        <v>49.28125</v>
      </c>
      <c r="Q3951" t="str">
        <f t="shared" si="367"/>
        <v>theater</v>
      </c>
      <c r="R3951" t="str">
        <f t="shared" si="368"/>
        <v>plays</v>
      </c>
      <c r="S3951" s="9">
        <f t="shared" si="369"/>
        <v>42016.120613425926</v>
      </c>
      <c r="T3951" s="9">
        <f t="shared" si="370"/>
        <v>42046.120613425926</v>
      </c>
    </row>
    <row r="3952" spans="1:20" ht="60" x14ac:dyDescent="0.25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8276</v>
      </c>
      <c r="O3952" s="5">
        <f t="shared" si="366"/>
        <v>0.625</v>
      </c>
      <c r="P3952" s="5">
        <f t="shared" si="371"/>
        <v>25</v>
      </c>
      <c r="Q3952" t="str">
        <f t="shared" si="367"/>
        <v>theater</v>
      </c>
      <c r="R3952" t="str">
        <f t="shared" si="368"/>
        <v>plays</v>
      </c>
      <c r="S3952" s="9">
        <f t="shared" si="369"/>
        <v>42439.702314814815</v>
      </c>
      <c r="T3952" s="9">
        <f t="shared" si="370"/>
        <v>42468.774305555555</v>
      </c>
    </row>
    <row r="3953" spans="1:20" ht="60" x14ac:dyDescent="0.25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8276</v>
      </c>
      <c r="O3953" s="5">
        <f t="shared" si="366"/>
        <v>5.0000000000000001E-4</v>
      </c>
      <c r="P3953" s="5">
        <f t="shared" si="371"/>
        <v>1</v>
      </c>
      <c r="Q3953" t="str">
        <f t="shared" si="367"/>
        <v>theater</v>
      </c>
      <c r="R3953" t="str">
        <f t="shared" si="368"/>
        <v>plays</v>
      </c>
      <c r="S3953" s="9">
        <f t="shared" si="369"/>
        <v>42433.825717592597</v>
      </c>
      <c r="T3953" s="9">
        <f t="shared" si="370"/>
        <v>42493.784050925926</v>
      </c>
    </row>
    <row r="3954" spans="1:20" ht="60" x14ac:dyDescent="0.25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8276</v>
      </c>
      <c r="O3954" s="5">
        <f t="shared" si="366"/>
        <v>9.6153846153846159E-2</v>
      </c>
      <c r="P3954" s="5">
        <f t="shared" si="371"/>
        <v>25</v>
      </c>
      <c r="Q3954" t="str">
        <f t="shared" si="367"/>
        <v>theater</v>
      </c>
      <c r="R3954" t="str">
        <f t="shared" si="368"/>
        <v>plays</v>
      </c>
      <c r="S3954" s="9">
        <f t="shared" si="369"/>
        <v>42243.790393518517</v>
      </c>
      <c r="T3954" s="9">
        <f t="shared" si="370"/>
        <v>42303.790393518517</v>
      </c>
    </row>
    <row r="3955" spans="1:20" ht="45" x14ac:dyDescent="0.25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8276</v>
      </c>
      <c r="O3955" s="5">
        <f t="shared" si="366"/>
        <v>0</v>
      </c>
      <c r="P3955" s="5">
        <f t="shared" si="371"/>
        <v>0</v>
      </c>
      <c r="Q3955" t="str">
        <f t="shared" si="367"/>
        <v>theater</v>
      </c>
      <c r="R3955" t="str">
        <f t="shared" si="368"/>
        <v>plays</v>
      </c>
      <c r="S3955" s="9">
        <f t="shared" si="369"/>
        <v>42550.048449074078</v>
      </c>
      <c r="T3955" s="9">
        <f t="shared" si="370"/>
        <v>42580.978472222225</v>
      </c>
    </row>
    <row r="3956" spans="1:20" ht="60" x14ac:dyDescent="0.25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8276</v>
      </c>
      <c r="O3956" s="5">
        <f t="shared" si="366"/>
        <v>0</v>
      </c>
      <c r="P3956" s="5">
        <f t="shared" si="371"/>
        <v>0</v>
      </c>
      <c r="Q3956" t="str">
        <f t="shared" si="367"/>
        <v>theater</v>
      </c>
      <c r="R3956" t="str">
        <f t="shared" si="368"/>
        <v>plays</v>
      </c>
      <c r="S3956" s="9">
        <f t="shared" si="369"/>
        <v>41774.651203703703</v>
      </c>
      <c r="T3956" s="9">
        <f t="shared" si="370"/>
        <v>41834.651203703703</v>
      </c>
    </row>
    <row r="3957" spans="1:20" ht="60" x14ac:dyDescent="0.25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8276</v>
      </c>
      <c r="O3957" s="5">
        <f t="shared" si="366"/>
        <v>24.285714285714285</v>
      </c>
      <c r="P3957" s="5">
        <f t="shared" si="371"/>
        <v>53.125</v>
      </c>
      <c r="Q3957" t="str">
        <f t="shared" si="367"/>
        <v>theater</v>
      </c>
      <c r="R3957" t="str">
        <f t="shared" si="368"/>
        <v>plays</v>
      </c>
      <c r="S3957" s="9">
        <f t="shared" si="369"/>
        <v>42306.848854166667</v>
      </c>
      <c r="T3957" s="9">
        <f t="shared" si="370"/>
        <v>42336.890520833331</v>
      </c>
    </row>
    <row r="3958" spans="1:20" ht="60" x14ac:dyDescent="0.25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8276</v>
      </c>
      <c r="O3958" s="5">
        <f t="shared" si="366"/>
        <v>0</v>
      </c>
      <c r="P3958" s="5">
        <f t="shared" si="371"/>
        <v>0</v>
      </c>
      <c r="Q3958" t="str">
        <f t="shared" si="367"/>
        <v>theater</v>
      </c>
      <c r="R3958" t="str">
        <f t="shared" si="368"/>
        <v>plays</v>
      </c>
      <c r="S3958" s="9">
        <f t="shared" si="369"/>
        <v>42457.932025462964</v>
      </c>
      <c r="T3958" s="9">
        <f t="shared" si="370"/>
        <v>42485.013888888891</v>
      </c>
    </row>
    <row r="3959" spans="1:20" ht="45" x14ac:dyDescent="0.25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8276</v>
      </c>
      <c r="O3959" s="5">
        <f t="shared" si="366"/>
        <v>2.5000000000000001E-2</v>
      </c>
      <c r="P3959" s="5">
        <f t="shared" si="371"/>
        <v>7</v>
      </c>
      <c r="Q3959" t="str">
        <f t="shared" si="367"/>
        <v>theater</v>
      </c>
      <c r="R3959" t="str">
        <f t="shared" si="368"/>
        <v>plays</v>
      </c>
      <c r="S3959" s="9">
        <f t="shared" si="369"/>
        <v>42513.976319444439</v>
      </c>
      <c r="T3959" s="9">
        <f t="shared" si="370"/>
        <v>42559.976319444439</v>
      </c>
    </row>
    <row r="3960" spans="1:20" ht="60" x14ac:dyDescent="0.25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8276</v>
      </c>
      <c r="O3960" s="5">
        <f t="shared" si="366"/>
        <v>32.049999999999997</v>
      </c>
      <c r="P3960" s="5">
        <f t="shared" si="371"/>
        <v>40.0625</v>
      </c>
      <c r="Q3960" t="str">
        <f t="shared" si="367"/>
        <v>theater</v>
      </c>
      <c r="R3960" t="str">
        <f t="shared" si="368"/>
        <v>plays</v>
      </c>
      <c r="S3960" s="9">
        <f t="shared" si="369"/>
        <v>41816.950370370374</v>
      </c>
      <c r="T3960" s="9">
        <f t="shared" si="370"/>
        <v>41853.583333333336</v>
      </c>
    </row>
    <row r="3961" spans="1:20" ht="60" x14ac:dyDescent="0.25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8276</v>
      </c>
      <c r="O3961" s="5">
        <f t="shared" si="366"/>
        <v>24.333333333333332</v>
      </c>
      <c r="P3961" s="5">
        <f t="shared" si="371"/>
        <v>24.333333333333332</v>
      </c>
      <c r="Q3961" t="str">
        <f t="shared" si="367"/>
        <v>theater</v>
      </c>
      <c r="R3961" t="str">
        <f t="shared" si="368"/>
        <v>plays</v>
      </c>
      <c r="S3961" s="9">
        <f t="shared" si="369"/>
        <v>41880.788842592592</v>
      </c>
      <c r="T3961" s="9">
        <f t="shared" si="370"/>
        <v>41910.788842592592</v>
      </c>
    </row>
    <row r="3962" spans="1:20" ht="60" x14ac:dyDescent="0.25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8276</v>
      </c>
      <c r="O3962" s="5">
        <f t="shared" si="366"/>
        <v>1.5</v>
      </c>
      <c r="P3962" s="5">
        <f t="shared" si="371"/>
        <v>11.25</v>
      </c>
      <c r="Q3962" t="str">
        <f t="shared" si="367"/>
        <v>theater</v>
      </c>
      <c r="R3962" t="str">
        <f t="shared" si="368"/>
        <v>plays</v>
      </c>
      <c r="S3962" s="9">
        <f t="shared" si="369"/>
        <v>42342.845555555556</v>
      </c>
      <c r="T3962" s="9">
        <f t="shared" si="370"/>
        <v>42372.845555555556</v>
      </c>
    </row>
    <row r="3963" spans="1:20" ht="60" x14ac:dyDescent="0.25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8276</v>
      </c>
      <c r="O3963" s="5">
        <f t="shared" si="366"/>
        <v>0.42</v>
      </c>
      <c r="P3963" s="5">
        <f t="shared" si="371"/>
        <v>10.5</v>
      </c>
      <c r="Q3963" t="str">
        <f t="shared" si="367"/>
        <v>theater</v>
      </c>
      <c r="R3963" t="str">
        <f t="shared" si="368"/>
        <v>plays</v>
      </c>
      <c r="S3963" s="9">
        <f t="shared" si="369"/>
        <v>41745.891319444447</v>
      </c>
      <c r="T3963" s="9">
        <f t="shared" si="370"/>
        <v>41767.891319444447</v>
      </c>
    </row>
    <row r="3964" spans="1:20" ht="60" x14ac:dyDescent="0.25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8276</v>
      </c>
      <c r="O3964" s="5">
        <f t="shared" si="366"/>
        <v>3.2142857142857144</v>
      </c>
      <c r="P3964" s="5">
        <f t="shared" si="371"/>
        <v>15</v>
      </c>
      <c r="Q3964" t="str">
        <f t="shared" si="367"/>
        <v>theater</v>
      </c>
      <c r="R3964" t="str">
        <f t="shared" si="368"/>
        <v>plays</v>
      </c>
      <c r="S3964" s="9">
        <f t="shared" si="369"/>
        <v>42311.621458333335</v>
      </c>
      <c r="T3964" s="9">
        <f t="shared" si="370"/>
        <v>42336.621458333335</v>
      </c>
    </row>
    <row r="3965" spans="1:20" ht="60" x14ac:dyDescent="0.25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8276</v>
      </c>
      <c r="O3965" s="5">
        <f t="shared" si="366"/>
        <v>0</v>
      </c>
      <c r="P3965" s="5">
        <f t="shared" si="371"/>
        <v>0</v>
      </c>
      <c r="Q3965" t="str">
        <f t="shared" si="367"/>
        <v>theater</v>
      </c>
      <c r="R3965" t="str">
        <f t="shared" si="368"/>
        <v>plays</v>
      </c>
      <c r="S3965" s="9">
        <f t="shared" si="369"/>
        <v>42296.154131944444</v>
      </c>
      <c r="T3965" s="9">
        <f t="shared" si="370"/>
        <v>42326.195798611108</v>
      </c>
    </row>
    <row r="3966" spans="1:20" ht="45" x14ac:dyDescent="0.25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8276</v>
      </c>
      <c r="O3966" s="5">
        <f t="shared" si="366"/>
        <v>6.3</v>
      </c>
      <c r="P3966" s="5">
        <f t="shared" si="371"/>
        <v>42</v>
      </c>
      <c r="Q3966" t="str">
        <f t="shared" si="367"/>
        <v>theater</v>
      </c>
      <c r="R3966" t="str">
        <f t="shared" si="368"/>
        <v>plays</v>
      </c>
      <c r="S3966" s="9">
        <f t="shared" si="369"/>
        <v>42053.722060185188</v>
      </c>
      <c r="T3966" s="9">
        <f t="shared" si="370"/>
        <v>42113.680393518516</v>
      </c>
    </row>
    <row r="3967" spans="1:20" ht="60" x14ac:dyDescent="0.25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8276</v>
      </c>
      <c r="O3967" s="5">
        <f t="shared" si="366"/>
        <v>14.25</v>
      </c>
      <c r="P3967" s="5">
        <f t="shared" si="371"/>
        <v>71.25</v>
      </c>
      <c r="Q3967" t="str">
        <f t="shared" si="367"/>
        <v>theater</v>
      </c>
      <c r="R3967" t="str">
        <f t="shared" si="368"/>
        <v>plays</v>
      </c>
      <c r="S3967" s="9">
        <f t="shared" si="369"/>
        <v>42414.235879629632</v>
      </c>
      <c r="T3967" s="9">
        <f t="shared" si="370"/>
        <v>42474.194212962961</v>
      </c>
    </row>
    <row r="3968" spans="1:20" ht="60" x14ac:dyDescent="0.25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8276</v>
      </c>
      <c r="O3968" s="5">
        <f t="shared" si="366"/>
        <v>0.6</v>
      </c>
      <c r="P3968" s="5">
        <f t="shared" si="371"/>
        <v>22.5</v>
      </c>
      <c r="Q3968" t="str">
        <f t="shared" si="367"/>
        <v>theater</v>
      </c>
      <c r="R3968" t="str">
        <f t="shared" si="368"/>
        <v>plays</v>
      </c>
      <c r="S3968" s="9">
        <f t="shared" si="369"/>
        <v>41801.711550925924</v>
      </c>
      <c r="T3968" s="9">
        <f t="shared" si="370"/>
        <v>41844.124305555553</v>
      </c>
    </row>
    <row r="3969" spans="1:20" ht="60" x14ac:dyDescent="0.25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8276</v>
      </c>
      <c r="O3969" s="5">
        <f t="shared" si="366"/>
        <v>24.117647058823529</v>
      </c>
      <c r="P3969" s="5">
        <f t="shared" si="371"/>
        <v>41</v>
      </c>
      <c r="Q3969" t="str">
        <f t="shared" si="367"/>
        <v>theater</v>
      </c>
      <c r="R3969" t="str">
        <f t="shared" si="368"/>
        <v>plays</v>
      </c>
      <c r="S3969" s="9">
        <f t="shared" si="369"/>
        <v>42770.290590277778</v>
      </c>
      <c r="T3969" s="9">
        <f t="shared" si="370"/>
        <v>42800.290590277778</v>
      </c>
    </row>
    <row r="3970" spans="1:20" ht="45" x14ac:dyDescent="0.25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8276</v>
      </c>
      <c r="O3970" s="5">
        <f t="shared" si="366"/>
        <v>10.54</v>
      </c>
      <c r="P3970" s="5">
        <f t="shared" si="371"/>
        <v>47.909090909090907</v>
      </c>
      <c r="Q3970" t="str">
        <f t="shared" si="367"/>
        <v>theater</v>
      </c>
      <c r="R3970" t="str">
        <f t="shared" si="368"/>
        <v>plays</v>
      </c>
      <c r="S3970" s="9">
        <f t="shared" si="369"/>
        <v>42452.815659722226</v>
      </c>
      <c r="T3970" s="9">
        <f t="shared" si="370"/>
        <v>42512.815659722226</v>
      </c>
    </row>
    <row r="3971" spans="1:20" ht="60" x14ac:dyDescent="0.25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8276</v>
      </c>
      <c r="O3971" s="5">
        <f t="shared" ref="O3971:O4034" si="372">E3971*100/D3971</f>
        <v>7.4690265486725664</v>
      </c>
      <c r="P3971" s="5">
        <f t="shared" si="371"/>
        <v>35.166666666666664</v>
      </c>
      <c r="Q3971" t="str">
        <f t="shared" ref="Q3971:Q4034" si="373">IF(ISERR(FIND(" ",N3971)),"",LEFT(N3971,FIND(" ",N3971)-1))</f>
        <v>theater</v>
      </c>
      <c r="R3971" t="str">
        <f t="shared" ref="R3971:R4034" si="374">IF(ISERR(FIND(" ",N3971)),"",RIGHT(N3971,LEN(N3971)-FIND("*",SUBSTITUTE(N3971," ","*",LEN(N3971)-LEN(SUBSTITUTE(N3971," ",""))))))</f>
        <v>plays</v>
      </c>
      <c r="S3971" s="9">
        <f t="shared" ref="S3971:S4034" si="375">(((J3971/60)/60)/24)+DATE(1970,1,1)</f>
        <v>42601.854699074072</v>
      </c>
      <c r="T3971" s="9">
        <f t="shared" ref="T3971:T4034" si="376">(((I3971/60)/60)/24)+DATE(1970,1,1)</f>
        <v>42611.163194444445</v>
      </c>
    </row>
    <row r="3972" spans="1:20" ht="60" x14ac:dyDescent="0.25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8276</v>
      </c>
      <c r="O3972" s="5">
        <f t="shared" si="372"/>
        <v>7.3333333333333334E-2</v>
      </c>
      <c r="P3972" s="5">
        <f t="shared" ref="P3972:P4035" si="377">IF(L3972=0,0,E3972/L3972)</f>
        <v>5.5</v>
      </c>
      <c r="Q3972" t="str">
        <f t="shared" si="373"/>
        <v>theater</v>
      </c>
      <c r="R3972" t="str">
        <f t="shared" si="374"/>
        <v>plays</v>
      </c>
      <c r="S3972" s="9">
        <f t="shared" si="375"/>
        <v>42447.863553240735</v>
      </c>
      <c r="T3972" s="9">
        <f t="shared" si="376"/>
        <v>42477.863553240735</v>
      </c>
    </row>
    <row r="3973" spans="1:20" ht="60" x14ac:dyDescent="0.25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8276</v>
      </c>
      <c r="O3973" s="5">
        <f t="shared" si="372"/>
        <v>0.97142857142857142</v>
      </c>
      <c r="P3973" s="5">
        <f t="shared" si="377"/>
        <v>22.666666666666668</v>
      </c>
      <c r="Q3973" t="str">
        <f t="shared" si="373"/>
        <v>theater</v>
      </c>
      <c r="R3973" t="str">
        <f t="shared" si="374"/>
        <v>plays</v>
      </c>
      <c r="S3973" s="9">
        <f t="shared" si="375"/>
        <v>41811.536180555559</v>
      </c>
      <c r="T3973" s="9">
        <f t="shared" si="376"/>
        <v>41841.536180555559</v>
      </c>
    </row>
    <row r="3974" spans="1:20" ht="45" x14ac:dyDescent="0.25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8276</v>
      </c>
      <c r="O3974" s="5">
        <f t="shared" si="372"/>
        <v>21.1</v>
      </c>
      <c r="P3974" s="5">
        <f t="shared" si="377"/>
        <v>26.375</v>
      </c>
      <c r="Q3974" t="str">
        <f t="shared" si="373"/>
        <v>theater</v>
      </c>
      <c r="R3974" t="str">
        <f t="shared" si="374"/>
        <v>plays</v>
      </c>
      <c r="S3974" s="9">
        <f t="shared" si="375"/>
        <v>41981.067523148144</v>
      </c>
      <c r="T3974" s="9">
        <f t="shared" si="376"/>
        <v>42041.067523148144</v>
      </c>
    </row>
    <row r="3975" spans="1:20" ht="60" x14ac:dyDescent="0.25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8276</v>
      </c>
      <c r="O3975" s="5">
        <f t="shared" si="372"/>
        <v>78.099999999999994</v>
      </c>
      <c r="P3975" s="5">
        <f t="shared" si="377"/>
        <v>105.54054054054055</v>
      </c>
      <c r="Q3975" t="str">
        <f t="shared" si="373"/>
        <v>theater</v>
      </c>
      <c r="R3975" t="str">
        <f t="shared" si="374"/>
        <v>plays</v>
      </c>
      <c r="S3975" s="9">
        <f t="shared" si="375"/>
        <v>42469.68414351852</v>
      </c>
      <c r="T3975" s="9">
        <f t="shared" si="376"/>
        <v>42499.166666666672</v>
      </c>
    </row>
    <row r="3976" spans="1:20" ht="60" x14ac:dyDescent="0.25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8276</v>
      </c>
      <c r="O3976" s="5">
        <f t="shared" si="372"/>
        <v>32</v>
      </c>
      <c r="P3976" s="5">
        <f t="shared" si="377"/>
        <v>29.09090909090909</v>
      </c>
      <c r="Q3976" t="str">
        <f t="shared" si="373"/>
        <v>theater</v>
      </c>
      <c r="R3976" t="str">
        <f t="shared" si="374"/>
        <v>plays</v>
      </c>
      <c r="S3976" s="9">
        <f t="shared" si="375"/>
        <v>42493.546851851846</v>
      </c>
      <c r="T3976" s="9">
        <f t="shared" si="376"/>
        <v>42523.546851851846</v>
      </c>
    </row>
    <row r="3977" spans="1:20" ht="60" x14ac:dyDescent="0.25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8276</v>
      </c>
      <c r="O3977" s="5">
        <f t="shared" si="372"/>
        <v>0</v>
      </c>
      <c r="P3977" s="5">
        <f t="shared" si="377"/>
        <v>0</v>
      </c>
      <c r="Q3977" t="str">
        <f t="shared" si="373"/>
        <v>theater</v>
      </c>
      <c r="R3977" t="str">
        <f t="shared" si="374"/>
        <v>plays</v>
      </c>
      <c r="S3977" s="9">
        <f t="shared" si="375"/>
        <v>42534.866875</v>
      </c>
      <c r="T3977" s="9">
        <f t="shared" si="376"/>
        <v>42564.866875</v>
      </c>
    </row>
    <row r="3978" spans="1:20" ht="60" x14ac:dyDescent="0.25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8276</v>
      </c>
      <c r="O3978" s="5">
        <f t="shared" si="372"/>
        <v>47.692307692307693</v>
      </c>
      <c r="P3978" s="5">
        <f t="shared" si="377"/>
        <v>62</v>
      </c>
      <c r="Q3978" t="str">
        <f t="shared" si="373"/>
        <v>theater</v>
      </c>
      <c r="R3978" t="str">
        <f t="shared" si="374"/>
        <v>plays</v>
      </c>
      <c r="S3978" s="9">
        <f t="shared" si="375"/>
        <v>41830.858344907407</v>
      </c>
      <c r="T3978" s="9">
        <f t="shared" si="376"/>
        <v>41852.291666666664</v>
      </c>
    </row>
    <row r="3979" spans="1:20" ht="60" x14ac:dyDescent="0.25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8276</v>
      </c>
      <c r="O3979" s="5">
        <f t="shared" si="372"/>
        <v>1.45</v>
      </c>
      <c r="P3979" s="5">
        <f t="shared" si="377"/>
        <v>217.5</v>
      </c>
      <c r="Q3979" t="str">
        <f t="shared" si="373"/>
        <v>theater</v>
      </c>
      <c r="R3979" t="str">
        <f t="shared" si="374"/>
        <v>plays</v>
      </c>
      <c r="S3979" s="9">
        <f t="shared" si="375"/>
        <v>42543.788564814815</v>
      </c>
      <c r="T3979" s="9">
        <f t="shared" si="376"/>
        <v>42573.788564814815</v>
      </c>
    </row>
    <row r="3980" spans="1:20" ht="60" x14ac:dyDescent="0.25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8276</v>
      </c>
      <c r="O3980" s="5">
        <f t="shared" si="372"/>
        <v>10.7</v>
      </c>
      <c r="P3980" s="5">
        <f t="shared" si="377"/>
        <v>26.75</v>
      </c>
      <c r="Q3980" t="str">
        <f t="shared" si="373"/>
        <v>theater</v>
      </c>
      <c r="R3980" t="str">
        <f t="shared" si="374"/>
        <v>plays</v>
      </c>
      <c r="S3980" s="9">
        <f t="shared" si="375"/>
        <v>41975.642974537041</v>
      </c>
      <c r="T3980" s="9">
        <f t="shared" si="376"/>
        <v>42035.642974537041</v>
      </c>
    </row>
    <row r="3981" spans="1:20" ht="60" x14ac:dyDescent="0.25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8276</v>
      </c>
      <c r="O3981" s="5">
        <f t="shared" si="372"/>
        <v>1.8333333333333333</v>
      </c>
      <c r="P3981" s="5">
        <f t="shared" si="377"/>
        <v>18.333333333333332</v>
      </c>
      <c r="Q3981" t="str">
        <f t="shared" si="373"/>
        <v>theater</v>
      </c>
      <c r="R3981" t="str">
        <f t="shared" si="374"/>
        <v>plays</v>
      </c>
      <c r="S3981" s="9">
        <f t="shared" si="375"/>
        <v>42069.903437500005</v>
      </c>
      <c r="T3981" s="9">
        <f t="shared" si="376"/>
        <v>42092.833333333328</v>
      </c>
    </row>
    <row r="3982" spans="1:20" ht="60" x14ac:dyDescent="0.25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8276</v>
      </c>
      <c r="O3982" s="5">
        <f t="shared" si="372"/>
        <v>18</v>
      </c>
      <c r="P3982" s="5">
        <f t="shared" si="377"/>
        <v>64.285714285714292</v>
      </c>
      <c r="Q3982" t="str">
        <f t="shared" si="373"/>
        <v>theater</v>
      </c>
      <c r="R3982" t="str">
        <f t="shared" si="374"/>
        <v>plays</v>
      </c>
      <c r="S3982" s="9">
        <f t="shared" si="375"/>
        <v>41795.598923611113</v>
      </c>
      <c r="T3982" s="9">
        <f t="shared" si="376"/>
        <v>41825.598923611113</v>
      </c>
    </row>
    <row r="3983" spans="1:20" ht="45" x14ac:dyDescent="0.25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8276</v>
      </c>
      <c r="O3983" s="5">
        <f t="shared" si="372"/>
        <v>4.083333333333333</v>
      </c>
      <c r="P3983" s="5">
        <f t="shared" si="377"/>
        <v>175</v>
      </c>
      <c r="Q3983" t="str">
        <f t="shared" si="373"/>
        <v>theater</v>
      </c>
      <c r="R3983" t="str">
        <f t="shared" si="374"/>
        <v>plays</v>
      </c>
      <c r="S3983" s="9">
        <f t="shared" si="375"/>
        <v>42508.179965277777</v>
      </c>
      <c r="T3983" s="9">
        <f t="shared" si="376"/>
        <v>42568.179965277777</v>
      </c>
    </row>
    <row r="3984" spans="1:20" ht="60" x14ac:dyDescent="0.25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8276</v>
      </c>
      <c r="O3984" s="5">
        <f t="shared" si="372"/>
        <v>20</v>
      </c>
      <c r="P3984" s="5">
        <f t="shared" si="377"/>
        <v>34</v>
      </c>
      <c r="Q3984" t="str">
        <f t="shared" si="373"/>
        <v>theater</v>
      </c>
      <c r="R3984" t="str">
        <f t="shared" si="374"/>
        <v>plays</v>
      </c>
      <c r="S3984" s="9">
        <f t="shared" si="375"/>
        <v>42132.809953703705</v>
      </c>
      <c r="T3984" s="9">
        <f t="shared" si="376"/>
        <v>42192.809953703705</v>
      </c>
    </row>
    <row r="3985" spans="1:20" ht="60" x14ac:dyDescent="0.25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8276</v>
      </c>
      <c r="O3985" s="5">
        <f t="shared" si="372"/>
        <v>34.802513464991023</v>
      </c>
      <c r="P3985" s="5">
        <f t="shared" si="377"/>
        <v>84.282608695652172</v>
      </c>
      <c r="Q3985" t="str">
        <f t="shared" si="373"/>
        <v>theater</v>
      </c>
      <c r="R3985" t="str">
        <f t="shared" si="374"/>
        <v>plays</v>
      </c>
      <c r="S3985" s="9">
        <f t="shared" si="375"/>
        <v>41747.86986111111</v>
      </c>
      <c r="T3985" s="9">
        <f t="shared" si="376"/>
        <v>41779.290972222225</v>
      </c>
    </row>
    <row r="3986" spans="1:20" ht="60" x14ac:dyDescent="0.25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8276</v>
      </c>
      <c r="O3986" s="5">
        <f t="shared" si="372"/>
        <v>6.333333333333333</v>
      </c>
      <c r="P3986" s="5">
        <f t="shared" si="377"/>
        <v>9.5</v>
      </c>
      <c r="Q3986" t="str">
        <f t="shared" si="373"/>
        <v>theater</v>
      </c>
      <c r="R3986" t="str">
        <f t="shared" si="374"/>
        <v>plays</v>
      </c>
      <c r="S3986" s="9">
        <f t="shared" si="375"/>
        <v>41920.963472222218</v>
      </c>
      <c r="T3986" s="9">
        <f t="shared" si="376"/>
        <v>41951</v>
      </c>
    </row>
    <row r="3987" spans="1:20" ht="60" x14ac:dyDescent="0.25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8276</v>
      </c>
      <c r="O3987" s="5">
        <f t="shared" si="372"/>
        <v>32.049999999999997</v>
      </c>
      <c r="P3987" s="5">
        <f t="shared" si="377"/>
        <v>33.736842105263158</v>
      </c>
      <c r="Q3987" t="str">
        <f t="shared" si="373"/>
        <v>theater</v>
      </c>
      <c r="R3987" t="str">
        <f t="shared" si="374"/>
        <v>plays</v>
      </c>
      <c r="S3987" s="9">
        <f t="shared" si="375"/>
        <v>42399.707407407404</v>
      </c>
      <c r="T3987" s="9">
        <f t="shared" si="376"/>
        <v>42420.878472222219</v>
      </c>
    </row>
    <row r="3988" spans="1:20" ht="60" x14ac:dyDescent="0.25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8276</v>
      </c>
      <c r="O3988" s="5">
        <f t="shared" si="372"/>
        <v>9.76</v>
      </c>
      <c r="P3988" s="5">
        <f t="shared" si="377"/>
        <v>37.53846153846154</v>
      </c>
      <c r="Q3988" t="str">
        <f t="shared" si="373"/>
        <v>theater</v>
      </c>
      <c r="R3988" t="str">
        <f t="shared" si="374"/>
        <v>plays</v>
      </c>
      <c r="S3988" s="9">
        <f t="shared" si="375"/>
        <v>42467.548541666663</v>
      </c>
      <c r="T3988" s="9">
        <f t="shared" si="376"/>
        <v>42496.544444444444</v>
      </c>
    </row>
    <row r="3989" spans="1:20" ht="45" x14ac:dyDescent="0.25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8276</v>
      </c>
      <c r="O3989" s="5">
        <f t="shared" si="372"/>
        <v>37.75</v>
      </c>
      <c r="P3989" s="5">
        <f t="shared" si="377"/>
        <v>11.615384615384615</v>
      </c>
      <c r="Q3989" t="str">
        <f t="shared" si="373"/>
        <v>theater</v>
      </c>
      <c r="R3989" t="str">
        <f t="shared" si="374"/>
        <v>plays</v>
      </c>
      <c r="S3989" s="9">
        <f t="shared" si="375"/>
        <v>41765.92465277778</v>
      </c>
      <c r="T3989" s="9">
        <f t="shared" si="376"/>
        <v>41775.92465277778</v>
      </c>
    </row>
    <row r="3990" spans="1:20" ht="30" x14ac:dyDescent="0.25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8276</v>
      </c>
      <c r="O3990" s="5">
        <f t="shared" si="372"/>
        <v>2.1333333333333333</v>
      </c>
      <c r="P3990" s="5">
        <f t="shared" si="377"/>
        <v>8</v>
      </c>
      <c r="Q3990" t="str">
        <f t="shared" si="373"/>
        <v>theater</v>
      </c>
      <c r="R3990" t="str">
        <f t="shared" si="374"/>
        <v>plays</v>
      </c>
      <c r="S3990" s="9">
        <f t="shared" si="375"/>
        <v>42230.08116898148</v>
      </c>
      <c r="T3990" s="9">
        <f t="shared" si="376"/>
        <v>42245.08116898148</v>
      </c>
    </row>
    <row r="3991" spans="1:20" ht="60" x14ac:dyDescent="0.25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8276</v>
      </c>
      <c r="O3991" s="5">
        <f t="shared" si="372"/>
        <v>0</v>
      </c>
      <c r="P3991" s="5">
        <f t="shared" si="377"/>
        <v>0</v>
      </c>
      <c r="Q3991" t="str">
        <f t="shared" si="373"/>
        <v>theater</v>
      </c>
      <c r="R3991" t="str">
        <f t="shared" si="374"/>
        <v>plays</v>
      </c>
      <c r="S3991" s="9">
        <f t="shared" si="375"/>
        <v>42286.749780092592</v>
      </c>
      <c r="T3991" s="9">
        <f t="shared" si="376"/>
        <v>42316.791446759264</v>
      </c>
    </row>
    <row r="3992" spans="1:20" ht="45" x14ac:dyDescent="0.25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8276</v>
      </c>
      <c r="O3992" s="5">
        <f t="shared" si="372"/>
        <v>4.1818181818181817</v>
      </c>
      <c r="P3992" s="5">
        <f t="shared" si="377"/>
        <v>23</v>
      </c>
      <c r="Q3992" t="str">
        <f t="shared" si="373"/>
        <v>theater</v>
      </c>
      <c r="R3992" t="str">
        <f t="shared" si="374"/>
        <v>plays</v>
      </c>
      <c r="S3992" s="9">
        <f t="shared" si="375"/>
        <v>42401.672372685185</v>
      </c>
      <c r="T3992" s="9">
        <f t="shared" si="376"/>
        <v>42431.672372685185</v>
      </c>
    </row>
    <row r="3993" spans="1:20" ht="30" x14ac:dyDescent="0.25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8276</v>
      </c>
      <c r="O3993" s="5">
        <f t="shared" si="372"/>
        <v>20</v>
      </c>
      <c r="P3993" s="5">
        <f t="shared" si="377"/>
        <v>100</v>
      </c>
      <c r="Q3993" t="str">
        <f t="shared" si="373"/>
        <v>theater</v>
      </c>
      <c r="R3993" t="str">
        <f t="shared" si="374"/>
        <v>plays</v>
      </c>
      <c r="S3993" s="9">
        <f t="shared" si="375"/>
        <v>42125.644467592589</v>
      </c>
      <c r="T3993" s="9">
        <f t="shared" si="376"/>
        <v>42155.644467592589</v>
      </c>
    </row>
    <row r="3994" spans="1:20" ht="45" x14ac:dyDescent="0.25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8276</v>
      </c>
      <c r="O3994" s="5">
        <f t="shared" si="372"/>
        <v>5.41</v>
      </c>
      <c r="P3994" s="5">
        <f t="shared" si="377"/>
        <v>60.111111111111114</v>
      </c>
      <c r="Q3994" t="str">
        <f t="shared" si="373"/>
        <v>theater</v>
      </c>
      <c r="R3994" t="str">
        <f t="shared" si="374"/>
        <v>plays</v>
      </c>
      <c r="S3994" s="9">
        <f t="shared" si="375"/>
        <v>42289.94049768518</v>
      </c>
      <c r="T3994" s="9">
        <f t="shared" si="376"/>
        <v>42349.982164351852</v>
      </c>
    </row>
    <row r="3995" spans="1:20" ht="45" x14ac:dyDescent="0.25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8276</v>
      </c>
      <c r="O3995" s="5">
        <f t="shared" si="372"/>
        <v>6.0000000000000001E-3</v>
      </c>
      <c r="P3995" s="5">
        <f t="shared" si="377"/>
        <v>3</v>
      </c>
      <c r="Q3995" t="str">
        <f t="shared" si="373"/>
        <v>theater</v>
      </c>
      <c r="R3995" t="str">
        <f t="shared" si="374"/>
        <v>plays</v>
      </c>
      <c r="S3995" s="9">
        <f t="shared" si="375"/>
        <v>42107.864722222221</v>
      </c>
      <c r="T3995" s="9">
        <f t="shared" si="376"/>
        <v>42137.864722222221</v>
      </c>
    </row>
    <row r="3996" spans="1:20" ht="45" x14ac:dyDescent="0.25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8276</v>
      </c>
      <c r="O3996" s="5">
        <f t="shared" si="372"/>
        <v>0.25</v>
      </c>
      <c r="P3996" s="5">
        <f t="shared" si="377"/>
        <v>5</v>
      </c>
      <c r="Q3996" t="str">
        <f t="shared" si="373"/>
        <v>theater</v>
      </c>
      <c r="R3996" t="str">
        <f t="shared" si="374"/>
        <v>plays</v>
      </c>
      <c r="S3996" s="9">
        <f t="shared" si="375"/>
        <v>41809.389930555553</v>
      </c>
      <c r="T3996" s="9">
        <f t="shared" si="376"/>
        <v>41839.389930555553</v>
      </c>
    </row>
    <row r="3997" spans="1:20" ht="60" x14ac:dyDescent="0.25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8276</v>
      </c>
      <c r="O3997" s="5">
        <f t="shared" si="372"/>
        <v>35</v>
      </c>
      <c r="P3997" s="5">
        <f t="shared" si="377"/>
        <v>17.5</v>
      </c>
      <c r="Q3997" t="str">
        <f t="shared" si="373"/>
        <v>theater</v>
      </c>
      <c r="R3997" t="str">
        <f t="shared" si="374"/>
        <v>plays</v>
      </c>
      <c r="S3997" s="9">
        <f t="shared" si="375"/>
        <v>42019.683761574073</v>
      </c>
      <c r="T3997" s="9">
        <f t="shared" si="376"/>
        <v>42049.477083333331</v>
      </c>
    </row>
    <row r="3998" spans="1:20" ht="45" x14ac:dyDescent="0.25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8276</v>
      </c>
      <c r="O3998" s="5">
        <f t="shared" si="372"/>
        <v>16.566666666666666</v>
      </c>
      <c r="P3998" s="5">
        <f t="shared" si="377"/>
        <v>29.235294117647058</v>
      </c>
      <c r="Q3998" t="str">
        <f t="shared" si="373"/>
        <v>theater</v>
      </c>
      <c r="R3998" t="str">
        <f t="shared" si="374"/>
        <v>plays</v>
      </c>
      <c r="S3998" s="9">
        <f t="shared" si="375"/>
        <v>41950.26694444444</v>
      </c>
      <c r="T3998" s="9">
        <f t="shared" si="376"/>
        <v>41963.669444444444</v>
      </c>
    </row>
    <row r="3999" spans="1:20" ht="60" x14ac:dyDescent="0.25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8276</v>
      </c>
      <c r="O3999" s="5">
        <f t="shared" si="372"/>
        <v>0</v>
      </c>
      <c r="P3999" s="5">
        <f t="shared" si="377"/>
        <v>0</v>
      </c>
      <c r="Q3999" t="str">
        <f t="shared" si="373"/>
        <v>theater</v>
      </c>
      <c r="R3999" t="str">
        <f t="shared" si="374"/>
        <v>plays</v>
      </c>
      <c r="S3999" s="9">
        <f t="shared" si="375"/>
        <v>42069.391446759255</v>
      </c>
      <c r="T3999" s="9">
        <f t="shared" si="376"/>
        <v>42099.349780092598</v>
      </c>
    </row>
    <row r="4000" spans="1:20" ht="45" x14ac:dyDescent="0.25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8276</v>
      </c>
      <c r="O4000" s="5">
        <f t="shared" si="372"/>
        <v>57.2</v>
      </c>
      <c r="P4000" s="5">
        <f t="shared" si="377"/>
        <v>59.583333333333336</v>
      </c>
      <c r="Q4000" t="str">
        <f t="shared" si="373"/>
        <v>theater</v>
      </c>
      <c r="R4000" t="str">
        <f t="shared" si="374"/>
        <v>plays</v>
      </c>
      <c r="S4000" s="9">
        <f t="shared" si="375"/>
        <v>42061.963263888887</v>
      </c>
      <c r="T4000" s="9">
        <f t="shared" si="376"/>
        <v>42091.921597222223</v>
      </c>
    </row>
    <row r="4001" spans="1:20" ht="45" x14ac:dyDescent="0.25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8276</v>
      </c>
      <c r="O4001" s="5">
        <f t="shared" si="372"/>
        <v>16.514285714285716</v>
      </c>
      <c r="P4001" s="5">
        <f t="shared" si="377"/>
        <v>82.571428571428569</v>
      </c>
      <c r="Q4001" t="str">
        <f t="shared" si="373"/>
        <v>theater</v>
      </c>
      <c r="R4001" t="str">
        <f t="shared" si="374"/>
        <v>plays</v>
      </c>
      <c r="S4001" s="9">
        <f t="shared" si="375"/>
        <v>41842.828680555554</v>
      </c>
      <c r="T4001" s="9">
        <f t="shared" si="376"/>
        <v>41882.827650462961</v>
      </c>
    </row>
    <row r="4002" spans="1:20" ht="30" x14ac:dyDescent="0.25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8276</v>
      </c>
      <c r="O4002" s="5">
        <f t="shared" si="372"/>
        <v>0.125</v>
      </c>
      <c r="P4002" s="5">
        <f t="shared" si="377"/>
        <v>10</v>
      </c>
      <c r="Q4002" t="str">
        <f t="shared" si="373"/>
        <v>theater</v>
      </c>
      <c r="R4002" t="str">
        <f t="shared" si="374"/>
        <v>plays</v>
      </c>
      <c r="S4002" s="9">
        <f t="shared" si="375"/>
        <v>42437.64534722222</v>
      </c>
      <c r="T4002" s="9">
        <f t="shared" si="376"/>
        <v>42497.603680555556</v>
      </c>
    </row>
    <row r="4003" spans="1:20" ht="60" x14ac:dyDescent="0.25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8276</v>
      </c>
      <c r="O4003" s="5">
        <f t="shared" si="372"/>
        <v>37.75</v>
      </c>
      <c r="P4003" s="5">
        <f t="shared" si="377"/>
        <v>32.357142857142854</v>
      </c>
      <c r="Q4003" t="str">
        <f t="shared" si="373"/>
        <v>theater</v>
      </c>
      <c r="R4003" t="str">
        <f t="shared" si="374"/>
        <v>plays</v>
      </c>
      <c r="S4003" s="9">
        <f t="shared" si="375"/>
        <v>42775.964212962965</v>
      </c>
      <c r="T4003" s="9">
        <f t="shared" si="376"/>
        <v>42795.791666666672</v>
      </c>
    </row>
    <row r="4004" spans="1:20" ht="60" x14ac:dyDescent="0.25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8276</v>
      </c>
      <c r="O4004" s="5">
        <f t="shared" si="372"/>
        <v>1.84</v>
      </c>
      <c r="P4004" s="5">
        <f t="shared" si="377"/>
        <v>5.75</v>
      </c>
      <c r="Q4004" t="str">
        <f t="shared" si="373"/>
        <v>theater</v>
      </c>
      <c r="R4004" t="str">
        <f t="shared" si="374"/>
        <v>plays</v>
      </c>
      <c r="S4004" s="9">
        <f t="shared" si="375"/>
        <v>41879.043530092589</v>
      </c>
      <c r="T4004" s="9">
        <f t="shared" si="376"/>
        <v>41909.043530092589</v>
      </c>
    </row>
    <row r="4005" spans="1:20" ht="45" x14ac:dyDescent="0.25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8276</v>
      </c>
      <c r="O4005" s="5">
        <f t="shared" si="372"/>
        <v>10.050000000000001</v>
      </c>
      <c r="P4005" s="5">
        <f t="shared" si="377"/>
        <v>100.5</v>
      </c>
      <c r="Q4005" t="str">
        <f t="shared" si="373"/>
        <v>theater</v>
      </c>
      <c r="R4005" t="str">
        <f t="shared" si="374"/>
        <v>plays</v>
      </c>
      <c r="S4005" s="9">
        <f t="shared" si="375"/>
        <v>42020.587349537032</v>
      </c>
      <c r="T4005" s="9">
        <f t="shared" si="376"/>
        <v>42050.587349537032</v>
      </c>
    </row>
    <row r="4006" spans="1:20" x14ac:dyDescent="0.25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8276</v>
      </c>
      <c r="O4006" s="5">
        <f t="shared" si="372"/>
        <v>0.2</v>
      </c>
      <c r="P4006" s="5">
        <f t="shared" si="377"/>
        <v>1</v>
      </c>
      <c r="Q4006" t="str">
        <f t="shared" si="373"/>
        <v>theater</v>
      </c>
      <c r="R4006" t="str">
        <f t="shared" si="374"/>
        <v>plays</v>
      </c>
      <c r="S4006" s="9">
        <f t="shared" si="375"/>
        <v>41890.16269675926</v>
      </c>
      <c r="T4006" s="9">
        <f t="shared" si="376"/>
        <v>41920.16269675926</v>
      </c>
    </row>
    <row r="4007" spans="1:20" ht="45" x14ac:dyDescent="0.25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8276</v>
      </c>
      <c r="O4007" s="5">
        <f t="shared" si="372"/>
        <v>1.3333333333333333</v>
      </c>
      <c r="P4007" s="5">
        <f t="shared" si="377"/>
        <v>20</v>
      </c>
      <c r="Q4007" t="str">
        <f t="shared" si="373"/>
        <v>theater</v>
      </c>
      <c r="R4007" t="str">
        <f t="shared" si="374"/>
        <v>plays</v>
      </c>
      <c r="S4007" s="9">
        <f t="shared" si="375"/>
        <v>41872.807696759257</v>
      </c>
      <c r="T4007" s="9">
        <f t="shared" si="376"/>
        <v>41932.807696759257</v>
      </c>
    </row>
    <row r="4008" spans="1:20" ht="60" x14ac:dyDescent="0.25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8276</v>
      </c>
      <c r="O4008" s="5">
        <f t="shared" si="372"/>
        <v>6.6666666666666671E-3</v>
      </c>
      <c r="P4008" s="5">
        <f t="shared" si="377"/>
        <v>2</v>
      </c>
      <c r="Q4008" t="str">
        <f t="shared" si="373"/>
        <v>theater</v>
      </c>
      <c r="R4008" t="str">
        <f t="shared" si="374"/>
        <v>plays</v>
      </c>
      <c r="S4008" s="9">
        <f t="shared" si="375"/>
        <v>42391.772997685184</v>
      </c>
      <c r="T4008" s="9">
        <f t="shared" si="376"/>
        <v>42416.772997685184</v>
      </c>
    </row>
    <row r="4009" spans="1:20" ht="45" x14ac:dyDescent="0.25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8276</v>
      </c>
      <c r="O4009" s="5">
        <f t="shared" si="372"/>
        <v>0.25</v>
      </c>
      <c r="P4009" s="5">
        <f t="shared" si="377"/>
        <v>5</v>
      </c>
      <c r="Q4009" t="str">
        <f t="shared" si="373"/>
        <v>theater</v>
      </c>
      <c r="R4009" t="str">
        <f t="shared" si="374"/>
        <v>plays</v>
      </c>
      <c r="S4009" s="9">
        <f t="shared" si="375"/>
        <v>41848.772928240738</v>
      </c>
      <c r="T4009" s="9">
        <f t="shared" si="376"/>
        <v>41877.686111111114</v>
      </c>
    </row>
    <row r="4010" spans="1:20" ht="60" x14ac:dyDescent="0.25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8276</v>
      </c>
      <c r="O4010" s="5">
        <f t="shared" si="372"/>
        <v>6</v>
      </c>
      <c r="P4010" s="5">
        <f t="shared" si="377"/>
        <v>15</v>
      </c>
      <c r="Q4010" t="str">
        <f t="shared" si="373"/>
        <v>theater</v>
      </c>
      <c r="R4010" t="str">
        <f t="shared" si="374"/>
        <v>plays</v>
      </c>
      <c r="S4010" s="9">
        <f t="shared" si="375"/>
        <v>42177.964201388888</v>
      </c>
      <c r="T4010" s="9">
        <f t="shared" si="376"/>
        <v>42207.964201388888</v>
      </c>
    </row>
    <row r="4011" spans="1:20" ht="45" x14ac:dyDescent="0.25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8276</v>
      </c>
      <c r="O4011" s="5">
        <f t="shared" si="372"/>
        <v>3.8860103626943006</v>
      </c>
      <c r="P4011" s="5">
        <f t="shared" si="377"/>
        <v>25</v>
      </c>
      <c r="Q4011" t="str">
        <f t="shared" si="373"/>
        <v>theater</v>
      </c>
      <c r="R4011" t="str">
        <f t="shared" si="374"/>
        <v>plays</v>
      </c>
      <c r="S4011" s="9">
        <f t="shared" si="375"/>
        <v>41851.700925925928</v>
      </c>
      <c r="T4011" s="9">
        <f t="shared" si="376"/>
        <v>41891.700925925928</v>
      </c>
    </row>
    <row r="4012" spans="1:20" ht="45" x14ac:dyDescent="0.25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8276</v>
      </c>
      <c r="O4012" s="5">
        <f t="shared" si="372"/>
        <v>24.194444444444443</v>
      </c>
      <c r="P4012" s="5">
        <f t="shared" si="377"/>
        <v>45.842105263157897</v>
      </c>
      <c r="Q4012" t="str">
        <f t="shared" si="373"/>
        <v>theater</v>
      </c>
      <c r="R4012" t="str">
        <f t="shared" si="374"/>
        <v>plays</v>
      </c>
      <c r="S4012" s="9">
        <f t="shared" si="375"/>
        <v>41921.770439814813</v>
      </c>
      <c r="T4012" s="9">
        <f t="shared" si="376"/>
        <v>41938.770439814813</v>
      </c>
    </row>
    <row r="4013" spans="1:20" ht="60" x14ac:dyDescent="0.25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8276</v>
      </c>
      <c r="O4013" s="5">
        <f t="shared" si="372"/>
        <v>7.6</v>
      </c>
      <c r="P4013" s="5">
        <f t="shared" si="377"/>
        <v>4.75</v>
      </c>
      <c r="Q4013" t="str">
        <f t="shared" si="373"/>
        <v>theater</v>
      </c>
      <c r="R4013" t="str">
        <f t="shared" si="374"/>
        <v>plays</v>
      </c>
      <c r="S4013" s="9">
        <f t="shared" si="375"/>
        <v>42002.54488425926</v>
      </c>
      <c r="T4013" s="9">
        <f t="shared" si="376"/>
        <v>42032.54488425926</v>
      </c>
    </row>
    <row r="4014" spans="1:20" ht="60" x14ac:dyDescent="0.25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8276</v>
      </c>
      <c r="O4014" s="5">
        <f t="shared" si="372"/>
        <v>0</v>
      </c>
      <c r="P4014" s="5">
        <f t="shared" si="377"/>
        <v>0</v>
      </c>
      <c r="Q4014" t="str">
        <f t="shared" si="373"/>
        <v>theater</v>
      </c>
      <c r="R4014" t="str">
        <f t="shared" si="374"/>
        <v>plays</v>
      </c>
      <c r="S4014" s="9">
        <f t="shared" si="375"/>
        <v>42096.544548611113</v>
      </c>
      <c r="T4014" s="9">
        <f t="shared" si="376"/>
        <v>42126.544548611113</v>
      </c>
    </row>
    <row r="4015" spans="1:20" ht="60" x14ac:dyDescent="0.25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8276</v>
      </c>
      <c r="O4015" s="5">
        <f t="shared" si="372"/>
        <v>1.3</v>
      </c>
      <c r="P4015" s="5">
        <f t="shared" si="377"/>
        <v>13</v>
      </c>
      <c r="Q4015" t="str">
        <f t="shared" si="373"/>
        <v>theater</v>
      </c>
      <c r="R4015" t="str">
        <f t="shared" si="374"/>
        <v>plays</v>
      </c>
      <c r="S4015" s="9">
        <f t="shared" si="375"/>
        <v>42021.301192129627</v>
      </c>
      <c r="T4015" s="9">
        <f t="shared" si="376"/>
        <v>42051.301192129627</v>
      </c>
    </row>
    <row r="4016" spans="1:20" ht="60" x14ac:dyDescent="0.25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8276</v>
      </c>
      <c r="O4016" s="5">
        <f t="shared" si="372"/>
        <v>0</v>
      </c>
      <c r="P4016" s="5">
        <f t="shared" si="377"/>
        <v>0</v>
      </c>
      <c r="Q4016" t="str">
        <f t="shared" si="373"/>
        <v>theater</v>
      </c>
      <c r="R4016" t="str">
        <f t="shared" si="374"/>
        <v>plays</v>
      </c>
      <c r="S4016" s="9">
        <f t="shared" si="375"/>
        <v>42419.246168981481</v>
      </c>
      <c r="T4016" s="9">
        <f t="shared" si="376"/>
        <v>42434.246168981481</v>
      </c>
    </row>
    <row r="4017" spans="1:20" ht="60" x14ac:dyDescent="0.25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8276</v>
      </c>
      <c r="O4017" s="5">
        <f t="shared" si="372"/>
        <v>1.4285714285714285E-2</v>
      </c>
      <c r="P4017" s="5">
        <f t="shared" si="377"/>
        <v>1</v>
      </c>
      <c r="Q4017" t="str">
        <f t="shared" si="373"/>
        <v>theater</v>
      </c>
      <c r="R4017" t="str">
        <f t="shared" si="374"/>
        <v>plays</v>
      </c>
      <c r="S4017" s="9">
        <f t="shared" si="375"/>
        <v>42174.780821759254</v>
      </c>
      <c r="T4017" s="9">
        <f t="shared" si="376"/>
        <v>42204.780821759254</v>
      </c>
    </row>
    <row r="4018" spans="1:20" ht="60" x14ac:dyDescent="0.25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8276</v>
      </c>
      <c r="O4018" s="5">
        <f t="shared" si="372"/>
        <v>14</v>
      </c>
      <c r="P4018" s="5">
        <f t="shared" si="377"/>
        <v>10</v>
      </c>
      <c r="Q4018" t="str">
        <f t="shared" si="373"/>
        <v>theater</v>
      </c>
      <c r="R4018" t="str">
        <f t="shared" si="374"/>
        <v>plays</v>
      </c>
      <c r="S4018" s="9">
        <f t="shared" si="375"/>
        <v>41869.872685185182</v>
      </c>
      <c r="T4018" s="9">
        <f t="shared" si="376"/>
        <v>41899.872685185182</v>
      </c>
    </row>
    <row r="4019" spans="1:20" ht="60" x14ac:dyDescent="0.25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8276</v>
      </c>
      <c r="O4019" s="5">
        <f t="shared" si="372"/>
        <v>1.05</v>
      </c>
      <c r="P4019" s="5">
        <f t="shared" si="377"/>
        <v>52.5</v>
      </c>
      <c r="Q4019" t="str">
        <f t="shared" si="373"/>
        <v>theater</v>
      </c>
      <c r="R4019" t="str">
        <f t="shared" si="374"/>
        <v>plays</v>
      </c>
      <c r="S4019" s="9">
        <f t="shared" si="375"/>
        <v>41856.672152777777</v>
      </c>
      <c r="T4019" s="9">
        <f t="shared" si="376"/>
        <v>41886.672152777777</v>
      </c>
    </row>
    <row r="4020" spans="1:20" ht="30" x14ac:dyDescent="0.25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8276</v>
      </c>
      <c r="O4020" s="5">
        <f t="shared" si="372"/>
        <v>8.6666666666666661</v>
      </c>
      <c r="P4020" s="5">
        <f t="shared" si="377"/>
        <v>32.5</v>
      </c>
      <c r="Q4020" t="str">
        <f t="shared" si="373"/>
        <v>theater</v>
      </c>
      <c r="R4020" t="str">
        <f t="shared" si="374"/>
        <v>plays</v>
      </c>
      <c r="S4020" s="9">
        <f t="shared" si="375"/>
        <v>42620.91097222222</v>
      </c>
      <c r="T4020" s="9">
        <f t="shared" si="376"/>
        <v>42650.91097222222</v>
      </c>
    </row>
    <row r="4021" spans="1:20" ht="60" x14ac:dyDescent="0.25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8276</v>
      </c>
      <c r="O4021" s="5">
        <f t="shared" si="372"/>
        <v>0.82857142857142863</v>
      </c>
      <c r="P4021" s="5">
        <f t="shared" si="377"/>
        <v>7.25</v>
      </c>
      <c r="Q4021" t="str">
        <f t="shared" si="373"/>
        <v>theater</v>
      </c>
      <c r="R4021" t="str">
        <f t="shared" si="374"/>
        <v>plays</v>
      </c>
      <c r="S4021" s="9">
        <f t="shared" si="375"/>
        <v>42417.675879629634</v>
      </c>
      <c r="T4021" s="9">
        <f t="shared" si="376"/>
        <v>42475.686111111107</v>
      </c>
    </row>
    <row r="4022" spans="1:20" ht="60" x14ac:dyDescent="0.25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8276</v>
      </c>
      <c r="O4022" s="5">
        <f t="shared" si="372"/>
        <v>16.666666666666668</v>
      </c>
      <c r="P4022" s="5">
        <f t="shared" si="377"/>
        <v>33.333333333333336</v>
      </c>
      <c r="Q4022" t="str">
        <f t="shared" si="373"/>
        <v>theater</v>
      </c>
      <c r="R4022" t="str">
        <f t="shared" si="374"/>
        <v>plays</v>
      </c>
      <c r="S4022" s="9">
        <f t="shared" si="375"/>
        <v>42057.190960648149</v>
      </c>
      <c r="T4022" s="9">
        <f t="shared" si="376"/>
        <v>42087.149293981478</v>
      </c>
    </row>
    <row r="4023" spans="1:20" ht="45" x14ac:dyDescent="0.25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8276</v>
      </c>
      <c r="O4023" s="5">
        <f t="shared" si="372"/>
        <v>0.83333333333333337</v>
      </c>
      <c r="P4023" s="5">
        <f t="shared" si="377"/>
        <v>62.5</v>
      </c>
      <c r="Q4023" t="str">
        <f t="shared" si="373"/>
        <v>theater</v>
      </c>
      <c r="R4023" t="str">
        <f t="shared" si="374"/>
        <v>plays</v>
      </c>
      <c r="S4023" s="9">
        <f t="shared" si="375"/>
        <v>41878.911550925928</v>
      </c>
      <c r="T4023" s="9">
        <f t="shared" si="376"/>
        <v>41938.911550925928</v>
      </c>
    </row>
    <row r="4024" spans="1:20" ht="30" x14ac:dyDescent="0.25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8276</v>
      </c>
      <c r="O4024" s="5">
        <f t="shared" si="372"/>
        <v>69.561111111111117</v>
      </c>
      <c r="P4024" s="5">
        <f t="shared" si="377"/>
        <v>63.558375634517766</v>
      </c>
      <c r="Q4024" t="str">
        <f t="shared" si="373"/>
        <v>theater</v>
      </c>
      <c r="R4024" t="str">
        <f t="shared" si="374"/>
        <v>plays</v>
      </c>
      <c r="S4024" s="9">
        <f t="shared" si="375"/>
        <v>41990.584108796291</v>
      </c>
      <c r="T4024" s="9">
        <f t="shared" si="376"/>
        <v>42036.120833333334</v>
      </c>
    </row>
    <row r="4025" spans="1:20" ht="45" x14ac:dyDescent="0.25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8276</v>
      </c>
      <c r="O4025" s="5">
        <f t="shared" si="372"/>
        <v>0</v>
      </c>
      <c r="P4025" s="5">
        <f t="shared" si="377"/>
        <v>0</v>
      </c>
      <c r="Q4025" t="str">
        <f t="shared" si="373"/>
        <v>theater</v>
      </c>
      <c r="R4025" t="str">
        <f t="shared" si="374"/>
        <v>plays</v>
      </c>
      <c r="S4025" s="9">
        <f t="shared" si="375"/>
        <v>42408.999571759254</v>
      </c>
      <c r="T4025" s="9">
        <f t="shared" si="376"/>
        <v>42453.957905092597</v>
      </c>
    </row>
    <row r="4026" spans="1:20" ht="60" x14ac:dyDescent="0.25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8276</v>
      </c>
      <c r="O4026" s="5">
        <f t="shared" si="372"/>
        <v>1.25</v>
      </c>
      <c r="P4026" s="5">
        <f t="shared" si="377"/>
        <v>10</v>
      </c>
      <c r="Q4026" t="str">
        <f t="shared" si="373"/>
        <v>theater</v>
      </c>
      <c r="R4026" t="str">
        <f t="shared" si="374"/>
        <v>plays</v>
      </c>
      <c r="S4026" s="9">
        <f t="shared" si="375"/>
        <v>42217.670104166667</v>
      </c>
      <c r="T4026" s="9">
        <f t="shared" si="376"/>
        <v>42247.670104166667</v>
      </c>
    </row>
    <row r="4027" spans="1:20" ht="60" x14ac:dyDescent="0.25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8276</v>
      </c>
      <c r="O4027" s="5">
        <f t="shared" si="372"/>
        <v>5</v>
      </c>
      <c r="P4027" s="5">
        <f t="shared" si="377"/>
        <v>62.5</v>
      </c>
      <c r="Q4027" t="str">
        <f t="shared" si="373"/>
        <v>theater</v>
      </c>
      <c r="R4027" t="str">
        <f t="shared" si="374"/>
        <v>plays</v>
      </c>
      <c r="S4027" s="9">
        <f t="shared" si="375"/>
        <v>42151.237685185188</v>
      </c>
      <c r="T4027" s="9">
        <f t="shared" si="376"/>
        <v>42211.237685185188</v>
      </c>
    </row>
    <row r="4028" spans="1:20" ht="45" x14ac:dyDescent="0.25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8276</v>
      </c>
      <c r="O4028" s="5">
        <f t="shared" si="372"/>
        <v>0</v>
      </c>
      <c r="P4028" s="5">
        <f t="shared" si="377"/>
        <v>0</v>
      </c>
      <c r="Q4028" t="str">
        <f t="shared" si="373"/>
        <v>theater</v>
      </c>
      <c r="R4028" t="str">
        <f t="shared" si="374"/>
        <v>plays</v>
      </c>
      <c r="S4028" s="9">
        <f t="shared" si="375"/>
        <v>42282.655543981484</v>
      </c>
      <c r="T4028" s="9">
        <f t="shared" si="376"/>
        <v>42342.697210648148</v>
      </c>
    </row>
    <row r="4029" spans="1:20" ht="60" x14ac:dyDescent="0.25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8276</v>
      </c>
      <c r="O4029" s="5">
        <f t="shared" si="372"/>
        <v>7.166666666666667</v>
      </c>
      <c r="P4029" s="5">
        <f t="shared" si="377"/>
        <v>30.714285714285715</v>
      </c>
      <c r="Q4029" t="str">
        <f t="shared" si="373"/>
        <v>theater</v>
      </c>
      <c r="R4029" t="str">
        <f t="shared" si="374"/>
        <v>plays</v>
      </c>
      <c r="S4029" s="9">
        <f t="shared" si="375"/>
        <v>42768.97084490741</v>
      </c>
      <c r="T4029" s="9">
        <f t="shared" si="376"/>
        <v>42789.041666666672</v>
      </c>
    </row>
    <row r="4030" spans="1:20" ht="45" x14ac:dyDescent="0.25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8276</v>
      </c>
      <c r="O4030" s="5">
        <f t="shared" si="372"/>
        <v>28.05</v>
      </c>
      <c r="P4030" s="5">
        <f t="shared" si="377"/>
        <v>51</v>
      </c>
      <c r="Q4030" t="str">
        <f t="shared" si="373"/>
        <v>theater</v>
      </c>
      <c r="R4030" t="str">
        <f t="shared" si="374"/>
        <v>plays</v>
      </c>
      <c r="S4030" s="9">
        <f t="shared" si="375"/>
        <v>41765.938657407409</v>
      </c>
      <c r="T4030" s="9">
        <f t="shared" si="376"/>
        <v>41795.938657407409</v>
      </c>
    </row>
    <row r="4031" spans="1:20" ht="45" x14ac:dyDescent="0.25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8276</v>
      </c>
      <c r="O4031" s="5">
        <f t="shared" si="372"/>
        <v>0</v>
      </c>
      <c r="P4031" s="5">
        <f t="shared" si="377"/>
        <v>0</v>
      </c>
      <c r="Q4031" t="str">
        <f t="shared" si="373"/>
        <v>theater</v>
      </c>
      <c r="R4031" t="str">
        <f t="shared" si="374"/>
        <v>plays</v>
      </c>
      <c r="S4031" s="9">
        <f t="shared" si="375"/>
        <v>42322.025115740747</v>
      </c>
      <c r="T4031" s="9">
        <f t="shared" si="376"/>
        <v>42352.025115740747</v>
      </c>
    </row>
    <row r="4032" spans="1:20" ht="60" x14ac:dyDescent="0.25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8276</v>
      </c>
      <c r="O4032" s="5">
        <f t="shared" si="372"/>
        <v>16</v>
      </c>
      <c r="P4032" s="5">
        <f t="shared" si="377"/>
        <v>66.666666666666671</v>
      </c>
      <c r="Q4032" t="str">
        <f t="shared" si="373"/>
        <v>theater</v>
      </c>
      <c r="R4032" t="str">
        <f t="shared" si="374"/>
        <v>plays</v>
      </c>
      <c r="S4032" s="9">
        <f t="shared" si="375"/>
        <v>42374.655081018514</v>
      </c>
      <c r="T4032" s="9">
        <f t="shared" si="376"/>
        <v>42403.784027777772</v>
      </c>
    </row>
    <row r="4033" spans="1:20" ht="60" x14ac:dyDescent="0.25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8276</v>
      </c>
      <c r="O4033" s="5">
        <f t="shared" si="372"/>
        <v>0</v>
      </c>
      <c r="P4033" s="5">
        <f t="shared" si="377"/>
        <v>0</v>
      </c>
      <c r="Q4033" t="str">
        <f t="shared" si="373"/>
        <v>theater</v>
      </c>
      <c r="R4033" t="str">
        <f t="shared" si="374"/>
        <v>plays</v>
      </c>
      <c r="S4033" s="9">
        <f t="shared" si="375"/>
        <v>41941.585231481484</v>
      </c>
      <c r="T4033" s="9">
        <f t="shared" si="376"/>
        <v>41991.626898148148</v>
      </c>
    </row>
    <row r="4034" spans="1:20" ht="60" x14ac:dyDescent="0.25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8276</v>
      </c>
      <c r="O4034" s="5">
        <f t="shared" si="372"/>
        <v>6.8287037037037033</v>
      </c>
      <c r="P4034" s="5">
        <f t="shared" si="377"/>
        <v>59</v>
      </c>
      <c r="Q4034" t="str">
        <f t="shared" si="373"/>
        <v>theater</v>
      </c>
      <c r="R4034" t="str">
        <f t="shared" si="374"/>
        <v>plays</v>
      </c>
      <c r="S4034" s="9">
        <f t="shared" si="375"/>
        <v>42293.809212962966</v>
      </c>
      <c r="T4034" s="9">
        <f t="shared" si="376"/>
        <v>42353.85087962963</v>
      </c>
    </row>
    <row r="4035" spans="1:20" ht="45" x14ac:dyDescent="0.25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8276</v>
      </c>
      <c r="O4035" s="5">
        <f t="shared" ref="O4035:O4098" si="378">E4035*100/D4035</f>
        <v>25.698702928870294</v>
      </c>
      <c r="P4035" s="5">
        <f t="shared" si="377"/>
        <v>65.340319148936175</v>
      </c>
      <c r="Q4035" t="str">
        <f t="shared" ref="Q4035:Q4098" si="379">IF(ISERR(FIND(" ",N4035)),"",LEFT(N4035,FIND(" ",N4035)-1))</f>
        <v>theater</v>
      </c>
      <c r="R4035" t="str">
        <f t="shared" ref="R4035:R4098" si="380">IF(ISERR(FIND(" ",N4035)),"",RIGHT(N4035,LEN(N4035)-FIND("*",SUBSTITUTE(N4035," ","*",LEN(N4035)-LEN(SUBSTITUTE(N4035," ",""))))))</f>
        <v>plays</v>
      </c>
      <c r="S4035" s="9">
        <f t="shared" ref="S4035:S4098" si="381">(((J4035/60)/60)/24)+DATE(1970,1,1)</f>
        <v>42614.268796296295</v>
      </c>
      <c r="T4035" s="9">
        <f t="shared" ref="T4035:T4098" si="382">(((I4035/60)/60)/24)+DATE(1970,1,1)</f>
        <v>42645.375</v>
      </c>
    </row>
    <row r="4036" spans="1:20" ht="60" x14ac:dyDescent="0.25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8276</v>
      </c>
      <c r="O4036" s="5">
        <f t="shared" si="378"/>
        <v>1.4814814814814814</v>
      </c>
      <c r="P4036" s="5">
        <f t="shared" ref="P4036:P4099" si="383">IF(L4036=0,0,E4036/L4036)</f>
        <v>100</v>
      </c>
      <c r="Q4036" t="str">
        <f t="shared" si="379"/>
        <v>theater</v>
      </c>
      <c r="R4036" t="str">
        <f t="shared" si="380"/>
        <v>plays</v>
      </c>
      <c r="S4036" s="9">
        <f t="shared" si="381"/>
        <v>42067.947337962964</v>
      </c>
      <c r="T4036" s="9">
        <f t="shared" si="382"/>
        <v>42097.905671296292</v>
      </c>
    </row>
    <row r="4037" spans="1:20" ht="30" x14ac:dyDescent="0.25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8276</v>
      </c>
      <c r="O4037" s="5">
        <f t="shared" si="378"/>
        <v>36.85</v>
      </c>
      <c r="P4037" s="5">
        <f t="shared" si="383"/>
        <v>147.4</v>
      </c>
      <c r="Q4037" t="str">
        <f t="shared" si="379"/>
        <v>theater</v>
      </c>
      <c r="R4037" t="str">
        <f t="shared" si="380"/>
        <v>plays</v>
      </c>
      <c r="S4037" s="9">
        <f t="shared" si="381"/>
        <v>41903.882951388885</v>
      </c>
      <c r="T4037" s="9">
        <f t="shared" si="382"/>
        <v>41933.882951388885</v>
      </c>
    </row>
    <row r="4038" spans="1:20" ht="45" x14ac:dyDescent="0.25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8276</v>
      </c>
      <c r="O4038" s="5">
        <f t="shared" si="378"/>
        <v>47.05</v>
      </c>
      <c r="P4038" s="5">
        <f t="shared" si="383"/>
        <v>166.05882352941177</v>
      </c>
      <c r="Q4038" t="str">
        <f t="shared" si="379"/>
        <v>theater</v>
      </c>
      <c r="R4038" t="str">
        <f t="shared" si="380"/>
        <v>plays</v>
      </c>
      <c r="S4038" s="9">
        <f t="shared" si="381"/>
        <v>41804.937083333331</v>
      </c>
      <c r="T4038" s="9">
        <f t="shared" si="382"/>
        <v>41821.9375</v>
      </c>
    </row>
    <row r="4039" spans="1:20" ht="60" x14ac:dyDescent="0.25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8276</v>
      </c>
      <c r="O4039" s="5">
        <f t="shared" si="378"/>
        <v>11.428571428571429</v>
      </c>
      <c r="P4039" s="5">
        <f t="shared" si="383"/>
        <v>40</v>
      </c>
      <c r="Q4039" t="str">
        <f t="shared" si="379"/>
        <v>theater</v>
      </c>
      <c r="R4039" t="str">
        <f t="shared" si="380"/>
        <v>plays</v>
      </c>
      <c r="S4039" s="9">
        <f t="shared" si="381"/>
        <v>42497.070775462969</v>
      </c>
      <c r="T4039" s="9">
        <f t="shared" si="382"/>
        <v>42514.600694444445</v>
      </c>
    </row>
    <row r="4040" spans="1:20" ht="45" x14ac:dyDescent="0.25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8276</v>
      </c>
      <c r="O4040" s="5">
        <f t="shared" si="378"/>
        <v>12.04</v>
      </c>
      <c r="P4040" s="5">
        <f t="shared" si="383"/>
        <v>75.25</v>
      </c>
      <c r="Q4040" t="str">
        <f t="shared" si="379"/>
        <v>theater</v>
      </c>
      <c r="R4040" t="str">
        <f t="shared" si="380"/>
        <v>plays</v>
      </c>
      <c r="S4040" s="9">
        <f t="shared" si="381"/>
        <v>41869.798726851855</v>
      </c>
      <c r="T4040" s="9">
        <f t="shared" si="382"/>
        <v>41929.798726851855</v>
      </c>
    </row>
    <row r="4041" spans="1:20" ht="45" x14ac:dyDescent="0.25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8276</v>
      </c>
      <c r="O4041" s="5">
        <f t="shared" si="378"/>
        <v>60</v>
      </c>
      <c r="P4041" s="5">
        <f t="shared" si="383"/>
        <v>60</v>
      </c>
      <c r="Q4041" t="str">
        <f t="shared" si="379"/>
        <v>theater</v>
      </c>
      <c r="R4041" t="str">
        <f t="shared" si="380"/>
        <v>plays</v>
      </c>
      <c r="S4041" s="9">
        <f t="shared" si="381"/>
        <v>42305.670914351853</v>
      </c>
      <c r="T4041" s="9">
        <f t="shared" si="382"/>
        <v>42339.249305555553</v>
      </c>
    </row>
    <row r="4042" spans="1:20" ht="45" x14ac:dyDescent="0.25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8276</v>
      </c>
      <c r="O4042" s="5">
        <f t="shared" si="378"/>
        <v>31.25</v>
      </c>
      <c r="P4042" s="5">
        <f t="shared" si="383"/>
        <v>1250</v>
      </c>
      <c r="Q4042" t="str">
        <f t="shared" si="379"/>
        <v>theater</v>
      </c>
      <c r="R4042" t="str">
        <f t="shared" si="380"/>
        <v>plays</v>
      </c>
      <c r="S4042" s="9">
        <f t="shared" si="381"/>
        <v>42144.231527777782</v>
      </c>
      <c r="T4042" s="9">
        <f t="shared" si="382"/>
        <v>42203.125</v>
      </c>
    </row>
    <row r="4043" spans="1:20" ht="45" x14ac:dyDescent="0.25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8276</v>
      </c>
      <c r="O4043" s="5">
        <f t="shared" si="378"/>
        <v>0.42</v>
      </c>
      <c r="P4043" s="5">
        <f t="shared" si="383"/>
        <v>10.5</v>
      </c>
      <c r="Q4043" t="str">
        <f t="shared" si="379"/>
        <v>theater</v>
      </c>
      <c r="R4043" t="str">
        <f t="shared" si="380"/>
        <v>plays</v>
      </c>
      <c r="S4043" s="9">
        <f t="shared" si="381"/>
        <v>42559.474004629628</v>
      </c>
      <c r="T4043" s="9">
        <f t="shared" si="382"/>
        <v>42619.474004629628</v>
      </c>
    </row>
    <row r="4044" spans="1:20" ht="60" x14ac:dyDescent="0.25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8276</v>
      </c>
      <c r="O4044" s="5">
        <f t="shared" si="378"/>
        <v>0.21</v>
      </c>
      <c r="P4044" s="5">
        <f t="shared" si="383"/>
        <v>7</v>
      </c>
      <c r="Q4044" t="str">
        <f t="shared" si="379"/>
        <v>theater</v>
      </c>
      <c r="R4044" t="str">
        <f t="shared" si="380"/>
        <v>plays</v>
      </c>
      <c r="S4044" s="9">
        <f t="shared" si="381"/>
        <v>41995.084074074075</v>
      </c>
      <c r="T4044" s="9">
        <f t="shared" si="382"/>
        <v>42024.802777777775</v>
      </c>
    </row>
    <row r="4045" spans="1:20" ht="45" x14ac:dyDescent="0.25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8276</v>
      </c>
      <c r="O4045" s="5">
        <f t="shared" si="378"/>
        <v>0</v>
      </c>
      <c r="P4045" s="5">
        <f t="shared" si="383"/>
        <v>0</v>
      </c>
      <c r="Q4045" t="str">
        <f t="shared" si="379"/>
        <v>theater</v>
      </c>
      <c r="R4045" t="str">
        <f t="shared" si="380"/>
        <v>plays</v>
      </c>
      <c r="S4045" s="9">
        <f t="shared" si="381"/>
        <v>41948.957465277781</v>
      </c>
      <c r="T4045" s="9">
        <f t="shared" si="382"/>
        <v>41963.957465277781</v>
      </c>
    </row>
    <row r="4046" spans="1:20" ht="60" x14ac:dyDescent="0.25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8276</v>
      </c>
      <c r="O4046" s="5">
        <f t="shared" si="378"/>
        <v>37.5</v>
      </c>
      <c r="P4046" s="5">
        <f t="shared" si="383"/>
        <v>56.25</v>
      </c>
      <c r="Q4046" t="str">
        <f t="shared" si="379"/>
        <v>theater</v>
      </c>
      <c r="R4046" t="str">
        <f t="shared" si="380"/>
        <v>plays</v>
      </c>
      <c r="S4046" s="9">
        <f t="shared" si="381"/>
        <v>42074.219699074078</v>
      </c>
      <c r="T4046" s="9">
        <f t="shared" si="382"/>
        <v>42104.208333333328</v>
      </c>
    </row>
    <row r="4047" spans="1:20" ht="60" x14ac:dyDescent="0.25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8276</v>
      </c>
      <c r="O4047" s="5">
        <f t="shared" si="378"/>
        <v>0.02</v>
      </c>
      <c r="P4047" s="5">
        <f t="shared" si="383"/>
        <v>1</v>
      </c>
      <c r="Q4047" t="str">
        <f t="shared" si="379"/>
        <v>theater</v>
      </c>
      <c r="R4047" t="str">
        <f t="shared" si="380"/>
        <v>plays</v>
      </c>
      <c r="S4047" s="9">
        <f t="shared" si="381"/>
        <v>41842.201261574075</v>
      </c>
      <c r="T4047" s="9">
        <f t="shared" si="382"/>
        <v>41872.201261574075</v>
      </c>
    </row>
    <row r="4048" spans="1:20" ht="60" x14ac:dyDescent="0.25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8276</v>
      </c>
      <c r="O4048" s="5">
        <f t="shared" si="378"/>
        <v>8.2142857142857135</v>
      </c>
      <c r="P4048" s="5">
        <f t="shared" si="383"/>
        <v>38.333333333333336</v>
      </c>
      <c r="Q4048" t="str">
        <f t="shared" si="379"/>
        <v>theater</v>
      </c>
      <c r="R4048" t="str">
        <f t="shared" si="380"/>
        <v>plays</v>
      </c>
      <c r="S4048" s="9">
        <f t="shared" si="381"/>
        <v>41904.650578703702</v>
      </c>
      <c r="T4048" s="9">
        <f t="shared" si="382"/>
        <v>41934.650578703702</v>
      </c>
    </row>
    <row r="4049" spans="1:20" ht="45" x14ac:dyDescent="0.25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8276</v>
      </c>
      <c r="O4049" s="5">
        <f t="shared" si="378"/>
        <v>2.2000000000000002</v>
      </c>
      <c r="P4049" s="5">
        <f t="shared" si="383"/>
        <v>27.5</v>
      </c>
      <c r="Q4049" t="str">
        <f t="shared" si="379"/>
        <v>theater</v>
      </c>
      <c r="R4049" t="str">
        <f t="shared" si="380"/>
        <v>plays</v>
      </c>
      <c r="S4049" s="9">
        <f t="shared" si="381"/>
        <v>41991.022488425922</v>
      </c>
      <c r="T4049" s="9">
        <f t="shared" si="382"/>
        <v>42015.041666666672</v>
      </c>
    </row>
    <row r="4050" spans="1:20" ht="60" x14ac:dyDescent="0.25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8276</v>
      </c>
      <c r="O4050" s="5">
        <f t="shared" si="378"/>
        <v>17.652941176470588</v>
      </c>
      <c r="P4050" s="5">
        <f t="shared" si="383"/>
        <v>32.978021978021978</v>
      </c>
      <c r="Q4050" t="str">
        <f t="shared" si="379"/>
        <v>theater</v>
      </c>
      <c r="R4050" t="str">
        <f t="shared" si="380"/>
        <v>plays</v>
      </c>
      <c r="S4050" s="9">
        <f t="shared" si="381"/>
        <v>42436.509108796294</v>
      </c>
      <c r="T4050" s="9">
        <f t="shared" si="382"/>
        <v>42471.467442129629</v>
      </c>
    </row>
    <row r="4051" spans="1:20" ht="60" x14ac:dyDescent="0.25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8276</v>
      </c>
      <c r="O4051" s="5">
        <f t="shared" si="378"/>
        <v>0.08</v>
      </c>
      <c r="P4051" s="5">
        <f t="shared" si="383"/>
        <v>16</v>
      </c>
      <c r="Q4051" t="str">
        <f t="shared" si="379"/>
        <v>theater</v>
      </c>
      <c r="R4051" t="str">
        <f t="shared" si="380"/>
        <v>plays</v>
      </c>
      <c r="S4051" s="9">
        <f t="shared" si="381"/>
        <v>42169.958506944444</v>
      </c>
      <c r="T4051" s="9">
        <f t="shared" si="382"/>
        <v>42199.958506944444</v>
      </c>
    </row>
    <row r="4052" spans="1:20" ht="60" x14ac:dyDescent="0.25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8276</v>
      </c>
      <c r="O4052" s="5">
        <f t="shared" si="378"/>
        <v>6.6666666666666666E-2</v>
      </c>
      <c r="P4052" s="5">
        <f t="shared" si="383"/>
        <v>1</v>
      </c>
      <c r="Q4052" t="str">
        <f t="shared" si="379"/>
        <v>theater</v>
      </c>
      <c r="R4052" t="str">
        <f t="shared" si="380"/>
        <v>plays</v>
      </c>
      <c r="S4052" s="9">
        <f t="shared" si="381"/>
        <v>41905.636469907404</v>
      </c>
      <c r="T4052" s="9">
        <f t="shared" si="382"/>
        <v>41935.636469907404</v>
      </c>
    </row>
    <row r="4053" spans="1:20" ht="45" x14ac:dyDescent="0.25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8276</v>
      </c>
      <c r="O4053" s="5">
        <f t="shared" si="378"/>
        <v>0</v>
      </c>
      <c r="P4053" s="5">
        <f t="shared" si="383"/>
        <v>0</v>
      </c>
      <c r="Q4053" t="str">
        <f t="shared" si="379"/>
        <v>theater</v>
      </c>
      <c r="R4053" t="str">
        <f t="shared" si="380"/>
        <v>plays</v>
      </c>
      <c r="S4053" s="9">
        <f t="shared" si="381"/>
        <v>41761.810150462967</v>
      </c>
      <c r="T4053" s="9">
        <f t="shared" si="382"/>
        <v>41768.286805555559</v>
      </c>
    </row>
    <row r="4054" spans="1:20" ht="60" x14ac:dyDescent="0.25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8276</v>
      </c>
      <c r="O4054" s="5">
        <f t="shared" si="378"/>
        <v>37.533333333333331</v>
      </c>
      <c r="P4054" s="5">
        <f t="shared" si="383"/>
        <v>86.615384615384613</v>
      </c>
      <c r="Q4054" t="str">
        <f t="shared" si="379"/>
        <v>theater</v>
      </c>
      <c r="R4054" t="str">
        <f t="shared" si="380"/>
        <v>plays</v>
      </c>
      <c r="S4054" s="9">
        <f t="shared" si="381"/>
        <v>41865.878657407404</v>
      </c>
      <c r="T4054" s="9">
        <f t="shared" si="382"/>
        <v>41925.878657407404</v>
      </c>
    </row>
    <row r="4055" spans="1:20" ht="60" x14ac:dyDescent="0.25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8276</v>
      </c>
      <c r="O4055" s="5">
        <f t="shared" si="378"/>
        <v>22</v>
      </c>
      <c r="P4055" s="5">
        <f t="shared" si="383"/>
        <v>55</v>
      </c>
      <c r="Q4055" t="str">
        <f t="shared" si="379"/>
        <v>theater</v>
      </c>
      <c r="R4055" t="str">
        <f t="shared" si="380"/>
        <v>plays</v>
      </c>
      <c r="S4055" s="9">
        <f t="shared" si="381"/>
        <v>41928.690138888887</v>
      </c>
      <c r="T4055" s="9">
        <f t="shared" si="382"/>
        <v>41958.833333333328</v>
      </c>
    </row>
    <row r="4056" spans="1:20" ht="45" x14ac:dyDescent="0.25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8276</v>
      </c>
      <c r="O4056" s="5">
        <f t="shared" si="378"/>
        <v>0</v>
      </c>
      <c r="P4056" s="5">
        <f t="shared" si="383"/>
        <v>0</v>
      </c>
      <c r="Q4056" t="str">
        <f t="shared" si="379"/>
        <v>theater</v>
      </c>
      <c r="R4056" t="str">
        <f t="shared" si="380"/>
        <v>plays</v>
      </c>
      <c r="S4056" s="9">
        <f t="shared" si="381"/>
        <v>42613.841261574074</v>
      </c>
      <c r="T4056" s="9">
        <f t="shared" si="382"/>
        <v>42644.166666666672</v>
      </c>
    </row>
    <row r="4057" spans="1:20" ht="60" x14ac:dyDescent="0.25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8276</v>
      </c>
      <c r="O4057" s="5">
        <f t="shared" si="378"/>
        <v>17.62</v>
      </c>
      <c r="P4057" s="5">
        <f t="shared" si="383"/>
        <v>41.952380952380949</v>
      </c>
      <c r="Q4057" t="str">
        <f t="shared" si="379"/>
        <v>theater</v>
      </c>
      <c r="R4057" t="str">
        <f t="shared" si="380"/>
        <v>plays</v>
      </c>
      <c r="S4057" s="9">
        <f t="shared" si="381"/>
        <v>41779.648506944446</v>
      </c>
      <c r="T4057" s="9">
        <f t="shared" si="382"/>
        <v>41809.648506944446</v>
      </c>
    </row>
    <row r="4058" spans="1:20" ht="60" x14ac:dyDescent="0.25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8276</v>
      </c>
      <c r="O4058" s="5">
        <f t="shared" si="378"/>
        <v>53</v>
      </c>
      <c r="P4058" s="5">
        <f t="shared" si="383"/>
        <v>88.333333333333329</v>
      </c>
      <c r="Q4058" t="str">
        <f t="shared" si="379"/>
        <v>theater</v>
      </c>
      <c r="R4058" t="str">
        <f t="shared" si="380"/>
        <v>plays</v>
      </c>
      <c r="S4058" s="9">
        <f t="shared" si="381"/>
        <v>42534.933321759265</v>
      </c>
      <c r="T4058" s="9">
        <f t="shared" si="382"/>
        <v>42554.832638888889</v>
      </c>
    </row>
    <row r="4059" spans="1:20" ht="60" x14ac:dyDescent="0.25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8276</v>
      </c>
      <c r="O4059" s="5">
        <f t="shared" si="378"/>
        <v>22.142857142857142</v>
      </c>
      <c r="P4059" s="5">
        <f t="shared" si="383"/>
        <v>129.16666666666666</v>
      </c>
      <c r="Q4059" t="str">
        <f t="shared" si="379"/>
        <v>theater</v>
      </c>
      <c r="R4059" t="str">
        <f t="shared" si="380"/>
        <v>plays</v>
      </c>
      <c r="S4059" s="9">
        <f t="shared" si="381"/>
        <v>42310.968518518523</v>
      </c>
      <c r="T4059" s="9">
        <f t="shared" si="382"/>
        <v>42333.958333333328</v>
      </c>
    </row>
    <row r="4060" spans="1:20" ht="45" x14ac:dyDescent="0.25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8276</v>
      </c>
      <c r="O4060" s="5">
        <f t="shared" si="378"/>
        <v>2.5333333333333332</v>
      </c>
      <c r="P4060" s="5">
        <f t="shared" si="383"/>
        <v>23.75</v>
      </c>
      <c r="Q4060" t="str">
        <f t="shared" si="379"/>
        <v>theater</v>
      </c>
      <c r="R4060" t="str">
        <f t="shared" si="380"/>
        <v>plays</v>
      </c>
      <c r="S4060" s="9">
        <f t="shared" si="381"/>
        <v>42446.060694444444</v>
      </c>
      <c r="T4060" s="9">
        <f t="shared" si="382"/>
        <v>42461.165972222225</v>
      </c>
    </row>
    <row r="4061" spans="1:20" ht="45" x14ac:dyDescent="0.25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8276</v>
      </c>
      <c r="O4061" s="5">
        <f t="shared" si="378"/>
        <v>2.5</v>
      </c>
      <c r="P4061" s="5">
        <f t="shared" si="383"/>
        <v>35.714285714285715</v>
      </c>
      <c r="Q4061" t="str">
        <f t="shared" si="379"/>
        <v>theater</v>
      </c>
      <c r="R4061" t="str">
        <f t="shared" si="380"/>
        <v>plays</v>
      </c>
      <c r="S4061" s="9">
        <f t="shared" si="381"/>
        <v>41866.640648148146</v>
      </c>
      <c r="T4061" s="9">
        <f t="shared" si="382"/>
        <v>41898.125</v>
      </c>
    </row>
    <row r="4062" spans="1:20" ht="60" x14ac:dyDescent="0.25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8276</v>
      </c>
      <c r="O4062" s="5">
        <f t="shared" si="378"/>
        <v>2.85</v>
      </c>
      <c r="P4062" s="5">
        <f t="shared" si="383"/>
        <v>57</v>
      </c>
      <c r="Q4062" t="str">
        <f t="shared" si="379"/>
        <v>theater</v>
      </c>
      <c r="R4062" t="str">
        <f t="shared" si="380"/>
        <v>plays</v>
      </c>
      <c r="S4062" s="9">
        <f t="shared" si="381"/>
        <v>41779.695092592592</v>
      </c>
      <c r="T4062" s="9">
        <f t="shared" si="382"/>
        <v>41813.666666666664</v>
      </c>
    </row>
    <row r="4063" spans="1:20" ht="45" x14ac:dyDescent="0.25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8276</v>
      </c>
      <c r="O4063" s="5">
        <f t="shared" si="378"/>
        <v>0</v>
      </c>
      <c r="P4063" s="5">
        <f t="shared" si="383"/>
        <v>0</v>
      </c>
      <c r="Q4063" t="str">
        <f t="shared" si="379"/>
        <v>theater</v>
      </c>
      <c r="R4063" t="str">
        <f t="shared" si="380"/>
        <v>plays</v>
      </c>
      <c r="S4063" s="9">
        <f t="shared" si="381"/>
        <v>42421.141469907408</v>
      </c>
      <c r="T4063" s="9">
        <f t="shared" si="382"/>
        <v>42481.099803240737</v>
      </c>
    </row>
    <row r="4064" spans="1:20" ht="60" x14ac:dyDescent="0.25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8276</v>
      </c>
      <c r="O4064" s="5">
        <f t="shared" si="378"/>
        <v>2.4500000000000002</v>
      </c>
      <c r="P4064" s="5">
        <f t="shared" si="383"/>
        <v>163.33333333333334</v>
      </c>
      <c r="Q4064" t="str">
        <f t="shared" si="379"/>
        <v>theater</v>
      </c>
      <c r="R4064" t="str">
        <f t="shared" si="380"/>
        <v>plays</v>
      </c>
      <c r="S4064" s="9">
        <f t="shared" si="381"/>
        <v>42523.739212962959</v>
      </c>
      <c r="T4064" s="9">
        <f t="shared" si="382"/>
        <v>42553.739212962959</v>
      </c>
    </row>
    <row r="4065" spans="1:20" ht="60" x14ac:dyDescent="0.25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8276</v>
      </c>
      <c r="O4065" s="5">
        <f t="shared" si="378"/>
        <v>1.4210526315789473</v>
      </c>
      <c r="P4065" s="5">
        <f t="shared" si="383"/>
        <v>15</v>
      </c>
      <c r="Q4065" t="str">
        <f t="shared" si="379"/>
        <v>theater</v>
      </c>
      <c r="R4065" t="str">
        <f t="shared" si="380"/>
        <v>plays</v>
      </c>
      <c r="S4065" s="9">
        <f t="shared" si="381"/>
        <v>41787.681527777779</v>
      </c>
      <c r="T4065" s="9">
        <f t="shared" si="382"/>
        <v>41817.681527777779</v>
      </c>
    </row>
    <row r="4066" spans="1:20" ht="60" x14ac:dyDescent="0.25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8276</v>
      </c>
      <c r="O4066" s="5">
        <f t="shared" si="378"/>
        <v>19.25</v>
      </c>
      <c r="P4066" s="5">
        <f t="shared" si="383"/>
        <v>64.166666666666671</v>
      </c>
      <c r="Q4066" t="str">
        <f t="shared" si="379"/>
        <v>theater</v>
      </c>
      <c r="R4066" t="str">
        <f t="shared" si="380"/>
        <v>plays</v>
      </c>
      <c r="S4066" s="9">
        <f t="shared" si="381"/>
        <v>42093.588263888887</v>
      </c>
      <c r="T4066" s="9">
        <f t="shared" si="382"/>
        <v>42123.588263888887</v>
      </c>
    </row>
    <row r="4067" spans="1:20" ht="45" x14ac:dyDescent="0.25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8276</v>
      </c>
      <c r="O4067" s="5">
        <f t="shared" si="378"/>
        <v>0.67500000000000004</v>
      </c>
      <c r="P4067" s="5">
        <f t="shared" si="383"/>
        <v>6.75</v>
      </c>
      <c r="Q4067" t="str">
        <f t="shared" si="379"/>
        <v>theater</v>
      </c>
      <c r="R4067" t="str">
        <f t="shared" si="380"/>
        <v>plays</v>
      </c>
      <c r="S4067" s="9">
        <f t="shared" si="381"/>
        <v>41833.951516203706</v>
      </c>
      <c r="T4067" s="9">
        <f t="shared" si="382"/>
        <v>41863.951516203706</v>
      </c>
    </row>
    <row r="4068" spans="1:20" ht="60" x14ac:dyDescent="0.25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8276</v>
      </c>
      <c r="O4068" s="5">
        <f t="shared" si="378"/>
        <v>0.16666666666666666</v>
      </c>
      <c r="P4068" s="5">
        <f t="shared" si="383"/>
        <v>25</v>
      </c>
      <c r="Q4068" t="str">
        <f t="shared" si="379"/>
        <v>theater</v>
      </c>
      <c r="R4068" t="str">
        <f t="shared" si="380"/>
        <v>plays</v>
      </c>
      <c r="S4068" s="9">
        <f t="shared" si="381"/>
        <v>42479.039212962962</v>
      </c>
      <c r="T4068" s="9">
        <f t="shared" si="382"/>
        <v>42509.039212962962</v>
      </c>
    </row>
    <row r="4069" spans="1:20" ht="60" x14ac:dyDescent="0.25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8276</v>
      </c>
      <c r="O4069" s="5">
        <f t="shared" si="378"/>
        <v>60.9</v>
      </c>
      <c r="P4069" s="5">
        <f t="shared" si="383"/>
        <v>179.11764705882354</v>
      </c>
      <c r="Q4069" t="str">
        <f t="shared" si="379"/>
        <v>theater</v>
      </c>
      <c r="R4069" t="str">
        <f t="shared" si="380"/>
        <v>plays</v>
      </c>
      <c r="S4069" s="9">
        <f t="shared" si="381"/>
        <v>42235.117476851854</v>
      </c>
      <c r="T4069" s="9">
        <f t="shared" si="382"/>
        <v>42275.117476851854</v>
      </c>
    </row>
    <row r="4070" spans="1:20" ht="45" x14ac:dyDescent="0.25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8276</v>
      </c>
      <c r="O4070" s="5">
        <f t="shared" si="378"/>
        <v>1.0000000000000002</v>
      </c>
      <c r="P4070" s="5">
        <f t="shared" si="383"/>
        <v>34.950000000000003</v>
      </c>
      <c r="Q4070" t="str">
        <f t="shared" si="379"/>
        <v>theater</v>
      </c>
      <c r="R4070" t="str">
        <f t="shared" si="380"/>
        <v>plays</v>
      </c>
      <c r="S4070" s="9">
        <f t="shared" si="381"/>
        <v>42718.963599537034</v>
      </c>
      <c r="T4070" s="9">
        <f t="shared" si="382"/>
        <v>42748.961805555555</v>
      </c>
    </row>
    <row r="4071" spans="1:20" ht="45" x14ac:dyDescent="0.25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8276</v>
      </c>
      <c r="O4071" s="5">
        <f t="shared" si="378"/>
        <v>34.4</v>
      </c>
      <c r="P4071" s="5">
        <f t="shared" si="383"/>
        <v>33.07692307692308</v>
      </c>
      <c r="Q4071" t="str">
        <f t="shared" si="379"/>
        <v>theater</v>
      </c>
      <c r="R4071" t="str">
        <f t="shared" si="380"/>
        <v>plays</v>
      </c>
      <c r="S4071" s="9">
        <f t="shared" si="381"/>
        <v>42022.661527777775</v>
      </c>
      <c r="T4071" s="9">
        <f t="shared" si="382"/>
        <v>42063.5</v>
      </c>
    </row>
    <row r="4072" spans="1:20" ht="45" x14ac:dyDescent="0.25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8276</v>
      </c>
      <c r="O4072" s="5">
        <f t="shared" si="378"/>
        <v>16.5</v>
      </c>
      <c r="P4072" s="5">
        <f t="shared" si="383"/>
        <v>27.5</v>
      </c>
      <c r="Q4072" t="str">
        <f t="shared" si="379"/>
        <v>theater</v>
      </c>
      <c r="R4072" t="str">
        <f t="shared" si="380"/>
        <v>plays</v>
      </c>
      <c r="S4072" s="9">
        <f t="shared" si="381"/>
        <v>42031.666898148149</v>
      </c>
      <c r="T4072" s="9">
        <f t="shared" si="382"/>
        <v>42064.125</v>
      </c>
    </row>
    <row r="4073" spans="1:20" ht="60" x14ac:dyDescent="0.25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8276</v>
      </c>
      <c r="O4073" s="5">
        <f t="shared" si="378"/>
        <v>0</v>
      </c>
      <c r="P4073" s="5">
        <f t="shared" si="383"/>
        <v>0</v>
      </c>
      <c r="Q4073" t="str">
        <f t="shared" si="379"/>
        <v>theater</v>
      </c>
      <c r="R4073" t="str">
        <f t="shared" si="380"/>
        <v>plays</v>
      </c>
      <c r="S4073" s="9">
        <f t="shared" si="381"/>
        <v>42700.804756944446</v>
      </c>
      <c r="T4073" s="9">
        <f t="shared" si="382"/>
        <v>42730.804756944446</v>
      </c>
    </row>
    <row r="4074" spans="1:20" ht="60" x14ac:dyDescent="0.25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8276</v>
      </c>
      <c r="O4074" s="5">
        <f t="shared" si="378"/>
        <v>0.4</v>
      </c>
      <c r="P4074" s="5">
        <f t="shared" si="383"/>
        <v>2</v>
      </c>
      <c r="Q4074" t="str">
        <f t="shared" si="379"/>
        <v>theater</v>
      </c>
      <c r="R4074" t="str">
        <f t="shared" si="380"/>
        <v>plays</v>
      </c>
      <c r="S4074" s="9">
        <f t="shared" si="381"/>
        <v>41812.77443287037</v>
      </c>
      <c r="T4074" s="9">
        <f t="shared" si="382"/>
        <v>41872.77443287037</v>
      </c>
    </row>
    <row r="4075" spans="1:20" ht="45" x14ac:dyDescent="0.25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8276</v>
      </c>
      <c r="O4075" s="5">
        <f t="shared" si="378"/>
        <v>1.0571428571428572</v>
      </c>
      <c r="P4075" s="5">
        <f t="shared" si="383"/>
        <v>18.5</v>
      </c>
      <c r="Q4075" t="str">
        <f t="shared" si="379"/>
        <v>theater</v>
      </c>
      <c r="R4075" t="str">
        <f t="shared" si="380"/>
        <v>plays</v>
      </c>
      <c r="S4075" s="9">
        <f t="shared" si="381"/>
        <v>42078.34520833334</v>
      </c>
      <c r="T4075" s="9">
        <f t="shared" si="382"/>
        <v>42133.166666666672</v>
      </c>
    </row>
    <row r="4076" spans="1:20" ht="60" x14ac:dyDescent="0.25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8276</v>
      </c>
      <c r="O4076" s="5">
        <f t="shared" si="378"/>
        <v>26.727272727272727</v>
      </c>
      <c r="P4076" s="5">
        <f t="shared" si="383"/>
        <v>35</v>
      </c>
      <c r="Q4076" t="str">
        <f t="shared" si="379"/>
        <v>theater</v>
      </c>
      <c r="R4076" t="str">
        <f t="shared" si="380"/>
        <v>plays</v>
      </c>
      <c r="S4076" s="9">
        <f t="shared" si="381"/>
        <v>42283.552951388891</v>
      </c>
      <c r="T4076" s="9">
        <f t="shared" si="382"/>
        <v>42313.594618055555</v>
      </c>
    </row>
    <row r="4077" spans="1:20" ht="60" x14ac:dyDescent="0.25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8276</v>
      </c>
      <c r="O4077" s="5">
        <f t="shared" si="378"/>
        <v>28.8</v>
      </c>
      <c r="P4077" s="5">
        <f t="shared" si="383"/>
        <v>44.307692307692307</v>
      </c>
      <c r="Q4077" t="str">
        <f t="shared" si="379"/>
        <v>theater</v>
      </c>
      <c r="R4077" t="str">
        <f t="shared" si="380"/>
        <v>plays</v>
      </c>
      <c r="S4077" s="9">
        <f t="shared" si="381"/>
        <v>41779.045937499999</v>
      </c>
      <c r="T4077" s="9">
        <f t="shared" si="382"/>
        <v>41820.727777777778</v>
      </c>
    </row>
    <row r="4078" spans="1:20" ht="45" x14ac:dyDescent="0.25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8276</v>
      </c>
      <c r="O4078" s="5">
        <f t="shared" si="378"/>
        <v>0</v>
      </c>
      <c r="P4078" s="5">
        <f t="shared" si="383"/>
        <v>0</v>
      </c>
      <c r="Q4078" t="str">
        <f t="shared" si="379"/>
        <v>theater</v>
      </c>
      <c r="R4078" t="str">
        <f t="shared" si="380"/>
        <v>plays</v>
      </c>
      <c r="S4078" s="9">
        <f t="shared" si="381"/>
        <v>41905.795706018522</v>
      </c>
      <c r="T4078" s="9">
        <f t="shared" si="382"/>
        <v>41933.82708333333</v>
      </c>
    </row>
    <row r="4079" spans="1:20" ht="60" x14ac:dyDescent="0.25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8276</v>
      </c>
      <c r="O4079" s="5">
        <f t="shared" si="378"/>
        <v>8.9</v>
      </c>
      <c r="P4079" s="5">
        <f t="shared" si="383"/>
        <v>222.5</v>
      </c>
      <c r="Q4079" t="str">
        <f t="shared" si="379"/>
        <v>theater</v>
      </c>
      <c r="R4079" t="str">
        <f t="shared" si="380"/>
        <v>plays</v>
      </c>
      <c r="S4079" s="9">
        <f t="shared" si="381"/>
        <v>42695.7105787037</v>
      </c>
      <c r="T4079" s="9">
        <f t="shared" si="382"/>
        <v>42725.7105787037</v>
      </c>
    </row>
    <row r="4080" spans="1:20" ht="60" x14ac:dyDescent="0.25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8276</v>
      </c>
      <c r="O4080" s="5">
        <f t="shared" si="378"/>
        <v>0</v>
      </c>
      <c r="P4080" s="5">
        <f t="shared" si="383"/>
        <v>0</v>
      </c>
      <c r="Q4080" t="str">
        <f t="shared" si="379"/>
        <v>theater</v>
      </c>
      <c r="R4080" t="str">
        <f t="shared" si="380"/>
        <v>plays</v>
      </c>
      <c r="S4080" s="9">
        <f t="shared" si="381"/>
        <v>42732.787523148145</v>
      </c>
      <c r="T4080" s="9">
        <f t="shared" si="382"/>
        <v>42762.787523148145</v>
      </c>
    </row>
    <row r="4081" spans="1:20" ht="60" x14ac:dyDescent="0.25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8276</v>
      </c>
      <c r="O4081" s="5">
        <f t="shared" si="378"/>
        <v>0.16666666666666666</v>
      </c>
      <c r="P4081" s="5">
        <f t="shared" si="383"/>
        <v>5</v>
      </c>
      <c r="Q4081" t="str">
        <f t="shared" si="379"/>
        <v>theater</v>
      </c>
      <c r="R4081" t="str">
        <f t="shared" si="380"/>
        <v>plays</v>
      </c>
      <c r="S4081" s="9">
        <f t="shared" si="381"/>
        <v>42510.938900462963</v>
      </c>
      <c r="T4081" s="9">
        <f t="shared" si="382"/>
        <v>42540.938900462963</v>
      </c>
    </row>
    <row r="4082" spans="1:20" ht="60" x14ac:dyDescent="0.25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8276</v>
      </c>
      <c r="O4082" s="5">
        <f t="shared" si="378"/>
        <v>0</v>
      </c>
      <c r="P4082" s="5">
        <f t="shared" si="383"/>
        <v>0</v>
      </c>
      <c r="Q4082" t="str">
        <f t="shared" si="379"/>
        <v>theater</v>
      </c>
      <c r="R4082" t="str">
        <f t="shared" si="380"/>
        <v>plays</v>
      </c>
      <c r="S4082" s="9">
        <f t="shared" si="381"/>
        <v>42511.698101851856</v>
      </c>
      <c r="T4082" s="9">
        <f t="shared" si="382"/>
        <v>42535.787500000006</v>
      </c>
    </row>
    <row r="4083" spans="1:20" ht="45" x14ac:dyDescent="0.25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8276</v>
      </c>
      <c r="O4083" s="5">
        <f t="shared" si="378"/>
        <v>15.737410071942445</v>
      </c>
      <c r="P4083" s="5">
        <f t="shared" si="383"/>
        <v>29.166666666666668</v>
      </c>
      <c r="Q4083" t="str">
        <f t="shared" si="379"/>
        <v>theater</v>
      </c>
      <c r="R4083" t="str">
        <f t="shared" si="380"/>
        <v>plays</v>
      </c>
      <c r="S4083" s="9">
        <f t="shared" si="381"/>
        <v>42041.581307870365</v>
      </c>
      <c r="T4083" s="9">
        <f t="shared" si="382"/>
        <v>42071.539641203708</v>
      </c>
    </row>
    <row r="4084" spans="1:20" ht="60" x14ac:dyDescent="0.25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8276</v>
      </c>
      <c r="O4084" s="5">
        <f t="shared" si="378"/>
        <v>2</v>
      </c>
      <c r="P4084" s="5">
        <f t="shared" si="383"/>
        <v>1.5</v>
      </c>
      <c r="Q4084" t="str">
        <f t="shared" si="379"/>
        <v>theater</v>
      </c>
      <c r="R4084" t="str">
        <f t="shared" si="380"/>
        <v>plays</v>
      </c>
      <c r="S4084" s="9">
        <f t="shared" si="381"/>
        <v>42307.189270833333</v>
      </c>
      <c r="T4084" s="9">
        <f t="shared" si="382"/>
        <v>42322.958333333328</v>
      </c>
    </row>
    <row r="4085" spans="1:20" ht="60" x14ac:dyDescent="0.25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8276</v>
      </c>
      <c r="O4085" s="5">
        <f t="shared" si="378"/>
        <v>21.685714285714287</v>
      </c>
      <c r="P4085" s="5">
        <f t="shared" si="383"/>
        <v>126.5</v>
      </c>
      <c r="Q4085" t="str">
        <f t="shared" si="379"/>
        <v>theater</v>
      </c>
      <c r="R4085" t="str">
        <f t="shared" si="380"/>
        <v>plays</v>
      </c>
      <c r="S4085" s="9">
        <f t="shared" si="381"/>
        <v>42353.761759259258</v>
      </c>
      <c r="T4085" s="9">
        <f t="shared" si="382"/>
        <v>42383.761759259258</v>
      </c>
    </row>
    <row r="4086" spans="1:20" ht="60" x14ac:dyDescent="0.25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8276</v>
      </c>
      <c r="O4086" s="5">
        <f t="shared" si="378"/>
        <v>0.33333333333333331</v>
      </c>
      <c r="P4086" s="5">
        <f t="shared" si="383"/>
        <v>10</v>
      </c>
      <c r="Q4086" t="str">
        <f t="shared" si="379"/>
        <v>theater</v>
      </c>
      <c r="R4086" t="str">
        <f t="shared" si="380"/>
        <v>plays</v>
      </c>
      <c r="S4086" s="9">
        <f t="shared" si="381"/>
        <v>42622.436412037037</v>
      </c>
      <c r="T4086" s="9">
        <f t="shared" si="382"/>
        <v>42652.436412037037</v>
      </c>
    </row>
    <row r="4087" spans="1:20" ht="60" x14ac:dyDescent="0.25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8276</v>
      </c>
      <c r="O4087" s="5">
        <f t="shared" si="378"/>
        <v>0.2857142857142857</v>
      </c>
      <c r="P4087" s="5">
        <f t="shared" si="383"/>
        <v>10</v>
      </c>
      <c r="Q4087" t="str">
        <f t="shared" si="379"/>
        <v>theater</v>
      </c>
      <c r="R4087" t="str">
        <f t="shared" si="380"/>
        <v>plays</v>
      </c>
      <c r="S4087" s="9">
        <f t="shared" si="381"/>
        <v>42058.603877314818</v>
      </c>
      <c r="T4087" s="9">
        <f t="shared" si="382"/>
        <v>42087.165972222225</v>
      </c>
    </row>
    <row r="4088" spans="1:20" ht="60" x14ac:dyDescent="0.25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8276</v>
      </c>
      <c r="O4088" s="5">
        <f t="shared" si="378"/>
        <v>4.7</v>
      </c>
      <c r="P4088" s="5">
        <f t="shared" si="383"/>
        <v>9.4</v>
      </c>
      <c r="Q4088" t="str">
        <f t="shared" si="379"/>
        <v>theater</v>
      </c>
      <c r="R4088" t="str">
        <f t="shared" si="380"/>
        <v>plays</v>
      </c>
      <c r="S4088" s="9">
        <f t="shared" si="381"/>
        <v>42304.940960648149</v>
      </c>
      <c r="T4088" s="9">
        <f t="shared" si="382"/>
        <v>42329.166666666672</v>
      </c>
    </row>
    <row r="4089" spans="1:20" x14ac:dyDescent="0.25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8276</v>
      </c>
      <c r="O4089" s="5">
        <f t="shared" si="378"/>
        <v>0</v>
      </c>
      <c r="P4089" s="5">
        <f t="shared" si="383"/>
        <v>0</v>
      </c>
      <c r="Q4089" t="str">
        <f t="shared" si="379"/>
        <v>theater</v>
      </c>
      <c r="R4089" t="str">
        <f t="shared" si="380"/>
        <v>plays</v>
      </c>
      <c r="S4089" s="9">
        <f t="shared" si="381"/>
        <v>42538.742893518516</v>
      </c>
      <c r="T4089" s="9">
        <f t="shared" si="382"/>
        <v>42568.742893518516</v>
      </c>
    </row>
    <row r="4090" spans="1:20" ht="45" x14ac:dyDescent="0.25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8276</v>
      </c>
      <c r="O4090" s="5">
        <f t="shared" si="378"/>
        <v>10.8</v>
      </c>
      <c r="P4090" s="5">
        <f t="shared" si="383"/>
        <v>72</v>
      </c>
      <c r="Q4090" t="str">
        <f t="shared" si="379"/>
        <v>theater</v>
      </c>
      <c r="R4090" t="str">
        <f t="shared" si="380"/>
        <v>plays</v>
      </c>
      <c r="S4090" s="9">
        <f t="shared" si="381"/>
        <v>41990.612546296295</v>
      </c>
      <c r="T4090" s="9">
        <f t="shared" si="382"/>
        <v>42020.434722222228</v>
      </c>
    </row>
    <row r="4091" spans="1:20" ht="60" x14ac:dyDescent="0.25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8276</v>
      </c>
      <c r="O4091" s="5">
        <f t="shared" si="378"/>
        <v>4.8</v>
      </c>
      <c r="P4091" s="5">
        <f t="shared" si="383"/>
        <v>30</v>
      </c>
      <c r="Q4091" t="str">
        <f t="shared" si="379"/>
        <v>theater</v>
      </c>
      <c r="R4091" t="str">
        <f t="shared" si="380"/>
        <v>plays</v>
      </c>
      <c r="S4091" s="9">
        <f t="shared" si="381"/>
        <v>42122.732499999998</v>
      </c>
      <c r="T4091" s="9">
        <f t="shared" si="382"/>
        <v>42155.732638888891</v>
      </c>
    </row>
    <row r="4092" spans="1:20" ht="45" x14ac:dyDescent="0.25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8276</v>
      </c>
      <c r="O4092" s="5">
        <f t="shared" si="378"/>
        <v>3.2</v>
      </c>
      <c r="P4092" s="5">
        <f t="shared" si="383"/>
        <v>10.666666666666666</v>
      </c>
      <c r="Q4092" t="str">
        <f t="shared" si="379"/>
        <v>theater</v>
      </c>
      <c r="R4092" t="str">
        <f t="shared" si="380"/>
        <v>plays</v>
      </c>
      <c r="S4092" s="9">
        <f t="shared" si="381"/>
        <v>42209.67288194444</v>
      </c>
      <c r="T4092" s="9">
        <f t="shared" si="382"/>
        <v>42223.625</v>
      </c>
    </row>
    <row r="4093" spans="1:20" ht="60" x14ac:dyDescent="0.25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8276</v>
      </c>
      <c r="O4093" s="5">
        <f t="shared" si="378"/>
        <v>12.75</v>
      </c>
      <c r="P4093" s="5">
        <f t="shared" si="383"/>
        <v>25.5</v>
      </c>
      <c r="Q4093" t="str">
        <f t="shared" si="379"/>
        <v>theater</v>
      </c>
      <c r="R4093" t="str">
        <f t="shared" si="380"/>
        <v>plays</v>
      </c>
      <c r="S4093" s="9">
        <f t="shared" si="381"/>
        <v>41990.506377314814</v>
      </c>
      <c r="T4093" s="9">
        <f t="shared" si="382"/>
        <v>42020.506377314814</v>
      </c>
    </row>
    <row r="4094" spans="1:20" ht="45" x14ac:dyDescent="0.25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8276</v>
      </c>
      <c r="O4094" s="5">
        <f t="shared" si="378"/>
        <v>1.8181818181818181E-2</v>
      </c>
      <c r="P4094" s="5">
        <f t="shared" si="383"/>
        <v>20</v>
      </c>
      <c r="Q4094" t="str">
        <f t="shared" si="379"/>
        <v>theater</v>
      </c>
      <c r="R4094" t="str">
        <f t="shared" si="380"/>
        <v>plays</v>
      </c>
      <c r="S4094" s="9">
        <f t="shared" si="381"/>
        <v>42039.194988425923</v>
      </c>
      <c r="T4094" s="9">
        <f t="shared" si="382"/>
        <v>42099.153321759266</v>
      </c>
    </row>
    <row r="4095" spans="1:20" ht="60" x14ac:dyDescent="0.25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8276</v>
      </c>
      <c r="O4095" s="5">
        <f t="shared" si="378"/>
        <v>2.4</v>
      </c>
      <c r="P4095" s="5">
        <f t="shared" si="383"/>
        <v>15</v>
      </c>
      <c r="Q4095" t="str">
        <f t="shared" si="379"/>
        <v>theater</v>
      </c>
      <c r="R4095" t="str">
        <f t="shared" si="380"/>
        <v>plays</v>
      </c>
      <c r="S4095" s="9">
        <f t="shared" si="381"/>
        <v>42178.815891203703</v>
      </c>
      <c r="T4095" s="9">
        <f t="shared" si="382"/>
        <v>42238.815891203703</v>
      </c>
    </row>
    <row r="4096" spans="1:20" ht="45" x14ac:dyDescent="0.25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8276</v>
      </c>
      <c r="O4096" s="5">
        <f t="shared" si="378"/>
        <v>36.5</v>
      </c>
      <c r="P4096" s="5">
        <f t="shared" si="383"/>
        <v>91.25</v>
      </c>
      <c r="Q4096" t="str">
        <f t="shared" si="379"/>
        <v>theater</v>
      </c>
      <c r="R4096" t="str">
        <f t="shared" si="380"/>
        <v>plays</v>
      </c>
      <c r="S4096" s="9">
        <f t="shared" si="381"/>
        <v>41890.086805555555</v>
      </c>
      <c r="T4096" s="9">
        <f t="shared" si="382"/>
        <v>41934.207638888889</v>
      </c>
    </row>
    <row r="4097" spans="1:20" ht="45" x14ac:dyDescent="0.25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8276</v>
      </c>
      <c r="O4097" s="5">
        <f t="shared" si="378"/>
        <v>2.6666666666666665</v>
      </c>
      <c r="P4097" s="5">
        <f t="shared" si="383"/>
        <v>800</v>
      </c>
      <c r="Q4097" t="str">
        <f t="shared" si="379"/>
        <v>theater</v>
      </c>
      <c r="R4097" t="str">
        <f t="shared" si="380"/>
        <v>plays</v>
      </c>
      <c r="S4097" s="9">
        <f t="shared" si="381"/>
        <v>42693.031828703708</v>
      </c>
      <c r="T4097" s="9">
        <f t="shared" si="382"/>
        <v>42723.031828703708</v>
      </c>
    </row>
    <row r="4098" spans="1:20" ht="45" x14ac:dyDescent="0.25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8276</v>
      </c>
      <c r="O4098" s="5">
        <f t="shared" si="378"/>
        <v>11.428571428571429</v>
      </c>
      <c r="P4098" s="5">
        <f t="shared" si="383"/>
        <v>80</v>
      </c>
      <c r="Q4098" t="str">
        <f t="shared" si="379"/>
        <v>theater</v>
      </c>
      <c r="R4098" t="str">
        <f t="shared" si="380"/>
        <v>plays</v>
      </c>
      <c r="S4098" s="9">
        <f t="shared" si="381"/>
        <v>42750.530312499999</v>
      </c>
      <c r="T4098" s="9">
        <f t="shared" si="382"/>
        <v>42794.368749999994</v>
      </c>
    </row>
    <row r="4099" spans="1:20" ht="60" x14ac:dyDescent="0.25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8276</v>
      </c>
      <c r="O4099" s="5">
        <f t="shared" ref="O4099:O4115" si="384">E4099*100/D4099</f>
        <v>0</v>
      </c>
      <c r="P4099" s="5">
        <f t="shared" si="383"/>
        <v>0</v>
      </c>
      <c r="Q4099" t="str">
        <f t="shared" ref="Q4099:Q4115" si="385">IF(ISERR(FIND(" ",N4099)),"",LEFT(N4099,FIND(" ",N4099)-1))</f>
        <v>theater</v>
      </c>
      <c r="R4099" t="str">
        <f t="shared" ref="R4099:R4115" si="386">IF(ISERR(FIND(" ",N4099)),"",RIGHT(N4099,LEN(N4099)-FIND("*",SUBSTITUTE(N4099," ","*",LEN(N4099)-LEN(SUBSTITUTE(N4099," ",""))))))</f>
        <v>plays</v>
      </c>
      <c r="S4099" s="9">
        <f t="shared" ref="S4099:S4115" si="387">(((J4099/60)/60)/24)+DATE(1970,1,1)</f>
        <v>42344.824502314819</v>
      </c>
      <c r="T4099" s="9">
        <f t="shared" ref="T4099:T4115" si="388">(((I4099/60)/60)/24)+DATE(1970,1,1)</f>
        <v>42400.996527777781</v>
      </c>
    </row>
    <row r="4100" spans="1:20" ht="45" x14ac:dyDescent="0.25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8276</v>
      </c>
      <c r="O4100" s="5">
        <f t="shared" si="384"/>
        <v>0</v>
      </c>
      <c r="P4100" s="5">
        <f t="shared" ref="P4100:P4115" si="389">IF(L4100=0,0,E4100/L4100)</f>
        <v>0</v>
      </c>
      <c r="Q4100" t="str">
        <f t="shared" si="385"/>
        <v>theater</v>
      </c>
      <c r="R4100" t="str">
        <f t="shared" si="386"/>
        <v>plays</v>
      </c>
      <c r="S4100" s="9">
        <f t="shared" si="387"/>
        <v>42495.722187499996</v>
      </c>
      <c r="T4100" s="9">
        <f t="shared" si="388"/>
        <v>42525.722187499996</v>
      </c>
    </row>
    <row r="4101" spans="1:20" ht="60" x14ac:dyDescent="0.25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8276</v>
      </c>
      <c r="O4101" s="5">
        <f t="shared" si="384"/>
        <v>1.1111111111111112</v>
      </c>
      <c r="P4101" s="5">
        <f t="shared" si="389"/>
        <v>50</v>
      </c>
      <c r="Q4101" t="str">
        <f t="shared" si="385"/>
        <v>theater</v>
      </c>
      <c r="R4101" t="str">
        <f t="shared" si="386"/>
        <v>plays</v>
      </c>
      <c r="S4101" s="9">
        <f t="shared" si="387"/>
        <v>42570.850381944445</v>
      </c>
      <c r="T4101" s="9">
        <f t="shared" si="388"/>
        <v>42615.850381944445</v>
      </c>
    </row>
    <row r="4102" spans="1:20" ht="45" x14ac:dyDescent="0.25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8276</v>
      </c>
      <c r="O4102" s="5">
        <f t="shared" si="384"/>
        <v>0</v>
      </c>
      <c r="P4102" s="5">
        <f t="shared" si="389"/>
        <v>0</v>
      </c>
      <c r="Q4102" t="str">
        <f t="shared" si="385"/>
        <v>theater</v>
      </c>
      <c r="R4102" t="str">
        <f t="shared" si="386"/>
        <v>plays</v>
      </c>
      <c r="S4102" s="9">
        <f t="shared" si="387"/>
        <v>41927.124884259261</v>
      </c>
      <c r="T4102" s="9">
        <f t="shared" si="388"/>
        <v>41937.124884259261</v>
      </c>
    </row>
    <row r="4103" spans="1:20" ht="60" x14ac:dyDescent="0.25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8276</v>
      </c>
      <c r="O4103" s="5">
        <f t="shared" si="384"/>
        <v>0</v>
      </c>
      <c r="P4103" s="5">
        <f t="shared" si="389"/>
        <v>0</v>
      </c>
      <c r="Q4103" t="str">
        <f t="shared" si="385"/>
        <v>theater</v>
      </c>
      <c r="R4103" t="str">
        <f t="shared" si="386"/>
        <v>plays</v>
      </c>
      <c r="S4103" s="9">
        <f t="shared" si="387"/>
        <v>42730.903726851851</v>
      </c>
      <c r="T4103" s="9">
        <f t="shared" si="388"/>
        <v>42760.903726851851</v>
      </c>
    </row>
    <row r="4104" spans="1:20" ht="45" x14ac:dyDescent="0.25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8276</v>
      </c>
      <c r="O4104" s="5">
        <f t="shared" si="384"/>
        <v>27.4</v>
      </c>
      <c r="P4104" s="5">
        <f t="shared" si="389"/>
        <v>22.833333333333332</v>
      </c>
      <c r="Q4104" t="str">
        <f t="shared" si="385"/>
        <v>theater</v>
      </c>
      <c r="R4104" t="str">
        <f t="shared" si="386"/>
        <v>plays</v>
      </c>
      <c r="S4104" s="9">
        <f t="shared" si="387"/>
        <v>42475.848067129627</v>
      </c>
      <c r="T4104" s="9">
        <f t="shared" si="388"/>
        <v>42505.848067129627</v>
      </c>
    </row>
    <row r="4105" spans="1:20" ht="45" x14ac:dyDescent="0.25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8276</v>
      </c>
      <c r="O4105" s="5">
        <f t="shared" si="384"/>
        <v>10</v>
      </c>
      <c r="P4105" s="5">
        <f t="shared" si="389"/>
        <v>16.666666666666668</v>
      </c>
      <c r="Q4105" t="str">
        <f t="shared" si="385"/>
        <v>theater</v>
      </c>
      <c r="R4105" t="str">
        <f t="shared" si="386"/>
        <v>plays</v>
      </c>
      <c r="S4105" s="9">
        <f t="shared" si="387"/>
        <v>42188.83293981482</v>
      </c>
      <c r="T4105" s="9">
        <f t="shared" si="388"/>
        <v>42242.772222222222</v>
      </c>
    </row>
    <row r="4106" spans="1:20" ht="45" x14ac:dyDescent="0.25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8276</v>
      </c>
      <c r="O4106" s="5">
        <f t="shared" si="384"/>
        <v>21.366666666666667</v>
      </c>
      <c r="P4106" s="5">
        <f t="shared" si="389"/>
        <v>45.785714285714285</v>
      </c>
      <c r="Q4106" t="str">
        <f t="shared" si="385"/>
        <v>theater</v>
      </c>
      <c r="R4106" t="str">
        <f t="shared" si="386"/>
        <v>plays</v>
      </c>
      <c r="S4106" s="9">
        <f t="shared" si="387"/>
        <v>42640.278171296297</v>
      </c>
      <c r="T4106" s="9">
        <f t="shared" si="388"/>
        <v>42670.278171296297</v>
      </c>
    </row>
    <row r="4107" spans="1:20" ht="60" x14ac:dyDescent="0.25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8276</v>
      </c>
      <c r="O4107" s="5">
        <f t="shared" si="384"/>
        <v>6.9696969696969697</v>
      </c>
      <c r="P4107" s="5">
        <f t="shared" si="389"/>
        <v>383.33333333333331</v>
      </c>
      <c r="Q4107" t="str">
        <f t="shared" si="385"/>
        <v>theater</v>
      </c>
      <c r="R4107" t="str">
        <f t="shared" si="386"/>
        <v>plays</v>
      </c>
      <c r="S4107" s="9">
        <f t="shared" si="387"/>
        <v>42697.010520833333</v>
      </c>
      <c r="T4107" s="9">
        <f t="shared" si="388"/>
        <v>42730.010520833333</v>
      </c>
    </row>
    <row r="4108" spans="1:20" ht="60" x14ac:dyDescent="0.25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8276</v>
      </c>
      <c r="O4108" s="5">
        <f t="shared" si="384"/>
        <v>70.599999999999994</v>
      </c>
      <c r="P4108" s="5">
        <f t="shared" si="389"/>
        <v>106.96969696969697</v>
      </c>
      <c r="Q4108" t="str">
        <f t="shared" si="385"/>
        <v>theater</v>
      </c>
      <c r="R4108" t="str">
        <f t="shared" si="386"/>
        <v>plays</v>
      </c>
      <c r="S4108" s="9">
        <f t="shared" si="387"/>
        <v>42053.049375000002</v>
      </c>
      <c r="T4108" s="9">
        <f t="shared" si="388"/>
        <v>42096.041666666672</v>
      </c>
    </row>
    <row r="4109" spans="1:20" ht="60" x14ac:dyDescent="0.25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8276</v>
      </c>
      <c r="O4109" s="5">
        <f t="shared" si="384"/>
        <v>2.0499999999999998</v>
      </c>
      <c r="P4109" s="5">
        <f t="shared" si="389"/>
        <v>10.25</v>
      </c>
      <c r="Q4109" t="str">
        <f t="shared" si="385"/>
        <v>theater</v>
      </c>
      <c r="R4109" t="str">
        <f t="shared" si="386"/>
        <v>plays</v>
      </c>
      <c r="S4109" s="9">
        <f t="shared" si="387"/>
        <v>41883.916678240741</v>
      </c>
      <c r="T4109" s="9">
        <f t="shared" si="388"/>
        <v>41906.916678240741</v>
      </c>
    </row>
    <row r="4110" spans="1:20" ht="45" x14ac:dyDescent="0.25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8276</v>
      </c>
      <c r="O4110" s="5">
        <f t="shared" si="384"/>
        <v>1.9666666666666666</v>
      </c>
      <c r="P4110" s="5">
        <f t="shared" si="389"/>
        <v>59</v>
      </c>
      <c r="Q4110" t="str">
        <f t="shared" si="385"/>
        <v>theater</v>
      </c>
      <c r="R4110" t="str">
        <f t="shared" si="386"/>
        <v>plays</v>
      </c>
      <c r="S4110" s="9">
        <f t="shared" si="387"/>
        <v>42767.031678240746</v>
      </c>
      <c r="T4110" s="9">
        <f t="shared" si="388"/>
        <v>42797.208333333328</v>
      </c>
    </row>
    <row r="4111" spans="1:20" ht="45" x14ac:dyDescent="0.25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8276</v>
      </c>
      <c r="O4111" s="5">
        <f t="shared" si="384"/>
        <v>0</v>
      </c>
      <c r="P4111" s="5">
        <f t="shared" si="389"/>
        <v>0</v>
      </c>
      <c r="Q4111" t="str">
        <f t="shared" si="385"/>
        <v>theater</v>
      </c>
      <c r="R4111" t="str">
        <f t="shared" si="386"/>
        <v>plays</v>
      </c>
      <c r="S4111" s="9">
        <f t="shared" si="387"/>
        <v>42307.539398148147</v>
      </c>
      <c r="T4111" s="9">
        <f t="shared" si="388"/>
        <v>42337.581064814818</v>
      </c>
    </row>
    <row r="4112" spans="1:20" ht="60" x14ac:dyDescent="0.25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8276</v>
      </c>
      <c r="O4112" s="5">
        <f t="shared" si="384"/>
        <v>28.666666666666668</v>
      </c>
      <c r="P4112" s="5">
        <f t="shared" si="389"/>
        <v>14.333333333333334</v>
      </c>
      <c r="Q4112" t="str">
        <f t="shared" si="385"/>
        <v>theater</v>
      </c>
      <c r="R4112" t="str">
        <f t="shared" si="386"/>
        <v>plays</v>
      </c>
      <c r="S4112" s="9">
        <f t="shared" si="387"/>
        <v>42512.626747685179</v>
      </c>
      <c r="T4112" s="9">
        <f t="shared" si="388"/>
        <v>42572.626747685179</v>
      </c>
    </row>
    <row r="4113" spans="1:20" ht="45" x14ac:dyDescent="0.25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8276</v>
      </c>
      <c r="O4113" s="5">
        <f t="shared" si="384"/>
        <v>3.1333333333333333</v>
      </c>
      <c r="P4113" s="5">
        <f t="shared" si="389"/>
        <v>15.666666666666666</v>
      </c>
      <c r="Q4113" t="str">
        <f t="shared" si="385"/>
        <v>theater</v>
      </c>
      <c r="R4113" t="str">
        <f t="shared" si="386"/>
        <v>plays</v>
      </c>
      <c r="S4113" s="9">
        <f t="shared" si="387"/>
        <v>42029.135879629626</v>
      </c>
      <c r="T4113" s="9">
        <f t="shared" si="388"/>
        <v>42059.135879629626</v>
      </c>
    </row>
    <row r="4114" spans="1:20" ht="60" x14ac:dyDescent="0.25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8276</v>
      </c>
      <c r="O4114" s="5">
        <f t="shared" si="384"/>
        <v>0.04</v>
      </c>
      <c r="P4114" s="5">
        <f t="shared" si="389"/>
        <v>1</v>
      </c>
      <c r="Q4114" t="str">
        <f t="shared" si="385"/>
        <v>theater</v>
      </c>
      <c r="R4114" t="str">
        <f t="shared" si="386"/>
        <v>plays</v>
      </c>
      <c r="S4114" s="9">
        <f t="shared" si="387"/>
        <v>42400.946597222224</v>
      </c>
      <c r="T4114" s="9">
        <f t="shared" si="388"/>
        <v>42428</v>
      </c>
    </row>
    <row r="4115" spans="1:20" ht="60" x14ac:dyDescent="0.25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8276</v>
      </c>
      <c r="O4115" s="5">
        <f t="shared" si="384"/>
        <v>0.2</v>
      </c>
      <c r="P4115" s="5">
        <f t="shared" si="389"/>
        <v>1</v>
      </c>
      <c r="Q4115" t="str">
        <f t="shared" si="385"/>
        <v>theater</v>
      </c>
      <c r="R4115" t="str">
        <f t="shared" si="386"/>
        <v>plays</v>
      </c>
      <c r="S4115" s="9">
        <f t="shared" si="387"/>
        <v>42358.573182870372</v>
      </c>
      <c r="T4115" s="9">
        <f t="shared" si="388"/>
        <v>42377.273611111115</v>
      </c>
    </row>
  </sheetData>
  <autoFilter ref="A1:R4115" xr:uid="{4D4E65A8-18E6-4CA1-BDD5-2764B0035FE7}"/>
  <conditionalFormatting sqref="F2:F4115">
    <cfRule type="cellIs" dxfId="3" priority="2" operator="equal">
      <formula>"live"</formula>
    </cfRule>
    <cfRule type="cellIs" dxfId="2" priority="3" operator="equal">
      <formula>"canceled"</formula>
    </cfRule>
    <cfRule type="cellIs" dxfId="1" priority="4" operator="equal">
      <formula>"successful"</formula>
    </cfRule>
    <cfRule type="cellIs" dxfId="0" priority="5" operator="equal">
      <formula>"failed"</formula>
    </cfRule>
  </conditionalFormatting>
  <conditionalFormatting sqref="O2:O4115">
    <cfRule type="colorScale" priority="1">
      <colorScale>
        <cfvo type="num" val="0"/>
        <cfvo type="num" val="100"/>
        <cfvo type="num" val="200"/>
        <color rgb="FFF8696B"/>
        <color rgb="FF00B050"/>
        <color rgb="FF5A8AC6"/>
      </colorScale>
    </cfRule>
  </conditionalFormatting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1F96790-462E-48E6-BC6B-802576B9D331}">
  <dimension ref="A1:H13"/>
  <sheetViews>
    <sheetView tabSelected="1" workbookViewId="0">
      <selection activeCell="B2" sqref="B2"/>
    </sheetView>
  </sheetViews>
  <sheetFormatPr defaultRowHeight="15" x14ac:dyDescent="0.25"/>
  <cols>
    <col min="1" max="1" width="28.140625" bestFit="1" customWidth="1"/>
    <col min="2" max="2" width="18.140625" bestFit="1" customWidth="1"/>
    <col min="3" max="3" width="14.28515625" bestFit="1" customWidth="1"/>
    <col min="4" max="4" width="17" bestFit="1" customWidth="1"/>
    <col min="5" max="5" width="13.140625" bestFit="1" customWidth="1"/>
    <col min="6" max="6" width="20.85546875" bestFit="1" customWidth="1"/>
    <col min="7" max="7" width="17" bestFit="1" customWidth="1"/>
    <col min="8" max="8" width="19.85546875" bestFit="1" customWidth="1"/>
  </cols>
  <sheetData>
    <row r="1" spans="1:8" s="11" customFormat="1" x14ac:dyDescent="0.25">
      <c r="A1" s="11" t="s">
        <v>8377</v>
      </c>
      <c r="B1" s="11" t="s">
        <v>8378</v>
      </c>
      <c r="C1" s="11" t="s">
        <v>8379</v>
      </c>
      <c r="D1" s="11" t="s">
        <v>8380</v>
      </c>
      <c r="E1" s="11" t="s">
        <v>8381</v>
      </c>
      <c r="F1" s="11" t="s">
        <v>8382</v>
      </c>
      <c r="G1" s="11" t="s">
        <v>8383</v>
      </c>
      <c r="H1" s="11" t="s">
        <v>8384</v>
      </c>
    </row>
    <row r="2" spans="1:8" x14ac:dyDescent="0.25">
      <c r="A2" t="s">
        <v>8385</v>
      </c>
      <c r="B2">
        <f>COUNTIFS(goal,"&lt;1000",state,"successful")</f>
        <v>322</v>
      </c>
      <c r="C2">
        <f>COUNTIFS(goal,"&lt;1000",state,"failed")</f>
        <v>113</v>
      </c>
      <c r="D2">
        <f>COUNTIFS(goal,"&lt;1000",state,"canceled")</f>
        <v>18</v>
      </c>
      <c r="E2">
        <f>SUM(B2:D2)</f>
        <v>453</v>
      </c>
      <c r="F2" s="12">
        <f>B2/$E2</f>
        <v>0.71081677704194257</v>
      </c>
      <c r="G2" s="12">
        <f t="shared" ref="G2:H2" si="0">C2/$E2</f>
        <v>0.24944812362030905</v>
      </c>
      <c r="H2" s="12">
        <f t="shared" si="0"/>
        <v>3.9735099337748346E-2</v>
      </c>
    </row>
    <row r="3" spans="1:8" x14ac:dyDescent="0.25">
      <c r="A3" t="s">
        <v>8386</v>
      </c>
      <c r="B3">
        <f>COUNTIFS(goal,"&gt;=1000",goal,"&lt;5000",state,"successful")</f>
        <v>932</v>
      </c>
      <c r="C3">
        <f>COUNTIFS(goal,"&gt;=1000",goal,"&lt;5000",state,"failed")</f>
        <v>420</v>
      </c>
      <c r="D3">
        <f>COUNTIFS(goal,"&gt;=1000",goal,"&lt;5000",state,"canceled")</f>
        <v>60</v>
      </c>
      <c r="E3">
        <f t="shared" ref="E3:E13" si="1">SUM(B3:D3)</f>
        <v>1412</v>
      </c>
      <c r="F3" s="12">
        <f t="shared" ref="F3:F13" si="2">B3/$E3</f>
        <v>0.66005665722379603</v>
      </c>
      <c r="G3" s="12">
        <f t="shared" ref="G3:G13" si="3">C3/$E3</f>
        <v>0.29745042492917845</v>
      </c>
      <c r="H3" s="12">
        <f t="shared" ref="H3:H13" si="4">D3/$E3</f>
        <v>4.2492917847025496E-2</v>
      </c>
    </row>
    <row r="4" spans="1:8" x14ac:dyDescent="0.25">
      <c r="A4" t="s">
        <v>8387</v>
      </c>
      <c r="B4">
        <f>COUNTIFS(goal,"&gt;=5000",goal,"&lt;10000",state,"successful")</f>
        <v>381</v>
      </c>
      <c r="C4">
        <f>COUNTIFS(goal,"&gt;=5000",goal,"&lt;10000",state,"failed")</f>
        <v>283</v>
      </c>
      <c r="D4">
        <f>COUNTIFS(goal,"&gt;=5000",goal,"&lt;10000",state,"canceled")</f>
        <v>52</v>
      </c>
      <c r="E4">
        <f t="shared" si="1"/>
        <v>716</v>
      </c>
      <c r="F4" s="12">
        <f t="shared" si="2"/>
        <v>0.53212290502793291</v>
      </c>
      <c r="G4" s="12">
        <f t="shared" si="3"/>
        <v>0.39525139664804471</v>
      </c>
      <c r="H4" s="12">
        <f t="shared" si="4"/>
        <v>7.2625698324022353E-2</v>
      </c>
    </row>
    <row r="5" spans="1:8" x14ac:dyDescent="0.25">
      <c r="A5" t="s">
        <v>8388</v>
      </c>
      <c r="B5">
        <f>COUNTIFS(goal,"&gt;=10000",goal,"&lt;15000",state,"successful")</f>
        <v>168</v>
      </c>
      <c r="C5">
        <f>COUNTIFS(goal,"&gt;=10000",goal,"&lt;15000",state,"failed")</f>
        <v>144</v>
      </c>
      <c r="D5">
        <f>COUNTIFS(goal,"&gt;=10000",goal,"&lt;15000",state,"canceled")</f>
        <v>40</v>
      </c>
      <c r="E5">
        <f t="shared" si="1"/>
        <v>352</v>
      </c>
      <c r="F5" s="12">
        <f t="shared" si="2"/>
        <v>0.47727272727272729</v>
      </c>
      <c r="G5" s="12">
        <f t="shared" si="3"/>
        <v>0.40909090909090912</v>
      </c>
      <c r="H5" s="12">
        <f t="shared" si="4"/>
        <v>0.11363636363636363</v>
      </c>
    </row>
    <row r="6" spans="1:8" x14ac:dyDescent="0.25">
      <c r="A6" t="s">
        <v>8389</v>
      </c>
      <c r="B6">
        <f>COUNTIFS(goal,"&gt;=15000",goal,"&lt;20000",state,"successful")</f>
        <v>94</v>
      </c>
      <c r="C6">
        <f>COUNTIFS(goal,"&gt;=15000",goal,"&lt;20000",state,"failed")</f>
        <v>90</v>
      </c>
      <c r="D6">
        <f>COUNTIFS(goal,"&gt;=15000",goal,"&lt;20000",state,"canceled")</f>
        <v>17</v>
      </c>
      <c r="E6">
        <f t="shared" si="1"/>
        <v>201</v>
      </c>
      <c r="F6" s="12">
        <f t="shared" si="2"/>
        <v>0.46766169154228854</v>
      </c>
      <c r="G6" s="12">
        <f t="shared" si="3"/>
        <v>0.44776119402985076</v>
      </c>
      <c r="H6" s="12">
        <f t="shared" si="4"/>
        <v>8.45771144278607E-2</v>
      </c>
    </row>
    <row r="7" spans="1:8" x14ac:dyDescent="0.25">
      <c r="A7" t="s">
        <v>8390</v>
      </c>
      <c r="B7">
        <f>COUNTIFS(goal,"&gt;=20000",goal,"&lt;25000",state,"successful")</f>
        <v>62</v>
      </c>
      <c r="C7">
        <f>COUNTIFS(goal,"&gt;=20000",goal,"&lt;25000",state,"failed")</f>
        <v>72</v>
      </c>
      <c r="D7">
        <f>COUNTIFS(goal,"&gt;=20000",goal,"&lt;25000",state,"canceled")</f>
        <v>14</v>
      </c>
      <c r="E7">
        <f t="shared" si="1"/>
        <v>148</v>
      </c>
      <c r="F7" s="12">
        <f t="shared" si="2"/>
        <v>0.41891891891891891</v>
      </c>
      <c r="G7" s="12">
        <f t="shared" si="3"/>
        <v>0.48648648648648651</v>
      </c>
      <c r="H7" s="12">
        <f t="shared" si="4"/>
        <v>9.45945945945946E-2</v>
      </c>
    </row>
    <row r="8" spans="1:8" x14ac:dyDescent="0.25">
      <c r="A8" t="s">
        <v>8391</v>
      </c>
      <c r="B8">
        <f>COUNTIFS(goal,"&gt;=25000",goal,"&lt;30000",state,"successful")</f>
        <v>55</v>
      </c>
      <c r="C8">
        <f>COUNTIFS(goal,"&gt;=25000",goal,"&lt;30000",state,"failed")</f>
        <v>64</v>
      </c>
      <c r="D8">
        <f>COUNTIFS(goal,"&gt;=25000",goal,"&lt;30000",state,"canceled")</f>
        <v>18</v>
      </c>
      <c r="E8">
        <f t="shared" si="1"/>
        <v>137</v>
      </c>
      <c r="F8" s="12">
        <f t="shared" si="2"/>
        <v>0.40145985401459855</v>
      </c>
      <c r="G8" s="12">
        <f t="shared" si="3"/>
        <v>0.46715328467153283</v>
      </c>
      <c r="H8" s="12">
        <f t="shared" si="4"/>
        <v>0.13138686131386862</v>
      </c>
    </row>
    <row r="9" spans="1:8" x14ac:dyDescent="0.25">
      <c r="A9" t="s">
        <v>8392</v>
      </c>
      <c r="B9">
        <f>COUNTIFS(goal,"&gt;=30000",goal,"&lt;35000",state,"successful")</f>
        <v>32</v>
      </c>
      <c r="C9">
        <f>COUNTIFS(goal,"&gt;=30000",goal,"&lt;35000",state,"failed")</f>
        <v>37</v>
      </c>
      <c r="D9">
        <f>COUNTIFS(goal,"&gt;=30000",goal,"&lt;35000",state,"canceled")</f>
        <v>13</v>
      </c>
      <c r="E9">
        <f t="shared" si="1"/>
        <v>82</v>
      </c>
      <c r="F9" s="12">
        <f t="shared" si="2"/>
        <v>0.3902439024390244</v>
      </c>
      <c r="G9" s="12">
        <f t="shared" si="3"/>
        <v>0.45121951219512196</v>
      </c>
      <c r="H9" s="12">
        <f t="shared" si="4"/>
        <v>0.15853658536585366</v>
      </c>
    </row>
    <row r="10" spans="1:8" x14ac:dyDescent="0.25">
      <c r="A10" t="s">
        <v>8393</v>
      </c>
      <c r="B10">
        <f>COUNTIFS(goal,"&gt;=35000",goal,"&lt;40000",state,"successful")</f>
        <v>26</v>
      </c>
      <c r="C10">
        <f>COUNTIFS(goal,"&gt;=35000",goal,"&lt;40000",state,"failed")</f>
        <v>22</v>
      </c>
      <c r="D10">
        <f>COUNTIFS(goal,"&gt;=35000",goal,"&lt;40000",state,"canceled")</f>
        <v>7</v>
      </c>
      <c r="E10">
        <f t="shared" si="1"/>
        <v>55</v>
      </c>
      <c r="F10" s="12">
        <f t="shared" si="2"/>
        <v>0.47272727272727272</v>
      </c>
      <c r="G10" s="12">
        <f t="shared" si="3"/>
        <v>0.4</v>
      </c>
      <c r="H10" s="12">
        <f t="shared" si="4"/>
        <v>0.12727272727272726</v>
      </c>
    </row>
    <row r="11" spans="1:8" x14ac:dyDescent="0.25">
      <c r="A11" t="s">
        <v>8394</v>
      </c>
      <c r="B11">
        <f>COUNTIFS(goal,"&gt;=40000",goal,"&lt;45000",state,"successful")</f>
        <v>21</v>
      </c>
      <c r="C11">
        <f>COUNTIFS(goal,"&gt;=40000",goal,"&lt;45000",state,"failed")</f>
        <v>16</v>
      </c>
      <c r="D11">
        <f>COUNTIFS(goal,"&gt;=40000",goal,"&lt;45000",state,"canceled")</f>
        <v>6</v>
      </c>
      <c r="E11">
        <f t="shared" si="1"/>
        <v>43</v>
      </c>
      <c r="F11" s="12">
        <f t="shared" si="2"/>
        <v>0.48837209302325579</v>
      </c>
      <c r="G11" s="12">
        <f t="shared" si="3"/>
        <v>0.37209302325581395</v>
      </c>
      <c r="H11" s="12">
        <f t="shared" si="4"/>
        <v>0.13953488372093023</v>
      </c>
    </row>
    <row r="12" spans="1:8" x14ac:dyDescent="0.25">
      <c r="A12" t="s">
        <v>8395</v>
      </c>
      <c r="B12">
        <f>COUNTIFS(goal,"&gt;=45000",goal,"&lt;50000",state,"successful")</f>
        <v>6</v>
      </c>
      <c r="C12">
        <f>COUNTIFS(goal,"&gt;=45000",goal,"&lt;50000",state,"failed")</f>
        <v>11</v>
      </c>
      <c r="D12">
        <f>COUNTIFS(goal,"&gt;=45000",goal,"&lt;50000",state,"canceled")</f>
        <v>4</v>
      </c>
      <c r="E12">
        <f t="shared" si="1"/>
        <v>21</v>
      </c>
      <c r="F12" s="12">
        <f t="shared" si="2"/>
        <v>0.2857142857142857</v>
      </c>
      <c r="G12" s="12">
        <f t="shared" si="3"/>
        <v>0.52380952380952384</v>
      </c>
      <c r="H12" s="12">
        <f t="shared" si="4"/>
        <v>0.19047619047619047</v>
      </c>
    </row>
    <row r="13" spans="1:8" x14ac:dyDescent="0.25">
      <c r="A13" t="s">
        <v>8396</v>
      </c>
      <c r="B13">
        <f>COUNTIFS(goal,"&gt;=50000",state,"successful")</f>
        <v>86</v>
      </c>
      <c r="C13">
        <f>COUNTIFS(goal,"&gt;=50000",state,"failed")</f>
        <v>258</v>
      </c>
      <c r="D13">
        <f>COUNTIFS(goal,"&gt;=50000",state,"canceled")</f>
        <v>100</v>
      </c>
      <c r="E13">
        <f t="shared" si="1"/>
        <v>444</v>
      </c>
      <c r="F13" s="12">
        <f t="shared" si="2"/>
        <v>0.19369369369369369</v>
      </c>
      <c r="G13" s="12">
        <f t="shared" si="3"/>
        <v>0.58108108108108103</v>
      </c>
      <c r="H13" s="12">
        <f t="shared" si="4"/>
        <v>0.22522522522522523</v>
      </c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117F8C4-9965-42D0-B217-41DE84211778}">
  <dimension ref="A1:P2187"/>
  <sheetViews>
    <sheetView topLeftCell="B1" workbookViewId="0">
      <selection activeCell="N1" sqref="N1:P11"/>
    </sheetView>
  </sheetViews>
  <sheetFormatPr defaultRowHeight="15" x14ac:dyDescent="0.25"/>
  <cols>
    <col min="4" max="4" width="10.85546875" bestFit="1" customWidth="1"/>
    <col min="5" max="5" width="10.5703125" bestFit="1" customWidth="1"/>
    <col min="15" max="15" width="10.5703125" bestFit="1" customWidth="1"/>
  </cols>
  <sheetData>
    <row r="1" spans="1:16" x14ac:dyDescent="0.25">
      <c r="D1" t="s">
        <v>8406</v>
      </c>
      <c r="K1" t="s">
        <v>8407</v>
      </c>
      <c r="N1" s="16" t="s">
        <v>8408</v>
      </c>
      <c r="O1" s="17"/>
      <c r="P1" s="18"/>
    </row>
    <row r="2" spans="1:16" x14ac:dyDescent="0.25">
      <c r="A2" t="s">
        <v>8218</v>
      </c>
      <c r="B2" t="s">
        <v>8262</v>
      </c>
      <c r="H2" t="s">
        <v>8218</v>
      </c>
      <c r="I2" t="s">
        <v>8262</v>
      </c>
      <c r="N2" s="14" t="s">
        <v>8411</v>
      </c>
      <c r="O2" s="14" t="s">
        <v>8409</v>
      </c>
      <c r="P2" s="14" t="s">
        <v>8410</v>
      </c>
    </row>
    <row r="3" spans="1:16" x14ac:dyDescent="0.25">
      <c r="A3" t="s">
        <v>8219</v>
      </c>
      <c r="B3">
        <v>182</v>
      </c>
      <c r="D3" t="s">
        <v>8404</v>
      </c>
      <c r="E3" s="13">
        <f>AVERAGE(success_backers)</f>
        <v>194.42517162471395</v>
      </c>
      <c r="H3" t="s">
        <v>8221</v>
      </c>
      <c r="I3">
        <v>0</v>
      </c>
      <c r="K3" t="s">
        <v>8404</v>
      </c>
      <c r="L3" s="13">
        <f>AVERAGE(failed_backers)</f>
        <v>17.709803921568628</v>
      </c>
      <c r="N3" s="14" t="s">
        <v>8404</v>
      </c>
      <c r="O3" s="15">
        <f>E3</f>
        <v>194.42517162471395</v>
      </c>
      <c r="P3" s="15">
        <f>L3</f>
        <v>17.709803921568628</v>
      </c>
    </row>
    <row r="4" spans="1:16" x14ac:dyDescent="0.25">
      <c r="A4" t="s">
        <v>8219</v>
      </c>
      <c r="B4">
        <v>79</v>
      </c>
      <c r="D4" t="s">
        <v>8397</v>
      </c>
      <c r="E4" s="13">
        <f>MEDIAN(success_backers)</f>
        <v>62</v>
      </c>
      <c r="H4" t="s">
        <v>8221</v>
      </c>
      <c r="I4">
        <v>1</v>
      </c>
      <c r="K4" t="s">
        <v>8397</v>
      </c>
      <c r="L4" s="13">
        <f>MEDIAN(failed_backers)</f>
        <v>4</v>
      </c>
      <c r="N4" s="14" t="s">
        <v>8397</v>
      </c>
      <c r="O4" s="15">
        <f t="shared" ref="O4:O11" si="0">E4</f>
        <v>62</v>
      </c>
      <c r="P4" s="15">
        <f t="shared" ref="P4:P11" si="1">L4</f>
        <v>4</v>
      </c>
    </row>
    <row r="5" spans="1:16" x14ac:dyDescent="0.25">
      <c r="A5" t="s">
        <v>8219</v>
      </c>
      <c r="B5">
        <v>35</v>
      </c>
      <c r="D5" t="s">
        <v>8405</v>
      </c>
      <c r="E5" s="13">
        <f>MODE(success_backers)</f>
        <v>27</v>
      </c>
      <c r="H5" t="s">
        <v>8221</v>
      </c>
      <c r="I5">
        <v>10</v>
      </c>
      <c r="K5" t="s">
        <v>8405</v>
      </c>
      <c r="L5" s="13">
        <f>MODE(failed_backers)</f>
        <v>0</v>
      </c>
      <c r="N5" s="14" t="s">
        <v>8405</v>
      </c>
      <c r="O5" s="15">
        <f t="shared" si="0"/>
        <v>27</v>
      </c>
      <c r="P5" s="15">
        <f t="shared" si="1"/>
        <v>0</v>
      </c>
    </row>
    <row r="6" spans="1:16" x14ac:dyDescent="0.25">
      <c r="A6" t="s">
        <v>8219</v>
      </c>
      <c r="B6">
        <v>150</v>
      </c>
      <c r="D6" t="s">
        <v>8402</v>
      </c>
      <c r="E6" s="13">
        <f>MIN(success_backers)</f>
        <v>1</v>
      </c>
      <c r="H6" t="s">
        <v>8221</v>
      </c>
      <c r="I6">
        <v>0</v>
      </c>
      <c r="K6" t="s">
        <v>8402</v>
      </c>
      <c r="L6" s="13">
        <f>MIN(failed_backers)</f>
        <v>0</v>
      </c>
      <c r="N6" s="14" t="s">
        <v>8402</v>
      </c>
      <c r="O6" s="15">
        <f t="shared" si="0"/>
        <v>1</v>
      </c>
      <c r="P6" s="15">
        <f t="shared" si="1"/>
        <v>0</v>
      </c>
    </row>
    <row r="7" spans="1:16" x14ac:dyDescent="0.25">
      <c r="A7" t="s">
        <v>8219</v>
      </c>
      <c r="B7">
        <v>284</v>
      </c>
      <c r="D7" t="s">
        <v>8403</v>
      </c>
      <c r="E7" s="13">
        <f>MAX(success_backers)</f>
        <v>26457</v>
      </c>
      <c r="H7" t="s">
        <v>8221</v>
      </c>
      <c r="I7">
        <v>7</v>
      </c>
      <c r="K7" t="s">
        <v>8403</v>
      </c>
      <c r="L7" s="13">
        <f>MAX(failed_backers)</f>
        <v>1293</v>
      </c>
      <c r="N7" s="14" t="s">
        <v>8403</v>
      </c>
      <c r="O7" s="15">
        <f t="shared" si="0"/>
        <v>26457</v>
      </c>
      <c r="P7" s="15">
        <f t="shared" si="1"/>
        <v>1293</v>
      </c>
    </row>
    <row r="8" spans="1:16" x14ac:dyDescent="0.25">
      <c r="A8" t="s">
        <v>8219</v>
      </c>
      <c r="B8">
        <v>47</v>
      </c>
      <c r="D8" t="s">
        <v>8398</v>
      </c>
      <c r="E8" s="13">
        <f>_xlfn.VAR.P(success_backers)</f>
        <v>712840.9867348104</v>
      </c>
      <c r="H8" t="s">
        <v>8221</v>
      </c>
      <c r="I8">
        <v>0</v>
      </c>
      <c r="K8" t="s">
        <v>8398</v>
      </c>
      <c r="L8" s="13">
        <f>_xlfn.VAR.P(failed_backers)</f>
        <v>3773.2216685890044</v>
      </c>
      <c r="N8" s="14" t="s">
        <v>8398</v>
      </c>
      <c r="O8" s="15">
        <f t="shared" si="0"/>
        <v>712840.9867348104</v>
      </c>
      <c r="P8" s="15">
        <f t="shared" si="1"/>
        <v>3773.2216685890044</v>
      </c>
    </row>
    <row r="9" spans="1:16" x14ac:dyDescent="0.25">
      <c r="A9" t="s">
        <v>8219</v>
      </c>
      <c r="B9">
        <v>58</v>
      </c>
      <c r="D9" t="s">
        <v>8399</v>
      </c>
      <c r="E9" s="13">
        <f>_xlfn.VAR.S(success_backers)</f>
        <v>713167.37912800396</v>
      </c>
      <c r="H9" t="s">
        <v>8221</v>
      </c>
      <c r="I9">
        <v>1</v>
      </c>
      <c r="K9" t="s">
        <v>8399</v>
      </c>
      <c r="L9" s="13">
        <f>_xlfn.VAR.S(failed_backers)</f>
        <v>3775.6894394644714</v>
      </c>
      <c r="N9" s="14" t="s">
        <v>8399</v>
      </c>
      <c r="O9" s="15">
        <f t="shared" si="0"/>
        <v>713167.37912800396</v>
      </c>
      <c r="P9" s="15">
        <f t="shared" si="1"/>
        <v>3775.6894394644714</v>
      </c>
    </row>
    <row r="10" spans="1:16" x14ac:dyDescent="0.25">
      <c r="A10" t="s">
        <v>8219</v>
      </c>
      <c r="B10">
        <v>57</v>
      </c>
      <c r="D10" t="s">
        <v>8400</v>
      </c>
      <c r="E10" s="13">
        <f>_xlfn.STDEV.P(success_backers)</f>
        <v>844.29910975602149</v>
      </c>
      <c r="H10" t="s">
        <v>8221</v>
      </c>
      <c r="I10">
        <v>2</v>
      </c>
      <c r="K10" t="s">
        <v>8400</v>
      </c>
      <c r="L10" s="13">
        <f>_xlfn.STDEV.P(failed_backers)</f>
        <v>61.426555076684906</v>
      </c>
      <c r="N10" s="14" t="s">
        <v>8400</v>
      </c>
      <c r="O10" s="15">
        <f t="shared" si="0"/>
        <v>844.29910975602149</v>
      </c>
      <c r="P10" s="15">
        <f t="shared" si="1"/>
        <v>61.426555076684906</v>
      </c>
    </row>
    <row r="11" spans="1:16" x14ac:dyDescent="0.25">
      <c r="A11" t="s">
        <v>8219</v>
      </c>
      <c r="B11">
        <v>12</v>
      </c>
      <c r="D11" t="s">
        <v>8401</v>
      </c>
      <c r="E11" s="13">
        <f>_xlfn.STDEV.S(success_backers)</f>
        <v>844.49237955591047</v>
      </c>
      <c r="H11" t="s">
        <v>8221</v>
      </c>
      <c r="I11">
        <v>3</v>
      </c>
      <c r="K11" t="s">
        <v>8401</v>
      </c>
      <c r="L11" s="13">
        <f>_xlfn.STDEV.S(failed_backers)</f>
        <v>61.446638959868842</v>
      </c>
      <c r="N11" s="14" t="s">
        <v>8401</v>
      </c>
      <c r="O11" s="15">
        <f t="shared" si="0"/>
        <v>844.49237955591047</v>
      </c>
      <c r="P11" s="15">
        <f t="shared" si="1"/>
        <v>61.446638959868842</v>
      </c>
    </row>
    <row r="12" spans="1:16" x14ac:dyDescent="0.25">
      <c r="A12" t="s">
        <v>8219</v>
      </c>
      <c r="B12">
        <v>20</v>
      </c>
      <c r="H12" t="s">
        <v>8221</v>
      </c>
      <c r="I12">
        <v>10</v>
      </c>
    </row>
    <row r="13" spans="1:16" x14ac:dyDescent="0.25">
      <c r="A13" t="s">
        <v>8219</v>
      </c>
      <c r="B13">
        <v>19</v>
      </c>
      <c r="H13" t="s">
        <v>8221</v>
      </c>
      <c r="I13">
        <v>10</v>
      </c>
    </row>
    <row r="14" spans="1:16" x14ac:dyDescent="0.25">
      <c r="A14" t="s">
        <v>8219</v>
      </c>
      <c r="B14">
        <v>75</v>
      </c>
      <c r="H14" t="s">
        <v>8221</v>
      </c>
      <c r="I14">
        <v>1</v>
      </c>
    </row>
    <row r="15" spans="1:16" x14ac:dyDescent="0.25">
      <c r="A15" t="s">
        <v>8219</v>
      </c>
      <c r="B15">
        <v>827</v>
      </c>
      <c r="H15" t="s">
        <v>8221</v>
      </c>
      <c r="I15">
        <v>0</v>
      </c>
    </row>
    <row r="16" spans="1:16" x14ac:dyDescent="0.25">
      <c r="A16" t="s">
        <v>8219</v>
      </c>
      <c r="B16">
        <v>51</v>
      </c>
      <c r="H16" t="s">
        <v>8221</v>
      </c>
      <c r="I16">
        <v>0</v>
      </c>
    </row>
    <row r="17" spans="1:9" x14ac:dyDescent="0.25">
      <c r="A17" t="s">
        <v>8219</v>
      </c>
      <c r="B17">
        <v>41</v>
      </c>
      <c r="H17" t="s">
        <v>8221</v>
      </c>
      <c r="I17">
        <v>0</v>
      </c>
    </row>
    <row r="18" spans="1:9" x14ac:dyDescent="0.25">
      <c r="A18" t="s">
        <v>8219</v>
      </c>
      <c r="B18">
        <v>98</v>
      </c>
      <c r="H18" t="s">
        <v>8221</v>
      </c>
      <c r="I18">
        <v>26</v>
      </c>
    </row>
    <row r="19" spans="1:9" x14ac:dyDescent="0.25">
      <c r="A19" t="s">
        <v>8219</v>
      </c>
      <c r="B19">
        <v>70</v>
      </c>
      <c r="H19" t="s">
        <v>8221</v>
      </c>
      <c r="I19">
        <v>0</v>
      </c>
    </row>
    <row r="20" spans="1:9" x14ac:dyDescent="0.25">
      <c r="A20" t="s">
        <v>8219</v>
      </c>
      <c r="B20">
        <v>36</v>
      </c>
      <c r="H20" t="s">
        <v>8221</v>
      </c>
      <c r="I20">
        <v>7</v>
      </c>
    </row>
    <row r="21" spans="1:9" x14ac:dyDescent="0.25">
      <c r="A21" t="s">
        <v>8219</v>
      </c>
      <c r="B21">
        <v>342</v>
      </c>
      <c r="H21" t="s">
        <v>8221</v>
      </c>
      <c r="I21">
        <v>0</v>
      </c>
    </row>
    <row r="22" spans="1:9" x14ac:dyDescent="0.25">
      <c r="A22" t="s">
        <v>8219</v>
      </c>
      <c r="B22">
        <v>22</v>
      </c>
      <c r="H22" t="s">
        <v>8221</v>
      </c>
      <c r="I22">
        <v>2</v>
      </c>
    </row>
    <row r="23" spans="1:9" x14ac:dyDescent="0.25">
      <c r="A23" t="s">
        <v>8219</v>
      </c>
      <c r="B23">
        <v>25</v>
      </c>
      <c r="H23" t="s">
        <v>8221</v>
      </c>
      <c r="I23">
        <v>13</v>
      </c>
    </row>
    <row r="24" spans="1:9" x14ac:dyDescent="0.25">
      <c r="A24" t="s">
        <v>8219</v>
      </c>
      <c r="B24">
        <v>101</v>
      </c>
      <c r="H24" t="s">
        <v>8221</v>
      </c>
      <c r="I24">
        <v>4</v>
      </c>
    </row>
    <row r="25" spans="1:9" x14ac:dyDescent="0.25">
      <c r="A25" t="s">
        <v>8219</v>
      </c>
      <c r="B25">
        <v>8</v>
      </c>
      <c r="H25" t="s">
        <v>8221</v>
      </c>
      <c r="I25">
        <v>0</v>
      </c>
    </row>
    <row r="26" spans="1:9" x14ac:dyDescent="0.25">
      <c r="A26" t="s">
        <v>8219</v>
      </c>
      <c r="B26">
        <v>23</v>
      </c>
      <c r="H26" t="s">
        <v>8221</v>
      </c>
      <c r="I26">
        <v>12</v>
      </c>
    </row>
    <row r="27" spans="1:9" x14ac:dyDescent="0.25">
      <c r="A27" t="s">
        <v>8219</v>
      </c>
      <c r="B27">
        <v>574</v>
      </c>
      <c r="H27" t="s">
        <v>8221</v>
      </c>
      <c r="I27">
        <v>2</v>
      </c>
    </row>
    <row r="28" spans="1:9" x14ac:dyDescent="0.25">
      <c r="A28" t="s">
        <v>8219</v>
      </c>
      <c r="B28">
        <v>14</v>
      </c>
      <c r="H28" t="s">
        <v>8221</v>
      </c>
      <c r="I28">
        <v>10</v>
      </c>
    </row>
    <row r="29" spans="1:9" x14ac:dyDescent="0.25">
      <c r="A29" t="s">
        <v>8219</v>
      </c>
      <c r="B29">
        <v>19</v>
      </c>
      <c r="H29" t="s">
        <v>8221</v>
      </c>
      <c r="I29">
        <v>0</v>
      </c>
    </row>
    <row r="30" spans="1:9" x14ac:dyDescent="0.25">
      <c r="A30" t="s">
        <v>8219</v>
      </c>
      <c r="B30">
        <v>150</v>
      </c>
      <c r="H30" t="s">
        <v>8221</v>
      </c>
      <c r="I30">
        <v>5</v>
      </c>
    </row>
    <row r="31" spans="1:9" x14ac:dyDescent="0.25">
      <c r="A31" t="s">
        <v>8219</v>
      </c>
      <c r="B31">
        <v>71</v>
      </c>
      <c r="H31" t="s">
        <v>8221</v>
      </c>
      <c r="I31">
        <v>0</v>
      </c>
    </row>
    <row r="32" spans="1:9" x14ac:dyDescent="0.25">
      <c r="A32" t="s">
        <v>8219</v>
      </c>
      <c r="B32">
        <v>117</v>
      </c>
      <c r="H32" t="s">
        <v>8221</v>
      </c>
      <c r="I32">
        <v>5</v>
      </c>
    </row>
    <row r="33" spans="1:9" x14ac:dyDescent="0.25">
      <c r="A33" t="s">
        <v>8219</v>
      </c>
      <c r="B33">
        <v>53</v>
      </c>
      <c r="H33" t="s">
        <v>8221</v>
      </c>
      <c r="I33">
        <v>1</v>
      </c>
    </row>
    <row r="34" spans="1:9" x14ac:dyDescent="0.25">
      <c r="A34" t="s">
        <v>8219</v>
      </c>
      <c r="B34">
        <v>1</v>
      </c>
      <c r="H34" t="s">
        <v>8221</v>
      </c>
      <c r="I34">
        <v>3</v>
      </c>
    </row>
    <row r="35" spans="1:9" x14ac:dyDescent="0.25">
      <c r="A35" t="s">
        <v>8219</v>
      </c>
      <c r="B35">
        <v>89</v>
      </c>
      <c r="H35" t="s">
        <v>8221</v>
      </c>
      <c r="I35">
        <v>3</v>
      </c>
    </row>
    <row r="36" spans="1:9" x14ac:dyDescent="0.25">
      <c r="A36" t="s">
        <v>8219</v>
      </c>
      <c r="B36">
        <v>64</v>
      </c>
      <c r="H36" t="s">
        <v>8221</v>
      </c>
      <c r="I36">
        <v>0</v>
      </c>
    </row>
    <row r="37" spans="1:9" x14ac:dyDescent="0.25">
      <c r="A37" t="s">
        <v>8219</v>
      </c>
      <c r="B37">
        <v>68</v>
      </c>
      <c r="H37" t="s">
        <v>8221</v>
      </c>
      <c r="I37">
        <v>3</v>
      </c>
    </row>
    <row r="38" spans="1:9" x14ac:dyDescent="0.25">
      <c r="A38" t="s">
        <v>8219</v>
      </c>
      <c r="B38">
        <v>28</v>
      </c>
      <c r="H38" t="s">
        <v>8221</v>
      </c>
      <c r="I38">
        <v>0</v>
      </c>
    </row>
    <row r="39" spans="1:9" x14ac:dyDescent="0.25">
      <c r="A39" t="s">
        <v>8219</v>
      </c>
      <c r="B39">
        <v>44</v>
      </c>
      <c r="H39" t="s">
        <v>8221</v>
      </c>
      <c r="I39">
        <v>19</v>
      </c>
    </row>
    <row r="40" spans="1:9" x14ac:dyDescent="0.25">
      <c r="A40" t="s">
        <v>8219</v>
      </c>
      <c r="B40">
        <v>253</v>
      </c>
      <c r="H40" t="s">
        <v>8221</v>
      </c>
      <c r="I40">
        <v>8</v>
      </c>
    </row>
    <row r="41" spans="1:9" x14ac:dyDescent="0.25">
      <c r="A41" t="s">
        <v>8219</v>
      </c>
      <c r="B41">
        <v>66</v>
      </c>
      <c r="H41" t="s">
        <v>8221</v>
      </c>
      <c r="I41">
        <v>6</v>
      </c>
    </row>
    <row r="42" spans="1:9" x14ac:dyDescent="0.25">
      <c r="A42" t="s">
        <v>8219</v>
      </c>
      <c r="B42">
        <v>217</v>
      </c>
      <c r="H42" t="s">
        <v>8221</v>
      </c>
      <c r="I42">
        <v>0</v>
      </c>
    </row>
    <row r="43" spans="1:9" x14ac:dyDescent="0.25">
      <c r="A43" t="s">
        <v>8219</v>
      </c>
      <c r="B43">
        <v>16</v>
      </c>
      <c r="H43" t="s">
        <v>8221</v>
      </c>
      <c r="I43">
        <v>18</v>
      </c>
    </row>
    <row r="44" spans="1:9" x14ac:dyDescent="0.25">
      <c r="A44" t="s">
        <v>8219</v>
      </c>
      <c r="B44">
        <v>19</v>
      </c>
      <c r="H44" t="s">
        <v>8221</v>
      </c>
      <c r="I44">
        <v>7</v>
      </c>
    </row>
    <row r="45" spans="1:9" x14ac:dyDescent="0.25">
      <c r="A45" t="s">
        <v>8219</v>
      </c>
      <c r="B45">
        <v>169</v>
      </c>
      <c r="H45" t="s">
        <v>8221</v>
      </c>
      <c r="I45">
        <v>0</v>
      </c>
    </row>
    <row r="46" spans="1:9" x14ac:dyDescent="0.25">
      <c r="A46" t="s">
        <v>8219</v>
      </c>
      <c r="B46">
        <v>263</v>
      </c>
      <c r="H46" t="s">
        <v>8221</v>
      </c>
      <c r="I46">
        <v>8</v>
      </c>
    </row>
    <row r="47" spans="1:9" x14ac:dyDescent="0.25">
      <c r="A47" t="s">
        <v>8219</v>
      </c>
      <c r="B47">
        <v>15</v>
      </c>
      <c r="H47" t="s">
        <v>8221</v>
      </c>
      <c r="I47">
        <v>1293</v>
      </c>
    </row>
    <row r="48" spans="1:9" x14ac:dyDescent="0.25">
      <c r="A48" t="s">
        <v>8219</v>
      </c>
      <c r="B48">
        <v>61</v>
      </c>
      <c r="H48" t="s">
        <v>8221</v>
      </c>
      <c r="I48">
        <v>17</v>
      </c>
    </row>
    <row r="49" spans="1:9" x14ac:dyDescent="0.25">
      <c r="A49" t="s">
        <v>8219</v>
      </c>
      <c r="B49">
        <v>45</v>
      </c>
      <c r="H49" t="s">
        <v>8221</v>
      </c>
      <c r="I49">
        <v>0</v>
      </c>
    </row>
    <row r="50" spans="1:9" x14ac:dyDescent="0.25">
      <c r="A50" t="s">
        <v>8219</v>
      </c>
      <c r="B50">
        <v>70</v>
      </c>
      <c r="H50" t="s">
        <v>8221</v>
      </c>
      <c r="I50">
        <v>13</v>
      </c>
    </row>
    <row r="51" spans="1:9" x14ac:dyDescent="0.25">
      <c r="A51" t="s">
        <v>8219</v>
      </c>
      <c r="B51">
        <v>38</v>
      </c>
      <c r="H51" t="s">
        <v>8221</v>
      </c>
      <c r="I51">
        <v>0</v>
      </c>
    </row>
    <row r="52" spans="1:9" x14ac:dyDescent="0.25">
      <c r="A52" t="s">
        <v>8219</v>
      </c>
      <c r="B52">
        <v>87</v>
      </c>
      <c r="H52" t="s">
        <v>8221</v>
      </c>
      <c r="I52">
        <v>0</v>
      </c>
    </row>
    <row r="53" spans="1:9" x14ac:dyDescent="0.25">
      <c r="A53" t="s">
        <v>8219</v>
      </c>
      <c r="B53">
        <v>22</v>
      </c>
      <c r="H53" t="s">
        <v>8221</v>
      </c>
      <c r="I53">
        <v>33</v>
      </c>
    </row>
    <row r="54" spans="1:9" x14ac:dyDescent="0.25">
      <c r="A54" t="s">
        <v>8219</v>
      </c>
      <c r="B54">
        <v>119</v>
      </c>
      <c r="H54" t="s">
        <v>8221</v>
      </c>
      <c r="I54">
        <v>12</v>
      </c>
    </row>
    <row r="55" spans="1:9" x14ac:dyDescent="0.25">
      <c r="A55" t="s">
        <v>8219</v>
      </c>
      <c r="B55">
        <v>52</v>
      </c>
      <c r="H55" t="s">
        <v>8221</v>
      </c>
      <c r="I55">
        <v>1</v>
      </c>
    </row>
    <row r="56" spans="1:9" x14ac:dyDescent="0.25">
      <c r="A56" t="s">
        <v>8219</v>
      </c>
      <c r="B56">
        <v>117</v>
      </c>
      <c r="H56" t="s">
        <v>8221</v>
      </c>
      <c r="I56">
        <v>1</v>
      </c>
    </row>
    <row r="57" spans="1:9" x14ac:dyDescent="0.25">
      <c r="A57" t="s">
        <v>8219</v>
      </c>
      <c r="B57">
        <v>52</v>
      </c>
      <c r="H57" t="s">
        <v>8221</v>
      </c>
      <c r="I57">
        <v>1</v>
      </c>
    </row>
    <row r="58" spans="1:9" x14ac:dyDescent="0.25">
      <c r="A58" t="s">
        <v>8219</v>
      </c>
      <c r="B58">
        <v>86</v>
      </c>
      <c r="H58" t="s">
        <v>8221</v>
      </c>
      <c r="I58">
        <v>1</v>
      </c>
    </row>
    <row r="59" spans="1:9" x14ac:dyDescent="0.25">
      <c r="A59" t="s">
        <v>8219</v>
      </c>
      <c r="B59">
        <v>174</v>
      </c>
      <c r="H59" t="s">
        <v>8221</v>
      </c>
      <c r="I59">
        <v>84</v>
      </c>
    </row>
    <row r="60" spans="1:9" x14ac:dyDescent="0.25">
      <c r="A60" t="s">
        <v>8219</v>
      </c>
      <c r="B60">
        <v>69</v>
      </c>
      <c r="H60" t="s">
        <v>8221</v>
      </c>
      <c r="I60">
        <v>38</v>
      </c>
    </row>
    <row r="61" spans="1:9" x14ac:dyDescent="0.25">
      <c r="A61" t="s">
        <v>8219</v>
      </c>
      <c r="B61">
        <v>75</v>
      </c>
      <c r="H61" t="s">
        <v>8221</v>
      </c>
      <c r="I61">
        <v>1</v>
      </c>
    </row>
    <row r="62" spans="1:9" x14ac:dyDescent="0.25">
      <c r="A62" t="s">
        <v>8219</v>
      </c>
      <c r="B62">
        <v>33</v>
      </c>
      <c r="H62" t="s">
        <v>8221</v>
      </c>
      <c r="I62">
        <v>76</v>
      </c>
    </row>
    <row r="63" spans="1:9" x14ac:dyDescent="0.25">
      <c r="A63" t="s">
        <v>8219</v>
      </c>
      <c r="B63">
        <v>108</v>
      </c>
      <c r="H63" t="s">
        <v>8221</v>
      </c>
      <c r="I63">
        <v>3</v>
      </c>
    </row>
    <row r="64" spans="1:9" x14ac:dyDescent="0.25">
      <c r="A64" t="s">
        <v>8219</v>
      </c>
      <c r="B64">
        <v>23</v>
      </c>
      <c r="H64" t="s">
        <v>8221</v>
      </c>
      <c r="I64">
        <v>0</v>
      </c>
    </row>
    <row r="65" spans="1:9" x14ac:dyDescent="0.25">
      <c r="A65" t="s">
        <v>8219</v>
      </c>
      <c r="B65">
        <v>48</v>
      </c>
      <c r="H65" t="s">
        <v>8221</v>
      </c>
      <c r="I65">
        <v>2</v>
      </c>
    </row>
    <row r="66" spans="1:9" x14ac:dyDescent="0.25">
      <c r="A66" t="s">
        <v>8219</v>
      </c>
      <c r="B66">
        <v>64</v>
      </c>
      <c r="H66" t="s">
        <v>8221</v>
      </c>
      <c r="I66">
        <v>0</v>
      </c>
    </row>
    <row r="67" spans="1:9" x14ac:dyDescent="0.25">
      <c r="A67" t="s">
        <v>8219</v>
      </c>
      <c r="B67">
        <v>24</v>
      </c>
      <c r="H67" t="s">
        <v>8221</v>
      </c>
      <c r="I67">
        <v>0</v>
      </c>
    </row>
    <row r="68" spans="1:9" x14ac:dyDescent="0.25">
      <c r="A68" t="s">
        <v>8219</v>
      </c>
      <c r="B68">
        <v>57</v>
      </c>
      <c r="H68" t="s">
        <v>8221</v>
      </c>
      <c r="I68">
        <v>0</v>
      </c>
    </row>
    <row r="69" spans="1:9" x14ac:dyDescent="0.25">
      <c r="A69" t="s">
        <v>8219</v>
      </c>
      <c r="B69">
        <v>26</v>
      </c>
      <c r="H69" t="s">
        <v>8221</v>
      </c>
      <c r="I69">
        <v>2</v>
      </c>
    </row>
    <row r="70" spans="1:9" x14ac:dyDescent="0.25">
      <c r="A70" t="s">
        <v>8219</v>
      </c>
      <c r="B70">
        <v>20</v>
      </c>
      <c r="H70" t="s">
        <v>8221</v>
      </c>
      <c r="I70">
        <v>0</v>
      </c>
    </row>
    <row r="71" spans="1:9" x14ac:dyDescent="0.25">
      <c r="A71" t="s">
        <v>8219</v>
      </c>
      <c r="B71">
        <v>36</v>
      </c>
      <c r="H71" t="s">
        <v>8221</v>
      </c>
      <c r="I71">
        <v>0</v>
      </c>
    </row>
    <row r="72" spans="1:9" x14ac:dyDescent="0.25">
      <c r="A72" t="s">
        <v>8219</v>
      </c>
      <c r="B72">
        <v>178</v>
      </c>
      <c r="H72" t="s">
        <v>8221</v>
      </c>
      <c r="I72">
        <v>0</v>
      </c>
    </row>
    <row r="73" spans="1:9" x14ac:dyDescent="0.25">
      <c r="A73" t="s">
        <v>8219</v>
      </c>
      <c r="B73">
        <v>17</v>
      </c>
      <c r="H73" t="s">
        <v>8221</v>
      </c>
      <c r="I73">
        <v>2</v>
      </c>
    </row>
    <row r="74" spans="1:9" x14ac:dyDescent="0.25">
      <c r="A74" t="s">
        <v>8219</v>
      </c>
      <c r="B74">
        <v>32</v>
      </c>
      <c r="H74" t="s">
        <v>8221</v>
      </c>
      <c r="I74">
        <v>0</v>
      </c>
    </row>
    <row r="75" spans="1:9" x14ac:dyDescent="0.25">
      <c r="A75" t="s">
        <v>8219</v>
      </c>
      <c r="B75">
        <v>41</v>
      </c>
      <c r="H75" t="s">
        <v>8221</v>
      </c>
      <c r="I75">
        <v>7</v>
      </c>
    </row>
    <row r="76" spans="1:9" x14ac:dyDescent="0.25">
      <c r="A76" t="s">
        <v>8219</v>
      </c>
      <c r="B76">
        <v>18</v>
      </c>
      <c r="H76" t="s">
        <v>8221</v>
      </c>
      <c r="I76">
        <v>0</v>
      </c>
    </row>
    <row r="77" spans="1:9" x14ac:dyDescent="0.25">
      <c r="A77" t="s">
        <v>8219</v>
      </c>
      <c r="B77">
        <v>29</v>
      </c>
      <c r="H77" t="s">
        <v>8221</v>
      </c>
      <c r="I77">
        <v>5</v>
      </c>
    </row>
    <row r="78" spans="1:9" x14ac:dyDescent="0.25">
      <c r="A78" t="s">
        <v>8219</v>
      </c>
      <c r="B78">
        <v>47</v>
      </c>
      <c r="H78" t="s">
        <v>8221</v>
      </c>
      <c r="I78">
        <v>0</v>
      </c>
    </row>
    <row r="79" spans="1:9" x14ac:dyDescent="0.25">
      <c r="A79" t="s">
        <v>8219</v>
      </c>
      <c r="B79">
        <v>15</v>
      </c>
      <c r="H79" t="s">
        <v>8221</v>
      </c>
      <c r="I79">
        <v>0</v>
      </c>
    </row>
    <row r="80" spans="1:9" x14ac:dyDescent="0.25">
      <c r="A80" t="s">
        <v>8219</v>
      </c>
      <c r="B80">
        <v>26</v>
      </c>
      <c r="H80" t="s">
        <v>8221</v>
      </c>
      <c r="I80">
        <v>1</v>
      </c>
    </row>
    <row r="81" spans="1:9" x14ac:dyDescent="0.25">
      <c r="A81" t="s">
        <v>8219</v>
      </c>
      <c r="B81">
        <v>35</v>
      </c>
      <c r="H81" t="s">
        <v>8221</v>
      </c>
      <c r="I81">
        <v>0</v>
      </c>
    </row>
    <row r="82" spans="1:9" x14ac:dyDescent="0.25">
      <c r="A82" t="s">
        <v>8219</v>
      </c>
      <c r="B82">
        <v>41</v>
      </c>
      <c r="H82" t="s">
        <v>8221</v>
      </c>
      <c r="I82">
        <v>5</v>
      </c>
    </row>
    <row r="83" spans="1:9" x14ac:dyDescent="0.25">
      <c r="A83" t="s">
        <v>8219</v>
      </c>
      <c r="B83">
        <v>47</v>
      </c>
      <c r="H83" t="s">
        <v>8221</v>
      </c>
      <c r="I83">
        <v>3</v>
      </c>
    </row>
    <row r="84" spans="1:9" x14ac:dyDescent="0.25">
      <c r="A84" t="s">
        <v>8219</v>
      </c>
      <c r="B84">
        <v>28</v>
      </c>
      <c r="H84" t="s">
        <v>8221</v>
      </c>
      <c r="I84">
        <v>6</v>
      </c>
    </row>
    <row r="85" spans="1:9" x14ac:dyDescent="0.25">
      <c r="A85" t="s">
        <v>8219</v>
      </c>
      <c r="B85">
        <v>100</v>
      </c>
      <c r="H85" t="s">
        <v>8221</v>
      </c>
      <c r="I85">
        <v>12</v>
      </c>
    </row>
    <row r="86" spans="1:9" x14ac:dyDescent="0.25">
      <c r="A86" t="s">
        <v>8219</v>
      </c>
      <c r="B86">
        <v>13</v>
      </c>
      <c r="H86" t="s">
        <v>8221</v>
      </c>
      <c r="I86">
        <v>13</v>
      </c>
    </row>
    <row r="87" spans="1:9" x14ac:dyDescent="0.25">
      <c r="A87" t="s">
        <v>8219</v>
      </c>
      <c r="B87">
        <v>7</v>
      </c>
      <c r="H87" t="s">
        <v>8221</v>
      </c>
      <c r="I87">
        <v>5</v>
      </c>
    </row>
    <row r="88" spans="1:9" x14ac:dyDescent="0.25">
      <c r="A88" t="s">
        <v>8219</v>
      </c>
      <c r="B88">
        <v>21</v>
      </c>
      <c r="H88" t="s">
        <v>8221</v>
      </c>
      <c r="I88">
        <v>2</v>
      </c>
    </row>
    <row r="89" spans="1:9" x14ac:dyDescent="0.25">
      <c r="A89" t="s">
        <v>8219</v>
      </c>
      <c r="B89">
        <v>17</v>
      </c>
      <c r="H89" t="s">
        <v>8221</v>
      </c>
      <c r="I89">
        <v>8</v>
      </c>
    </row>
    <row r="90" spans="1:9" x14ac:dyDescent="0.25">
      <c r="A90" t="s">
        <v>8219</v>
      </c>
      <c r="B90">
        <v>25</v>
      </c>
      <c r="H90" t="s">
        <v>8221</v>
      </c>
      <c r="I90">
        <v>0</v>
      </c>
    </row>
    <row r="91" spans="1:9" x14ac:dyDescent="0.25">
      <c r="A91" t="s">
        <v>8219</v>
      </c>
      <c r="B91">
        <v>60</v>
      </c>
      <c r="H91" t="s">
        <v>8221</v>
      </c>
      <c r="I91">
        <v>13</v>
      </c>
    </row>
    <row r="92" spans="1:9" x14ac:dyDescent="0.25">
      <c r="A92" t="s">
        <v>8219</v>
      </c>
      <c r="B92">
        <v>56</v>
      </c>
      <c r="H92" t="s">
        <v>8221</v>
      </c>
      <c r="I92">
        <v>0</v>
      </c>
    </row>
    <row r="93" spans="1:9" x14ac:dyDescent="0.25">
      <c r="A93" t="s">
        <v>8219</v>
      </c>
      <c r="B93">
        <v>16</v>
      </c>
      <c r="H93" t="s">
        <v>8221</v>
      </c>
      <c r="I93">
        <v>5</v>
      </c>
    </row>
    <row r="94" spans="1:9" x14ac:dyDescent="0.25">
      <c r="A94" t="s">
        <v>8219</v>
      </c>
      <c r="B94">
        <v>46</v>
      </c>
      <c r="H94" t="s">
        <v>8221</v>
      </c>
      <c r="I94">
        <v>8</v>
      </c>
    </row>
    <row r="95" spans="1:9" x14ac:dyDescent="0.25">
      <c r="A95" t="s">
        <v>8219</v>
      </c>
      <c r="B95">
        <v>43</v>
      </c>
      <c r="H95" t="s">
        <v>8221</v>
      </c>
      <c r="I95">
        <v>8</v>
      </c>
    </row>
    <row r="96" spans="1:9" x14ac:dyDescent="0.25">
      <c r="A96" t="s">
        <v>8219</v>
      </c>
      <c r="B96">
        <v>15</v>
      </c>
      <c r="H96" t="s">
        <v>8221</v>
      </c>
      <c r="I96">
        <v>0</v>
      </c>
    </row>
    <row r="97" spans="1:9" x14ac:dyDescent="0.25">
      <c r="A97" t="s">
        <v>8219</v>
      </c>
      <c r="B97">
        <v>12</v>
      </c>
      <c r="H97" t="s">
        <v>8221</v>
      </c>
      <c r="I97">
        <v>2</v>
      </c>
    </row>
    <row r="98" spans="1:9" x14ac:dyDescent="0.25">
      <c r="A98" t="s">
        <v>8219</v>
      </c>
      <c r="B98">
        <v>21</v>
      </c>
      <c r="H98" t="s">
        <v>8221</v>
      </c>
      <c r="I98">
        <v>3</v>
      </c>
    </row>
    <row r="99" spans="1:9" x14ac:dyDescent="0.25">
      <c r="A99" t="s">
        <v>8219</v>
      </c>
      <c r="B99">
        <v>34</v>
      </c>
      <c r="H99" t="s">
        <v>8221</v>
      </c>
      <c r="I99">
        <v>0</v>
      </c>
    </row>
    <row r="100" spans="1:9" x14ac:dyDescent="0.25">
      <c r="A100" t="s">
        <v>8219</v>
      </c>
      <c r="B100">
        <v>8</v>
      </c>
      <c r="H100" t="s">
        <v>8221</v>
      </c>
      <c r="I100">
        <v>0</v>
      </c>
    </row>
    <row r="101" spans="1:9" x14ac:dyDescent="0.25">
      <c r="A101" t="s">
        <v>8219</v>
      </c>
      <c r="B101">
        <v>60</v>
      </c>
      <c r="H101" t="s">
        <v>8221</v>
      </c>
      <c r="I101">
        <v>11</v>
      </c>
    </row>
    <row r="102" spans="1:9" x14ac:dyDescent="0.25">
      <c r="A102" t="s">
        <v>8219</v>
      </c>
      <c r="B102">
        <v>39</v>
      </c>
      <c r="H102" t="s">
        <v>8221</v>
      </c>
      <c r="I102">
        <v>0</v>
      </c>
    </row>
    <row r="103" spans="1:9" x14ac:dyDescent="0.25">
      <c r="A103" t="s">
        <v>8219</v>
      </c>
      <c r="B103">
        <v>26</v>
      </c>
      <c r="H103" t="s">
        <v>8221</v>
      </c>
      <c r="I103">
        <v>1</v>
      </c>
    </row>
    <row r="104" spans="1:9" x14ac:dyDescent="0.25">
      <c r="A104" t="s">
        <v>8219</v>
      </c>
      <c r="B104">
        <v>35</v>
      </c>
      <c r="H104" t="s">
        <v>8221</v>
      </c>
      <c r="I104">
        <v>0</v>
      </c>
    </row>
    <row r="105" spans="1:9" x14ac:dyDescent="0.25">
      <c r="A105" t="s">
        <v>8219</v>
      </c>
      <c r="B105">
        <v>65</v>
      </c>
      <c r="H105" t="s">
        <v>8221</v>
      </c>
      <c r="I105">
        <v>17</v>
      </c>
    </row>
    <row r="106" spans="1:9" x14ac:dyDescent="0.25">
      <c r="A106" t="s">
        <v>8219</v>
      </c>
      <c r="B106">
        <v>49</v>
      </c>
      <c r="H106" t="s">
        <v>8221</v>
      </c>
      <c r="I106">
        <v>2</v>
      </c>
    </row>
    <row r="107" spans="1:9" x14ac:dyDescent="0.25">
      <c r="A107" t="s">
        <v>8219</v>
      </c>
      <c r="B107">
        <v>10</v>
      </c>
      <c r="H107" t="s">
        <v>8221</v>
      </c>
      <c r="I107">
        <v>1</v>
      </c>
    </row>
    <row r="108" spans="1:9" x14ac:dyDescent="0.25">
      <c r="A108" t="s">
        <v>8219</v>
      </c>
      <c r="B108">
        <v>60</v>
      </c>
      <c r="H108" t="s">
        <v>8221</v>
      </c>
      <c r="I108">
        <v>2</v>
      </c>
    </row>
    <row r="109" spans="1:9" x14ac:dyDescent="0.25">
      <c r="A109" t="s">
        <v>8219</v>
      </c>
      <c r="B109">
        <v>27</v>
      </c>
      <c r="H109" t="s">
        <v>8221</v>
      </c>
      <c r="I109">
        <v>16</v>
      </c>
    </row>
    <row r="110" spans="1:9" x14ac:dyDescent="0.25">
      <c r="A110" t="s">
        <v>8219</v>
      </c>
      <c r="B110">
        <v>69</v>
      </c>
      <c r="H110" t="s">
        <v>8221</v>
      </c>
      <c r="I110">
        <v>1</v>
      </c>
    </row>
    <row r="111" spans="1:9" x14ac:dyDescent="0.25">
      <c r="A111" t="s">
        <v>8219</v>
      </c>
      <c r="B111">
        <v>47</v>
      </c>
      <c r="H111" t="s">
        <v>8221</v>
      </c>
      <c r="I111">
        <v>4</v>
      </c>
    </row>
    <row r="112" spans="1:9" x14ac:dyDescent="0.25">
      <c r="A112" t="s">
        <v>8219</v>
      </c>
      <c r="B112">
        <v>47</v>
      </c>
      <c r="H112" t="s">
        <v>8221</v>
      </c>
      <c r="I112">
        <v>5</v>
      </c>
    </row>
    <row r="113" spans="1:9" x14ac:dyDescent="0.25">
      <c r="A113" t="s">
        <v>8219</v>
      </c>
      <c r="B113">
        <v>26</v>
      </c>
      <c r="H113" t="s">
        <v>8221</v>
      </c>
      <c r="I113">
        <v>7</v>
      </c>
    </row>
    <row r="114" spans="1:9" x14ac:dyDescent="0.25">
      <c r="A114" t="s">
        <v>8219</v>
      </c>
      <c r="B114">
        <v>53</v>
      </c>
      <c r="H114" t="s">
        <v>8221</v>
      </c>
      <c r="I114">
        <v>0</v>
      </c>
    </row>
    <row r="115" spans="1:9" x14ac:dyDescent="0.25">
      <c r="A115" t="s">
        <v>8219</v>
      </c>
      <c r="B115">
        <v>81</v>
      </c>
      <c r="H115" t="s">
        <v>8221</v>
      </c>
      <c r="I115">
        <v>12</v>
      </c>
    </row>
    <row r="116" spans="1:9" x14ac:dyDescent="0.25">
      <c r="A116" t="s">
        <v>8219</v>
      </c>
      <c r="B116">
        <v>78</v>
      </c>
      <c r="H116" t="s">
        <v>8221</v>
      </c>
      <c r="I116">
        <v>2</v>
      </c>
    </row>
    <row r="117" spans="1:9" x14ac:dyDescent="0.25">
      <c r="A117" t="s">
        <v>8219</v>
      </c>
      <c r="B117">
        <v>35</v>
      </c>
      <c r="H117" t="s">
        <v>8221</v>
      </c>
      <c r="I117">
        <v>5</v>
      </c>
    </row>
    <row r="118" spans="1:9" x14ac:dyDescent="0.25">
      <c r="A118" t="s">
        <v>8219</v>
      </c>
      <c r="B118">
        <v>22</v>
      </c>
      <c r="H118" t="s">
        <v>8221</v>
      </c>
      <c r="I118">
        <v>2</v>
      </c>
    </row>
    <row r="119" spans="1:9" x14ac:dyDescent="0.25">
      <c r="A119" t="s">
        <v>8219</v>
      </c>
      <c r="B119">
        <v>57</v>
      </c>
      <c r="H119" t="s">
        <v>8221</v>
      </c>
      <c r="I119">
        <v>3</v>
      </c>
    </row>
    <row r="120" spans="1:9" x14ac:dyDescent="0.25">
      <c r="A120" t="s">
        <v>8219</v>
      </c>
      <c r="B120">
        <v>27</v>
      </c>
      <c r="H120" t="s">
        <v>8221</v>
      </c>
      <c r="I120">
        <v>0</v>
      </c>
    </row>
    <row r="121" spans="1:9" x14ac:dyDescent="0.25">
      <c r="A121" t="s">
        <v>8219</v>
      </c>
      <c r="B121">
        <v>39</v>
      </c>
      <c r="H121" t="s">
        <v>8221</v>
      </c>
      <c r="I121">
        <v>49</v>
      </c>
    </row>
    <row r="122" spans="1:9" x14ac:dyDescent="0.25">
      <c r="A122" t="s">
        <v>8219</v>
      </c>
      <c r="B122">
        <v>37</v>
      </c>
      <c r="H122" t="s">
        <v>8221</v>
      </c>
      <c r="I122">
        <v>1</v>
      </c>
    </row>
    <row r="123" spans="1:9" x14ac:dyDescent="0.25">
      <c r="A123" t="s">
        <v>8219</v>
      </c>
      <c r="B123">
        <v>137</v>
      </c>
      <c r="H123" t="s">
        <v>8221</v>
      </c>
      <c r="I123">
        <v>2</v>
      </c>
    </row>
    <row r="124" spans="1:9" x14ac:dyDescent="0.25">
      <c r="A124" t="s">
        <v>8219</v>
      </c>
      <c r="B124">
        <v>376</v>
      </c>
      <c r="H124" t="s">
        <v>8221</v>
      </c>
      <c r="I124">
        <v>0</v>
      </c>
    </row>
    <row r="125" spans="1:9" x14ac:dyDescent="0.25">
      <c r="A125" t="s">
        <v>8219</v>
      </c>
      <c r="B125">
        <v>202</v>
      </c>
      <c r="H125" t="s">
        <v>8221</v>
      </c>
      <c r="I125">
        <v>0</v>
      </c>
    </row>
    <row r="126" spans="1:9" x14ac:dyDescent="0.25">
      <c r="A126" t="s">
        <v>8219</v>
      </c>
      <c r="B126">
        <v>328</v>
      </c>
      <c r="H126" t="s">
        <v>8221</v>
      </c>
      <c r="I126">
        <v>11</v>
      </c>
    </row>
    <row r="127" spans="1:9" x14ac:dyDescent="0.25">
      <c r="A127" t="s">
        <v>8219</v>
      </c>
      <c r="B127">
        <v>84</v>
      </c>
      <c r="H127" t="s">
        <v>8221</v>
      </c>
      <c r="I127">
        <v>1</v>
      </c>
    </row>
    <row r="128" spans="1:9" x14ac:dyDescent="0.25">
      <c r="A128" t="s">
        <v>8219</v>
      </c>
      <c r="B128">
        <v>96</v>
      </c>
      <c r="H128" t="s">
        <v>8221</v>
      </c>
      <c r="I128">
        <v>8</v>
      </c>
    </row>
    <row r="129" spans="1:9" x14ac:dyDescent="0.25">
      <c r="A129" t="s">
        <v>8219</v>
      </c>
      <c r="B129">
        <v>223</v>
      </c>
      <c r="H129" t="s">
        <v>8221</v>
      </c>
      <c r="I129">
        <v>5</v>
      </c>
    </row>
    <row r="130" spans="1:9" x14ac:dyDescent="0.25">
      <c r="A130" t="s">
        <v>8219</v>
      </c>
      <c r="B130">
        <v>62</v>
      </c>
      <c r="H130" t="s">
        <v>8221</v>
      </c>
      <c r="I130">
        <v>39</v>
      </c>
    </row>
    <row r="131" spans="1:9" x14ac:dyDescent="0.25">
      <c r="A131" t="s">
        <v>8219</v>
      </c>
      <c r="B131">
        <v>146</v>
      </c>
      <c r="H131" t="s">
        <v>8221</v>
      </c>
      <c r="I131">
        <v>0</v>
      </c>
    </row>
    <row r="132" spans="1:9" x14ac:dyDescent="0.25">
      <c r="A132" t="s">
        <v>8219</v>
      </c>
      <c r="B132">
        <v>235</v>
      </c>
      <c r="H132" t="s">
        <v>8221</v>
      </c>
      <c r="I132">
        <v>0</v>
      </c>
    </row>
    <row r="133" spans="1:9" x14ac:dyDescent="0.25">
      <c r="A133" t="s">
        <v>8219</v>
      </c>
      <c r="B133">
        <v>437</v>
      </c>
      <c r="H133" t="s">
        <v>8221</v>
      </c>
      <c r="I133">
        <v>2</v>
      </c>
    </row>
    <row r="134" spans="1:9" x14ac:dyDescent="0.25">
      <c r="A134" t="s">
        <v>8219</v>
      </c>
      <c r="B134">
        <v>77</v>
      </c>
      <c r="H134" t="s">
        <v>8221</v>
      </c>
      <c r="I134">
        <v>170</v>
      </c>
    </row>
    <row r="135" spans="1:9" x14ac:dyDescent="0.25">
      <c r="A135" t="s">
        <v>8219</v>
      </c>
      <c r="B135">
        <v>108</v>
      </c>
      <c r="H135" t="s">
        <v>8221</v>
      </c>
      <c r="I135">
        <v>5</v>
      </c>
    </row>
    <row r="136" spans="1:9" x14ac:dyDescent="0.25">
      <c r="A136" t="s">
        <v>8219</v>
      </c>
      <c r="B136">
        <v>7</v>
      </c>
      <c r="H136" t="s">
        <v>8221</v>
      </c>
      <c r="I136">
        <v>14</v>
      </c>
    </row>
    <row r="137" spans="1:9" x14ac:dyDescent="0.25">
      <c r="A137" t="s">
        <v>8219</v>
      </c>
      <c r="B137">
        <v>314</v>
      </c>
      <c r="H137" t="s">
        <v>8221</v>
      </c>
      <c r="I137">
        <v>1</v>
      </c>
    </row>
    <row r="138" spans="1:9" x14ac:dyDescent="0.25">
      <c r="A138" t="s">
        <v>8219</v>
      </c>
      <c r="B138">
        <v>188</v>
      </c>
      <c r="H138" t="s">
        <v>8221</v>
      </c>
      <c r="I138">
        <v>0</v>
      </c>
    </row>
    <row r="139" spans="1:9" x14ac:dyDescent="0.25">
      <c r="A139" t="s">
        <v>8219</v>
      </c>
      <c r="B139">
        <v>275</v>
      </c>
      <c r="H139" t="s">
        <v>8221</v>
      </c>
      <c r="I139">
        <v>124</v>
      </c>
    </row>
    <row r="140" spans="1:9" x14ac:dyDescent="0.25">
      <c r="A140" t="s">
        <v>8219</v>
      </c>
      <c r="B140">
        <v>560</v>
      </c>
      <c r="H140" t="s">
        <v>8221</v>
      </c>
      <c r="I140">
        <v>0</v>
      </c>
    </row>
    <row r="141" spans="1:9" x14ac:dyDescent="0.25">
      <c r="A141" t="s">
        <v>8219</v>
      </c>
      <c r="B141">
        <v>688</v>
      </c>
      <c r="H141" t="s">
        <v>8221</v>
      </c>
      <c r="I141">
        <v>0</v>
      </c>
    </row>
    <row r="142" spans="1:9" x14ac:dyDescent="0.25">
      <c r="A142" t="s">
        <v>8219</v>
      </c>
      <c r="B142">
        <v>942</v>
      </c>
      <c r="H142" t="s">
        <v>8221</v>
      </c>
      <c r="I142">
        <v>55</v>
      </c>
    </row>
    <row r="143" spans="1:9" x14ac:dyDescent="0.25">
      <c r="A143" t="s">
        <v>8219</v>
      </c>
      <c r="B143">
        <v>88</v>
      </c>
      <c r="H143" t="s">
        <v>8221</v>
      </c>
      <c r="I143">
        <v>140</v>
      </c>
    </row>
    <row r="144" spans="1:9" x14ac:dyDescent="0.25">
      <c r="A144" t="s">
        <v>8219</v>
      </c>
      <c r="B144">
        <v>220</v>
      </c>
      <c r="H144" t="s">
        <v>8221</v>
      </c>
      <c r="I144">
        <v>21</v>
      </c>
    </row>
    <row r="145" spans="1:9" x14ac:dyDescent="0.25">
      <c r="A145" t="s">
        <v>8219</v>
      </c>
      <c r="B145">
        <v>145</v>
      </c>
      <c r="H145" t="s">
        <v>8221</v>
      </c>
      <c r="I145">
        <v>1</v>
      </c>
    </row>
    <row r="146" spans="1:9" x14ac:dyDescent="0.25">
      <c r="A146" t="s">
        <v>8219</v>
      </c>
      <c r="B146">
        <v>963</v>
      </c>
      <c r="H146" t="s">
        <v>8221</v>
      </c>
      <c r="I146">
        <v>147</v>
      </c>
    </row>
    <row r="147" spans="1:9" x14ac:dyDescent="0.25">
      <c r="A147" t="s">
        <v>8219</v>
      </c>
      <c r="B147">
        <v>91</v>
      </c>
      <c r="H147" t="s">
        <v>8221</v>
      </c>
      <c r="I147">
        <v>11</v>
      </c>
    </row>
    <row r="148" spans="1:9" x14ac:dyDescent="0.25">
      <c r="A148" t="s">
        <v>8219</v>
      </c>
      <c r="B148">
        <v>58</v>
      </c>
      <c r="H148" t="s">
        <v>8221</v>
      </c>
      <c r="I148">
        <v>125</v>
      </c>
    </row>
    <row r="149" spans="1:9" x14ac:dyDescent="0.25">
      <c r="A149" t="s">
        <v>8219</v>
      </c>
      <c r="B149">
        <v>36</v>
      </c>
      <c r="H149" t="s">
        <v>8221</v>
      </c>
      <c r="I149">
        <v>1</v>
      </c>
    </row>
    <row r="150" spans="1:9" x14ac:dyDescent="0.25">
      <c r="A150" t="s">
        <v>8219</v>
      </c>
      <c r="B150">
        <v>165</v>
      </c>
      <c r="H150" t="s">
        <v>8221</v>
      </c>
      <c r="I150">
        <v>0</v>
      </c>
    </row>
    <row r="151" spans="1:9" x14ac:dyDescent="0.25">
      <c r="A151" t="s">
        <v>8219</v>
      </c>
      <c r="B151">
        <v>111</v>
      </c>
      <c r="H151" t="s">
        <v>8221</v>
      </c>
      <c r="I151">
        <v>0</v>
      </c>
    </row>
    <row r="152" spans="1:9" x14ac:dyDescent="0.25">
      <c r="A152" t="s">
        <v>8219</v>
      </c>
      <c r="B152">
        <v>1596</v>
      </c>
      <c r="H152" t="s">
        <v>8221</v>
      </c>
      <c r="I152">
        <v>3</v>
      </c>
    </row>
    <row r="153" spans="1:9" x14ac:dyDescent="0.25">
      <c r="A153" t="s">
        <v>8219</v>
      </c>
      <c r="B153">
        <v>61</v>
      </c>
      <c r="H153" t="s">
        <v>8221</v>
      </c>
      <c r="I153">
        <v>0</v>
      </c>
    </row>
    <row r="154" spans="1:9" x14ac:dyDescent="0.25">
      <c r="A154" t="s">
        <v>8219</v>
      </c>
      <c r="B154">
        <v>287</v>
      </c>
      <c r="H154" t="s">
        <v>8221</v>
      </c>
      <c r="I154">
        <v>0</v>
      </c>
    </row>
    <row r="155" spans="1:9" x14ac:dyDescent="0.25">
      <c r="A155" t="s">
        <v>8219</v>
      </c>
      <c r="B155">
        <v>65</v>
      </c>
      <c r="H155" t="s">
        <v>8221</v>
      </c>
      <c r="I155">
        <v>0</v>
      </c>
    </row>
    <row r="156" spans="1:9" x14ac:dyDescent="0.25">
      <c r="A156" t="s">
        <v>8219</v>
      </c>
      <c r="B156">
        <v>118</v>
      </c>
      <c r="H156" t="s">
        <v>8221</v>
      </c>
      <c r="I156">
        <v>0</v>
      </c>
    </row>
    <row r="157" spans="1:9" x14ac:dyDescent="0.25">
      <c r="A157" t="s">
        <v>8219</v>
      </c>
      <c r="B157">
        <v>113</v>
      </c>
      <c r="H157" t="s">
        <v>8221</v>
      </c>
      <c r="I157">
        <v>3</v>
      </c>
    </row>
    <row r="158" spans="1:9" x14ac:dyDescent="0.25">
      <c r="A158" t="s">
        <v>8219</v>
      </c>
      <c r="B158">
        <v>332</v>
      </c>
      <c r="H158" t="s">
        <v>8221</v>
      </c>
      <c r="I158">
        <v>0</v>
      </c>
    </row>
    <row r="159" spans="1:9" x14ac:dyDescent="0.25">
      <c r="A159" t="s">
        <v>8219</v>
      </c>
      <c r="B159">
        <v>62</v>
      </c>
      <c r="H159" t="s">
        <v>8221</v>
      </c>
      <c r="I159">
        <v>1</v>
      </c>
    </row>
    <row r="160" spans="1:9" x14ac:dyDescent="0.25">
      <c r="A160" t="s">
        <v>8219</v>
      </c>
      <c r="B160">
        <v>951</v>
      </c>
      <c r="H160" t="s">
        <v>8221</v>
      </c>
      <c r="I160">
        <v>3</v>
      </c>
    </row>
    <row r="161" spans="1:9" x14ac:dyDescent="0.25">
      <c r="A161" t="s">
        <v>8219</v>
      </c>
      <c r="B161">
        <v>415</v>
      </c>
      <c r="H161" t="s">
        <v>8221</v>
      </c>
      <c r="I161">
        <v>22</v>
      </c>
    </row>
    <row r="162" spans="1:9" x14ac:dyDescent="0.25">
      <c r="A162" t="s">
        <v>8219</v>
      </c>
      <c r="B162">
        <v>305</v>
      </c>
      <c r="H162" t="s">
        <v>8221</v>
      </c>
      <c r="I162">
        <v>26</v>
      </c>
    </row>
    <row r="163" spans="1:9" x14ac:dyDescent="0.25">
      <c r="A163" t="s">
        <v>8219</v>
      </c>
      <c r="B163">
        <v>2139</v>
      </c>
      <c r="H163" t="s">
        <v>8221</v>
      </c>
      <c r="I163">
        <v>4</v>
      </c>
    </row>
    <row r="164" spans="1:9" x14ac:dyDescent="0.25">
      <c r="A164" t="s">
        <v>8219</v>
      </c>
      <c r="B164">
        <v>79</v>
      </c>
      <c r="H164" t="s">
        <v>8221</v>
      </c>
      <c r="I164">
        <v>0</v>
      </c>
    </row>
    <row r="165" spans="1:9" x14ac:dyDescent="0.25">
      <c r="A165" t="s">
        <v>8219</v>
      </c>
      <c r="B165">
        <v>179</v>
      </c>
      <c r="H165" t="s">
        <v>8221</v>
      </c>
      <c r="I165">
        <v>4</v>
      </c>
    </row>
    <row r="166" spans="1:9" x14ac:dyDescent="0.25">
      <c r="A166" t="s">
        <v>8219</v>
      </c>
      <c r="B166">
        <v>202</v>
      </c>
      <c r="H166" t="s">
        <v>8221</v>
      </c>
      <c r="I166">
        <v>9</v>
      </c>
    </row>
    <row r="167" spans="1:9" x14ac:dyDescent="0.25">
      <c r="A167" t="s">
        <v>8219</v>
      </c>
      <c r="B167">
        <v>760</v>
      </c>
      <c r="H167" t="s">
        <v>8221</v>
      </c>
      <c r="I167">
        <v>5</v>
      </c>
    </row>
    <row r="168" spans="1:9" x14ac:dyDescent="0.25">
      <c r="A168" t="s">
        <v>8219</v>
      </c>
      <c r="B168">
        <v>563</v>
      </c>
      <c r="H168" t="s">
        <v>8221</v>
      </c>
      <c r="I168">
        <v>14</v>
      </c>
    </row>
    <row r="169" spans="1:9" x14ac:dyDescent="0.25">
      <c r="A169" t="s">
        <v>8219</v>
      </c>
      <c r="B169">
        <v>135</v>
      </c>
      <c r="H169" t="s">
        <v>8221</v>
      </c>
      <c r="I169">
        <v>1</v>
      </c>
    </row>
    <row r="170" spans="1:9" x14ac:dyDescent="0.25">
      <c r="A170" t="s">
        <v>8219</v>
      </c>
      <c r="B170">
        <v>290</v>
      </c>
      <c r="H170" t="s">
        <v>8221</v>
      </c>
      <c r="I170">
        <v>10</v>
      </c>
    </row>
    <row r="171" spans="1:9" x14ac:dyDescent="0.25">
      <c r="A171" t="s">
        <v>8219</v>
      </c>
      <c r="B171">
        <v>447</v>
      </c>
      <c r="H171" t="s">
        <v>8221</v>
      </c>
      <c r="I171">
        <v>3</v>
      </c>
    </row>
    <row r="172" spans="1:9" x14ac:dyDescent="0.25">
      <c r="A172" t="s">
        <v>8219</v>
      </c>
      <c r="B172">
        <v>232</v>
      </c>
      <c r="H172" t="s">
        <v>8221</v>
      </c>
      <c r="I172">
        <v>1</v>
      </c>
    </row>
    <row r="173" spans="1:9" x14ac:dyDescent="0.25">
      <c r="A173" t="s">
        <v>8219</v>
      </c>
      <c r="B173">
        <v>168</v>
      </c>
      <c r="H173" t="s">
        <v>8221</v>
      </c>
      <c r="I173">
        <v>0</v>
      </c>
    </row>
    <row r="174" spans="1:9" x14ac:dyDescent="0.25">
      <c r="A174" t="s">
        <v>8219</v>
      </c>
      <c r="B174">
        <v>128</v>
      </c>
      <c r="H174" t="s">
        <v>8221</v>
      </c>
      <c r="I174">
        <v>5</v>
      </c>
    </row>
    <row r="175" spans="1:9" x14ac:dyDescent="0.25">
      <c r="A175" t="s">
        <v>8219</v>
      </c>
      <c r="B175">
        <v>493</v>
      </c>
      <c r="H175" t="s">
        <v>8221</v>
      </c>
      <c r="I175">
        <v>2</v>
      </c>
    </row>
    <row r="176" spans="1:9" x14ac:dyDescent="0.25">
      <c r="A176" t="s">
        <v>8219</v>
      </c>
      <c r="B176">
        <v>131</v>
      </c>
      <c r="H176" t="s">
        <v>8221</v>
      </c>
      <c r="I176">
        <v>68</v>
      </c>
    </row>
    <row r="177" spans="1:9" x14ac:dyDescent="0.25">
      <c r="A177" t="s">
        <v>8219</v>
      </c>
      <c r="B177">
        <v>50</v>
      </c>
      <c r="H177" t="s">
        <v>8221</v>
      </c>
      <c r="I177">
        <v>3</v>
      </c>
    </row>
    <row r="178" spans="1:9" x14ac:dyDescent="0.25">
      <c r="A178" t="s">
        <v>8219</v>
      </c>
      <c r="B178">
        <v>665</v>
      </c>
      <c r="H178" t="s">
        <v>8221</v>
      </c>
      <c r="I178">
        <v>34</v>
      </c>
    </row>
    <row r="179" spans="1:9" x14ac:dyDescent="0.25">
      <c r="A179" t="s">
        <v>8219</v>
      </c>
      <c r="B179">
        <v>129</v>
      </c>
      <c r="H179" t="s">
        <v>8221</v>
      </c>
      <c r="I179">
        <v>0</v>
      </c>
    </row>
    <row r="180" spans="1:9" x14ac:dyDescent="0.25">
      <c r="A180" t="s">
        <v>8219</v>
      </c>
      <c r="B180">
        <v>142</v>
      </c>
      <c r="H180" t="s">
        <v>8221</v>
      </c>
      <c r="I180">
        <v>3</v>
      </c>
    </row>
    <row r="181" spans="1:9" x14ac:dyDescent="0.25">
      <c r="A181" t="s">
        <v>8219</v>
      </c>
      <c r="B181">
        <v>2436</v>
      </c>
      <c r="H181" t="s">
        <v>8221</v>
      </c>
      <c r="I181">
        <v>0</v>
      </c>
    </row>
    <row r="182" spans="1:9" x14ac:dyDescent="0.25">
      <c r="A182" t="s">
        <v>8219</v>
      </c>
      <c r="B182">
        <v>244</v>
      </c>
      <c r="H182" t="s">
        <v>8221</v>
      </c>
      <c r="I182">
        <v>70</v>
      </c>
    </row>
    <row r="183" spans="1:9" x14ac:dyDescent="0.25">
      <c r="A183" t="s">
        <v>8219</v>
      </c>
      <c r="B183">
        <v>298</v>
      </c>
      <c r="H183" t="s">
        <v>8221</v>
      </c>
      <c r="I183">
        <v>1</v>
      </c>
    </row>
    <row r="184" spans="1:9" x14ac:dyDescent="0.25">
      <c r="A184" t="s">
        <v>8219</v>
      </c>
      <c r="B184">
        <v>251</v>
      </c>
      <c r="H184" t="s">
        <v>8221</v>
      </c>
      <c r="I184">
        <v>1</v>
      </c>
    </row>
    <row r="185" spans="1:9" x14ac:dyDescent="0.25">
      <c r="A185" t="s">
        <v>8219</v>
      </c>
      <c r="B185">
        <v>108</v>
      </c>
      <c r="H185" t="s">
        <v>8221</v>
      </c>
      <c r="I185">
        <v>1</v>
      </c>
    </row>
    <row r="186" spans="1:9" x14ac:dyDescent="0.25">
      <c r="A186" t="s">
        <v>8219</v>
      </c>
      <c r="B186">
        <v>82</v>
      </c>
      <c r="H186" t="s">
        <v>8221</v>
      </c>
      <c r="I186">
        <v>2</v>
      </c>
    </row>
    <row r="187" spans="1:9" x14ac:dyDescent="0.25">
      <c r="A187" t="s">
        <v>8219</v>
      </c>
      <c r="B187">
        <v>74</v>
      </c>
      <c r="H187" t="s">
        <v>8221</v>
      </c>
      <c r="I187">
        <v>2</v>
      </c>
    </row>
    <row r="188" spans="1:9" x14ac:dyDescent="0.25">
      <c r="A188" t="s">
        <v>8219</v>
      </c>
      <c r="B188">
        <v>189</v>
      </c>
      <c r="H188" t="s">
        <v>8221</v>
      </c>
      <c r="I188">
        <v>34</v>
      </c>
    </row>
    <row r="189" spans="1:9" x14ac:dyDescent="0.25">
      <c r="A189" t="s">
        <v>8219</v>
      </c>
      <c r="B189">
        <v>80</v>
      </c>
      <c r="H189" t="s">
        <v>8221</v>
      </c>
      <c r="I189">
        <v>2</v>
      </c>
    </row>
    <row r="190" spans="1:9" x14ac:dyDescent="0.25">
      <c r="A190" t="s">
        <v>8219</v>
      </c>
      <c r="B190">
        <v>576</v>
      </c>
      <c r="H190" t="s">
        <v>8221</v>
      </c>
      <c r="I190">
        <v>0</v>
      </c>
    </row>
    <row r="191" spans="1:9" x14ac:dyDescent="0.25">
      <c r="A191" t="s">
        <v>8219</v>
      </c>
      <c r="B191">
        <v>202</v>
      </c>
      <c r="H191" t="s">
        <v>8221</v>
      </c>
      <c r="I191">
        <v>1</v>
      </c>
    </row>
    <row r="192" spans="1:9" x14ac:dyDescent="0.25">
      <c r="A192" t="s">
        <v>8219</v>
      </c>
      <c r="B192">
        <v>238</v>
      </c>
      <c r="H192" t="s">
        <v>8221</v>
      </c>
      <c r="I192">
        <v>8</v>
      </c>
    </row>
    <row r="193" spans="1:9" x14ac:dyDescent="0.25">
      <c r="A193" t="s">
        <v>8219</v>
      </c>
      <c r="B193">
        <v>36</v>
      </c>
      <c r="H193" t="s">
        <v>8221</v>
      </c>
      <c r="I193">
        <v>4</v>
      </c>
    </row>
    <row r="194" spans="1:9" x14ac:dyDescent="0.25">
      <c r="A194" t="s">
        <v>8219</v>
      </c>
      <c r="B194">
        <v>150</v>
      </c>
      <c r="H194" t="s">
        <v>8221</v>
      </c>
      <c r="I194">
        <v>28</v>
      </c>
    </row>
    <row r="195" spans="1:9" x14ac:dyDescent="0.25">
      <c r="A195" t="s">
        <v>8219</v>
      </c>
      <c r="B195">
        <v>146</v>
      </c>
      <c r="H195" t="s">
        <v>8221</v>
      </c>
      <c r="I195">
        <v>0</v>
      </c>
    </row>
    <row r="196" spans="1:9" x14ac:dyDescent="0.25">
      <c r="A196" t="s">
        <v>8219</v>
      </c>
      <c r="B196">
        <v>222</v>
      </c>
      <c r="H196" t="s">
        <v>8221</v>
      </c>
      <c r="I196">
        <v>6</v>
      </c>
    </row>
    <row r="197" spans="1:9" x14ac:dyDescent="0.25">
      <c r="A197" t="s">
        <v>8219</v>
      </c>
      <c r="B197">
        <v>120</v>
      </c>
      <c r="H197" t="s">
        <v>8221</v>
      </c>
      <c r="I197">
        <v>22</v>
      </c>
    </row>
    <row r="198" spans="1:9" x14ac:dyDescent="0.25">
      <c r="A198" t="s">
        <v>8219</v>
      </c>
      <c r="B198">
        <v>126</v>
      </c>
      <c r="H198" t="s">
        <v>8221</v>
      </c>
      <c r="I198">
        <v>0</v>
      </c>
    </row>
    <row r="199" spans="1:9" x14ac:dyDescent="0.25">
      <c r="A199" t="s">
        <v>8219</v>
      </c>
      <c r="B199">
        <v>158</v>
      </c>
      <c r="H199" t="s">
        <v>8221</v>
      </c>
      <c r="I199">
        <v>1</v>
      </c>
    </row>
    <row r="200" spans="1:9" x14ac:dyDescent="0.25">
      <c r="A200" t="s">
        <v>8219</v>
      </c>
      <c r="B200">
        <v>316</v>
      </c>
      <c r="H200" t="s">
        <v>8221</v>
      </c>
      <c r="I200">
        <v>20</v>
      </c>
    </row>
    <row r="201" spans="1:9" x14ac:dyDescent="0.25">
      <c r="A201" t="s">
        <v>8219</v>
      </c>
      <c r="B201">
        <v>284</v>
      </c>
      <c r="H201" t="s">
        <v>8221</v>
      </c>
      <c r="I201">
        <v>0</v>
      </c>
    </row>
    <row r="202" spans="1:9" x14ac:dyDescent="0.25">
      <c r="A202" t="s">
        <v>8219</v>
      </c>
      <c r="B202">
        <v>51</v>
      </c>
      <c r="H202" t="s">
        <v>8221</v>
      </c>
      <c r="I202">
        <v>1</v>
      </c>
    </row>
    <row r="203" spans="1:9" x14ac:dyDescent="0.25">
      <c r="A203" t="s">
        <v>8219</v>
      </c>
      <c r="B203">
        <v>158</v>
      </c>
      <c r="H203" t="s">
        <v>8221</v>
      </c>
      <c r="I203">
        <v>3</v>
      </c>
    </row>
    <row r="204" spans="1:9" x14ac:dyDescent="0.25">
      <c r="A204" t="s">
        <v>8219</v>
      </c>
      <c r="B204">
        <v>337</v>
      </c>
      <c r="H204" t="s">
        <v>8221</v>
      </c>
      <c r="I204">
        <v>2</v>
      </c>
    </row>
    <row r="205" spans="1:9" x14ac:dyDescent="0.25">
      <c r="A205" t="s">
        <v>8219</v>
      </c>
      <c r="B205">
        <v>186</v>
      </c>
      <c r="H205" t="s">
        <v>8221</v>
      </c>
      <c r="I205">
        <v>0</v>
      </c>
    </row>
    <row r="206" spans="1:9" x14ac:dyDescent="0.25">
      <c r="A206" t="s">
        <v>8219</v>
      </c>
      <c r="B206">
        <v>58</v>
      </c>
      <c r="H206" t="s">
        <v>8221</v>
      </c>
      <c r="I206">
        <v>2</v>
      </c>
    </row>
    <row r="207" spans="1:9" x14ac:dyDescent="0.25">
      <c r="A207" t="s">
        <v>8219</v>
      </c>
      <c r="B207">
        <v>82</v>
      </c>
      <c r="H207" t="s">
        <v>8221</v>
      </c>
      <c r="I207">
        <v>1</v>
      </c>
    </row>
    <row r="208" spans="1:9" x14ac:dyDescent="0.25">
      <c r="A208" t="s">
        <v>8219</v>
      </c>
      <c r="B208">
        <v>736</v>
      </c>
      <c r="H208" t="s">
        <v>8221</v>
      </c>
      <c r="I208">
        <v>0</v>
      </c>
    </row>
    <row r="209" spans="1:9" x14ac:dyDescent="0.25">
      <c r="A209" t="s">
        <v>8219</v>
      </c>
      <c r="B209">
        <v>1151</v>
      </c>
      <c r="H209" t="s">
        <v>8221</v>
      </c>
      <c r="I209">
        <v>1</v>
      </c>
    </row>
    <row r="210" spans="1:9" x14ac:dyDescent="0.25">
      <c r="A210" t="s">
        <v>8219</v>
      </c>
      <c r="B210">
        <v>34</v>
      </c>
      <c r="H210" t="s">
        <v>8221</v>
      </c>
      <c r="I210">
        <v>0</v>
      </c>
    </row>
    <row r="211" spans="1:9" x14ac:dyDescent="0.25">
      <c r="A211" t="s">
        <v>8219</v>
      </c>
      <c r="B211">
        <v>498</v>
      </c>
      <c r="H211" t="s">
        <v>8221</v>
      </c>
      <c r="I211">
        <v>5</v>
      </c>
    </row>
    <row r="212" spans="1:9" x14ac:dyDescent="0.25">
      <c r="A212" t="s">
        <v>8219</v>
      </c>
      <c r="B212">
        <v>167</v>
      </c>
      <c r="H212" t="s">
        <v>8221</v>
      </c>
      <c r="I212">
        <v>1</v>
      </c>
    </row>
    <row r="213" spans="1:9" x14ac:dyDescent="0.25">
      <c r="A213" t="s">
        <v>8219</v>
      </c>
      <c r="B213">
        <v>340</v>
      </c>
      <c r="H213" t="s">
        <v>8221</v>
      </c>
      <c r="I213">
        <v>1</v>
      </c>
    </row>
    <row r="214" spans="1:9" x14ac:dyDescent="0.25">
      <c r="A214" t="s">
        <v>8219</v>
      </c>
      <c r="B214">
        <v>438</v>
      </c>
      <c r="H214" t="s">
        <v>8221</v>
      </c>
      <c r="I214">
        <v>2</v>
      </c>
    </row>
    <row r="215" spans="1:9" x14ac:dyDescent="0.25">
      <c r="A215" t="s">
        <v>8219</v>
      </c>
      <c r="B215">
        <v>555</v>
      </c>
      <c r="H215" t="s">
        <v>8221</v>
      </c>
      <c r="I215">
        <v>0</v>
      </c>
    </row>
    <row r="216" spans="1:9" x14ac:dyDescent="0.25">
      <c r="A216" t="s">
        <v>8219</v>
      </c>
      <c r="B216">
        <v>266</v>
      </c>
      <c r="H216" t="s">
        <v>8221</v>
      </c>
      <c r="I216">
        <v>9</v>
      </c>
    </row>
    <row r="217" spans="1:9" x14ac:dyDescent="0.25">
      <c r="A217" t="s">
        <v>8219</v>
      </c>
      <c r="B217">
        <v>69</v>
      </c>
      <c r="H217" t="s">
        <v>8221</v>
      </c>
      <c r="I217">
        <v>4</v>
      </c>
    </row>
    <row r="218" spans="1:9" x14ac:dyDescent="0.25">
      <c r="A218" t="s">
        <v>8219</v>
      </c>
      <c r="B218">
        <v>80</v>
      </c>
      <c r="H218" t="s">
        <v>8221</v>
      </c>
      <c r="I218">
        <v>4</v>
      </c>
    </row>
    <row r="219" spans="1:9" x14ac:dyDescent="0.25">
      <c r="A219" t="s">
        <v>8219</v>
      </c>
      <c r="B219">
        <v>493</v>
      </c>
      <c r="H219" t="s">
        <v>8221</v>
      </c>
      <c r="I219">
        <v>1</v>
      </c>
    </row>
    <row r="220" spans="1:9" x14ac:dyDescent="0.25">
      <c r="A220" t="s">
        <v>8219</v>
      </c>
      <c r="B220">
        <v>31</v>
      </c>
      <c r="H220" t="s">
        <v>8221</v>
      </c>
      <c r="I220">
        <v>1</v>
      </c>
    </row>
    <row r="221" spans="1:9" x14ac:dyDescent="0.25">
      <c r="A221" t="s">
        <v>8219</v>
      </c>
      <c r="B221">
        <v>236</v>
      </c>
      <c r="H221" t="s">
        <v>8221</v>
      </c>
      <c r="I221">
        <v>7</v>
      </c>
    </row>
    <row r="222" spans="1:9" x14ac:dyDescent="0.25">
      <c r="A222" t="s">
        <v>8219</v>
      </c>
      <c r="B222">
        <v>89</v>
      </c>
      <c r="H222" t="s">
        <v>8221</v>
      </c>
      <c r="I222">
        <v>5</v>
      </c>
    </row>
    <row r="223" spans="1:9" x14ac:dyDescent="0.25">
      <c r="A223" t="s">
        <v>8219</v>
      </c>
      <c r="B223">
        <v>299</v>
      </c>
      <c r="H223" t="s">
        <v>8221</v>
      </c>
      <c r="I223">
        <v>1</v>
      </c>
    </row>
    <row r="224" spans="1:9" x14ac:dyDescent="0.25">
      <c r="A224" t="s">
        <v>8219</v>
      </c>
      <c r="B224">
        <v>55</v>
      </c>
      <c r="H224" t="s">
        <v>8221</v>
      </c>
      <c r="I224">
        <v>0</v>
      </c>
    </row>
    <row r="225" spans="1:9" x14ac:dyDescent="0.25">
      <c r="A225" t="s">
        <v>8219</v>
      </c>
      <c r="B225">
        <v>325</v>
      </c>
      <c r="H225" t="s">
        <v>8221</v>
      </c>
      <c r="I225">
        <v>0</v>
      </c>
    </row>
    <row r="226" spans="1:9" x14ac:dyDescent="0.25">
      <c r="A226" t="s">
        <v>8219</v>
      </c>
      <c r="B226">
        <v>524</v>
      </c>
      <c r="H226" t="s">
        <v>8221</v>
      </c>
      <c r="I226">
        <v>1</v>
      </c>
    </row>
    <row r="227" spans="1:9" x14ac:dyDescent="0.25">
      <c r="A227" t="s">
        <v>8219</v>
      </c>
      <c r="B227">
        <v>285</v>
      </c>
      <c r="H227" t="s">
        <v>8221</v>
      </c>
      <c r="I227">
        <v>2</v>
      </c>
    </row>
    <row r="228" spans="1:9" x14ac:dyDescent="0.25">
      <c r="A228" t="s">
        <v>8219</v>
      </c>
      <c r="B228">
        <v>179</v>
      </c>
      <c r="H228" t="s">
        <v>8221</v>
      </c>
      <c r="I228">
        <v>0</v>
      </c>
    </row>
    <row r="229" spans="1:9" x14ac:dyDescent="0.25">
      <c r="A229" t="s">
        <v>8219</v>
      </c>
      <c r="B229">
        <v>188</v>
      </c>
      <c r="H229" t="s">
        <v>8221</v>
      </c>
      <c r="I229">
        <v>4</v>
      </c>
    </row>
    <row r="230" spans="1:9" x14ac:dyDescent="0.25">
      <c r="A230" t="s">
        <v>8219</v>
      </c>
      <c r="B230">
        <v>379</v>
      </c>
      <c r="H230" t="s">
        <v>8221</v>
      </c>
      <c r="I230">
        <v>7</v>
      </c>
    </row>
    <row r="231" spans="1:9" x14ac:dyDescent="0.25">
      <c r="A231" t="s">
        <v>8219</v>
      </c>
      <c r="B231">
        <v>119</v>
      </c>
      <c r="H231" t="s">
        <v>8221</v>
      </c>
      <c r="I231">
        <v>2</v>
      </c>
    </row>
    <row r="232" spans="1:9" x14ac:dyDescent="0.25">
      <c r="A232" t="s">
        <v>8219</v>
      </c>
      <c r="B232">
        <v>167</v>
      </c>
      <c r="H232" t="s">
        <v>8221</v>
      </c>
      <c r="I232">
        <v>1</v>
      </c>
    </row>
    <row r="233" spans="1:9" x14ac:dyDescent="0.25">
      <c r="A233" t="s">
        <v>8219</v>
      </c>
      <c r="B233">
        <v>221</v>
      </c>
      <c r="H233" t="s">
        <v>8221</v>
      </c>
      <c r="I233">
        <v>9</v>
      </c>
    </row>
    <row r="234" spans="1:9" x14ac:dyDescent="0.25">
      <c r="A234" t="s">
        <v>8219</v>
      </c>
      <c r="B234">
        <v>964</v>
      </c>
      <c r="H234" t="s">
        <v>8221</v>
      </c>
      <c r="I234">
        <v>2</v>
      </c>
    </row>
    <row r="235" spans="1:9" x14ac:dyDescent="0.25">
      <c r="A235" t="s">
        <v>8219</v>
      </c>
      <c r="B235">
        <v>286</v>
      </c>
      <c r="H235" t="s">
        <v>8221</v>
      </c>
      <c r="I235">
        <v>1</v>
      </c>
    </row>
    <row r="236" spans="1:9" x14ac:dyDescent="0.25">
      <c r="A236" t="s">
        <v>8219</v>
      </c>
      <c r="B236">
        <v>613</v>
      </c>
      <c r="H236" t="s">
        <v>8221</v>
      </c>
      <c r="I236">
        <v>7</v>
      </c>
    </row>
    <row r="237" spans="1:9" x14ac:dyDescent="0.25">
      <c r="A237" t="s">
        <v>8219</v>
      </c>
      <c r="B237">
        <v>29</v>
      </c>
      <c r="H237" t="s">
        <v>8221</v>
      </c>
      <c r="I237">
        <v>2</v>
      </c>
    </row>
    <row r="238" spans="1:9" x14ac:dyDescent="0.25">
      <c r="A238" t="s">
        <v>8219</v>
      </c>
      <c r="B238">
        <v>165</v>
      </c>
      <c r="H238" t="s">
        <v>8221</v>
      </c>
      <c r="I238">
        <v>8</v>
      </c>
    </row>
    <row r="239" spans="1:9" x14ac:dyDescent="0.25">
      <c r="A239" t="s">
        <v>8219</v>
      </c>
      <c r="B239">
        <v>97</v>
      </c>
      <c r="H239" t="s">
        <v>8221</v>
      </c>
      <c r="I239">
        <v>2</v>
      </c>
    </row>
    <row r="240" spans="1:9" x14ac:dyDescent="0.25">
      <c r="A240" t="s">
        <v>8219</v>
      </c>
      <c r="B240">
        <v>303</v>
      </c>
      <c r="H240" t="s">
        <v>8221</v>
      </c>
      <c r="I240">
        <v>2</v>
      </c>
    </row>
    <row r="241" spans="1:9" x14ac:dyDescent="0.25">
      <c r="A241" t="s">
        <v>8219</v>
      </c>
      <c r="B241">
        <v>267</v>
      </c>
      <c r="H241" t="s">
        <v>8221</v>
      </c>
      <c r="I241">
        <v>7</v>
      </c>
    </row>
    <row r="242" spans="1:9" x14ac:dyDescent="0.25">
      <c r="A242" t="s">
        <v>8219</v>
      </c>
      <c r="B242">
        <v>302</v>
      </c>
      <c r="H242" t="s">
        <v>8221</v>
      </c>
      <c r="I242">
        <v>2</v>
      </c>
    </row>
    <row r="243" spans="1:9" x14ac:dyDescent="0.25">
      <c r="A243" t="s">
        <v>8219</v>
      </c>
      <c r="B243">
        <v>87</v>
      </c>
      <c r="H243" t="s">
        <v>8221</v>
      </c>
      <c r="I243">
        <v>18</v>
      </c>
    </row>
    <row r="244" spans="1:9" x14ac:dyDescent="0.25">
      <c r="A244" t="s">
        <v>8219</v>
      </c>
      <c r="B244">
        <v>354</v>
      </c>
      <c r="H244" t="s">
        <v>8221</v>
      </c>
      <c r="I244">
        <v>9</v>
      </c>
    </row>
    <row r="245" spans="1:9" x14ac:dyDescent="0.25">
      <c r="A245" t="s">
        <v>8219</v>
      </c>
      <c r="B245">
        <v>86</v>
      </c>
      <c r="H245" t="s">
        <v>8221</v>
      </c>
      <c r="I245">
        <v>4</v>
      </c>
    </row>
    <row r="246" spans="1:9" x14ac:dyDescent="0.25">
      <c r="A246" t="s">
        <v>8219</v>
      </c>
      <c r="B246">
        <v>26</v>
      </c>
      <c r="H246" t="s">
        <v>8221</v>
      </c>
      <c r="I246">
        <v>7</v>
      </c>
    </row>
    <row r="247" spans="1:9" x14ac:dyDescent="0.25">
      <c r="A247" t="s">
        <v>8219</v>
      </c>
      <c r="B247">
        <v>113</v>
      </c>
      <c r="H247" t="s">
        <v>8221</v>
      </c>
      <c r="I247">
        <v>29</v>
      </c>
    </row>
    <row r="248" spans="1:9" x14ac:dyDescent="0.25">
      <c r="A248" t="s">
        <v>8219</v>
      </c>
      <c r="B248">
        <v>65</v>
      </c>
      <c r="H248" t="s">
        <v>8221</v>
      </c>
      <c r="I248">
        <v>12</v>
      </c>
    </row>
    <row r="249" spans="1:9" x14ac:dyDescent="0.25">
      <c r="A249" t="s">
        <v>8219</v>
      </c>
      <c r="B249">
        <v>134</v>
      </c>
      <c r="H249" t="s">
        <v>8221</v>
      </c>
      <c r="I249">
        <v>4</v>
      </c>
    </row>
    <row r="250" spans="1:9" x14ac:dyDescent="0.25">
      <c r="A250" t="s">
        <v>8219</v>
      </c>
      <c r="B250">
        <v>119</v>
      </c>
      <c r="H250" t="s">
        <v>8221</v>
      </c>
      <c r="I250">
        <v>28</v>
      </c>
    </row>
    <row r="251" spans="1:9" x14ac:dyDescent="0.25">
      <c r="A251" t="s">
        <v>8219</v>
      </c>
      <c r="B251">
        <v>159</v>
      </c>
      <c r="H251" t="s">
        <v>8221</v>
      </c>
      <c r="I251">
        <v>25</v>
      </c>
    </row>
    <row r="252" spans="1:9" x14ac:dyDescent="0.25">
      <c r="A252" t="s">
        <v>8219</v>
      </c>
      <c r="B252">
        <v>167</v>
      </c>
      <c r="H252" t="s">
        <v>8221</v>
      </c>
      <c r="I252">
        <v>28</v>
      </c>
    </row>
    <row r="253" spans="1:9" x14ac:dyDescent="0.25">
      <c r="A253" t="s">
        <v>8219</v>
      </c>
      <c r="B253">
        <v>43</v>
      </c>
      <c r="H253" t="s">
        <v>8221</v>
      </c>
      <c r="I253">
        <v>310</v>
      </c>
    </row>
    <row r="254" spans="1:9" x14ac:dyDescent="0.25">
      <c r="A254" t="s">
        <v>8219</v>
      </c>
      <c r="B254">
        <v>1062</v>
      </c>
      <c r="H254" t="s">
        <v>8221</v>
      </c>
      <c r="I254">
        <v>15</v>
      </c>
    </row>
    <row r="255" spans="1:9" x14ac:dyDescent="0.25">
      <c r="A255" t="s">
        <v>8219</v>
      </c>
      <c r="B255">
        <v>9</v>
      </c>
      <c r="H255" t="s">
        <v>8221</v>
      </c>
      <c r="I255">
        <v>215</v>
      </c>
    </row>
    <row r="256" spans="1:9" x14ac:dyDescent="0.25">
      <c r="A256" t="s">
        <v>8219</v>
      </c>
      <c r="B256">
        <v>89</v>
      </c>
      <c r="H256" t="s">
        <v>8221</v>
      </c>
      <c r="I256">
        <v>3</v>
      </c>
    </row>
    <row r="257" spans="1:9" x14ac:dyDescent="0.25">
      <c r="A257" t="s">
        <v>8219</v>
      </c>
      <c r="B257">
        <v>174</v>
      </c>
      <c r="H257" t="s">
        <v>8221</v>
      </c>
      <c r="I257">
        <v>2</v>
      </c>
    </row>
    <row r="258" spans="1:9" x14ac:dyDescent="0.25">
      <c r="A258" t="s">
        <v>8219</v>
      </c>
      <c r="B258">
        <v>14</v>
      </c>
      <c r="H258" t="s">
        <v>8221</v>
      </c>
      <c r="I258">
        <v>26</v>
      </c>
    </row>
    <row r="259" spans="1:9" x14ac:dyDescent="0.25">
      <c r="A259" t="s">
        <v>8219</v>
      </c>
      <c r="B259">
        <v>48</v>
      </c>
      <c r="H259" t="s">
        <v>8221</v>
      </c>
      <c r="I259">
        <v>24</v>
      </c>
    </row>
    <row r="260" spans="1:9" x14ac:dyDescent="0.25">
      <c r="A260" t="s">
        <v>8219</v>
      </c>
      <c r="B260">
        <v>133</v>
      </c>
      <c r="H260" t="s">
        <v>8221</v>
      </c>
      <c r="I260">
        <v>96</v>
      </c>
    </row>
    <row r="261" spans="1:9" x14ac:dyDescent="0.25">
      <c r="A261" t="s">
        <v>8219</v>
      </c>
      <c r="B261">
        <v>83</v>
      </c>
      <c r="H261" t="s">
        <v>8221</v>
      </c>
      <c r="I261">
        <v>17</v>
      </c>
    </row>
    <row r="262" spans="1:9" x14ac:dyDescent="0.25">
      <c r="A262" t="s">
        <v>8219</v>
      </c>
      <c r="B262">
        <v>149</v>
      </c>
      <c r="H262" t="s">
        <v>8221</v>
      </c>
      <c r="I262">
        <v>94</v>
      </c>
    </row>
    <row r="263" spans="1:9" x14ac:dyDescent="0.25">
      <c r="A263" t="s">
        <v>8219</v>
      </c>
      <c r="B263">
        <v>49</v>
      </c>
      <c r="H263" t="s">
        <v>8221</v>
      </c>
      <c r="I263">
        <v>129</v>
      </c>
    </row>
    <row r="264" spans="1:9" x14ac:dyDescent="0.25">
      <c r="A264" t="s">
        <v>8219</v>
      </c>
      <c r="B264">
        <v>251</v>
      </c>
      <c r="H264" t="s">
        <v>8221</v>
      </c>
      <c r="I264">
        <v>1</v>
      </c>
    </row>
    <row r="265" spans="1:9" x14ac:dyDescent="0.25">
      <c r="A265" t="s">
        <v>8219</v>
      </c>
      <c r="B265">
        <v>22</v>
      </c>
      <c r="H265" t="s">
        <v>8221</v>
      </c>
      <c r="I265">
        <v>4</v>
      </c>
    </row>
    <row r="266" spans="1:9" x14ac:dyDescent="0.25">
      <c r="A266" t="s">
        <v>8219</v>
      </c>
      <c r="B266">
        <v>48</v>
      </c>
      <c r="H266" t="s">
        <v>8221</v>
      </c>
      <c r="I266">
        <v>3</v>
      </c>
    </row>
    <row r="267" spans="1:9" x14ac:dyDescent="0.25">
      <c r="A267" t="s">
        <v>8219</v>
      </c>
      <c r="B267">
        <v>383</v>
      </c>
      <c r="H267" t="s">
        <v>8221</v>
      </c>
      <c r="I267">
        <v>135</v>
      </c>
    </row>
    <row r="268" spans="1:9" x14ac:dyDescent="0.25">
      <c r="A268" t="s">
        <v>8219</v>
      </c>
      <c r="B268">
        <v>237</v>
      </c>
      <c r="H268" t="s">
        <v>8221</v>
      </c>
      <c r="I268">
        <v>10</v>
      </c>
    </row>
    <row r="269" spans="1:9" x14ac:dyDescent="0.25">
      <c r="A269" t="s">
        <v>8219</v>
      </c>
      <c r="B269">
        <v>13</v>
      </c>
      <c r="H269" t="s">
        <v>8221</v>
      </c>
      <c r="I269">
        <v>0</v>
      </c>
    </row>
    <row r="270" spans="1:9" x14ac:dyDescent="0.25">
      <c r="A270" t="s">
        <v>8219</v>
      </c>
      <c r="B270">
        <v>562</v>
      </c>
      <c r="H270" t="s">
        <v>8221</v>
      </c>
      <c r="I270">
        <v>6</v>
      </c>
    </row>
    <row r="271" spans="1:9" x14ac:dyDescent="0.25">
      <c r="A271" t="s">
        <v>8219</v>
      </c>
      <c r="B271">
        <v>71</v>
      </c>
      <c r="H271" t="s">
        <v>8221</v>
      </c>
      <c r="I271">
        <v>36</v>
      </c>
    </row>
    <row r="272" spans="1:9" x14ac:dyDescent="0.25">
      <c r="A272" t="s">
        <v>8219</v>
      </c>
      <c r="B272">
        <v>1510</v>
      </c>
      <c r="H272" t="s">
        <v>8221</v>
      </c>
      <c r="I272">
        <v>336</v>
      </c>
    </row>
    <row r="273" spans="1:9" x14ac:dyDescent="0.25">
      <c r="A273" t="s">
        <v>8219</v>
      </c>
      <c r="B273">
        <v>14</v>
      </c>
      <c r="H273" t="s">
        <v>8221</v>
      </c>
      <c r="I273">
        <v>34</v>
      </c>
    </row>
    <row r="274" spans="1:9" x14ac:dyDescent="0.25">
      <c r="A274" t="s">
        <v>8219</v>
      </c>
      <c r="B274">
        <v>193</v>
      </c>
      <c r="H274" t="s">
        <v>8221</v>
      </c>
      <c r="I274">
        <v>10</v>
      </c>
    </row>
    <row r="275" spans="1:9" x14ac:dyDescent="0.25">
      <c r="A275" t="s">
        <v>8219</v>
      </c>
      <c r="B275">
        <v>206</v>
      </c>
      <c r="H275" t="s">
        <v>8221</v>
      </c>
      <c r="I275">
        <v>201</v>
      </c>
    </row>
    <row r="276" spans="1:9" x14ac:dyDescent="0.25">
      <c r="A276" t="s">
        <v>8219</v>
      </c>
      <c r="B276">
        <v>351</v>
      </c>
      <c r="H276" t="s">
        <v>8221</v>
      </c>
      <c r="I276">
        <v>296</v>
      </c>
    </row>
    <row r="277" spans="1:9" x14ac:dyDescent="0.25">
      <c r="A277" t="s">
        <v>8219</v>
      </c>
      <c r="B277">
        <v>50</v>
      </c>
      <c r="H277" t="s">
        <v>8221</v>
      </c>
      <c r="I277">
        <v>7</v>
      </c>
    </row>
    <row r="278" spans="1:9" x14ac:dyDescent="0.25">
      <c r="A278" t="s">
        <v>8219</v>
      </c>
      <c r="B278">
        <v>184</v>
      </c>
      <c r="H278" t="s">
        <v>8221</v>
      </c>
      <c r="I278">
        <v>7</v>
      </c>
    </row>
    <row r="279" spans="1:9" x14ac:dyDescent="0.25">
      <c r="A279" t="s">
        <v>8219</v>
      </c>
      <c r="B279">
        <v>196</v>
      </c>
      <c r="H279" t="s">
        <v>8221</v>
      </c>
      <c r="I279">
        <v>1</v>
      </c>
    </row>
    <row r="280" spans="1:9" x14ac:dyDescent="0.25">
      <c r="A280" t="s">
        <v>8219</v>
      </c>
      <c r="B280">
        <v>229</v>
      </c>
      <c r="H280" t="s">
        <v>8221</v>
      </c>
      <c r="I280">
        <v>114</v>
      </c>
    </row>
    <row r="281" spans="1:9" x14ac:dyDescent="0.25">
      <c r="A281" t="s">
        <v>8219</v>
      </c>
      <c r="B281">
        <v>67</v>
      </c>
      <c r="H281" t="s">
        <v>8221</v>
      </c>
      <c r="I281">
        <v>29</v>
      </c>
    </row>
    <row r="282" spans="1:9" x14ac:dyDescent="0.25">
      <c r="A282" t="s">
        <v>8219</v>
      </c>
      <c r="B282">
        <v>95</v>
      </c>
      <c r="H282" t="s">
        <v>8221</v>
      </c>
      <c r="I282">
        <v>890</v>
      </c>
    </row>
    <row r="283" spans="1:9" x14ac:dyDescent="0.25">
      <c r="A283" t="s">
        <v>8219</v>
      </c>
      <c r="B283">
        <v>62</v>
      </c>
      <c r="H283" t="s">
        <v>8221</v>
      </c>
      <c r="I283">
        <v>31</v>
      </c>
    </row>
    <row r="284" spans="1:9" x14ac:dyDescent="0.25">
      <c r="A284" t="s">
        <v>8219</v>
      </c>
      <c r="B284">
        <v>73</v>
      </c>
      <c r="H284" t="s">
        <v>8221</v>
      </c>
      <c r="I284">
        <v>21</v>
      </c>
    </row>
    <row r="285" spans="1:9" x14ac:dyDescent="0.25">
      <c r="A285" t="s">
        <v>8219</v>
      </c>
      <c r="B285">
        <v>43</v>
      </c>
      <c r="H285" t="s">
        <v>8221</v>
      </c>
      <c r="I285">
        <v>37</v>
      </c>
    </row>
    <row r="286" spans="1:9" x14ac:dyDescent="0.25">
      <c r="A286" t="s">
        <v>8219</v>
      </c>
      <c r="B286">
        <v>70</v>
      </c>
      <c r="H286" t="s">
        <v>8221</v>
      </c>
      <c r="I286">
        <v>7</v>
      </c>
    </row>
    <row r="287" spans="1:9" x14ac:dyDescent="0.25">
      <c r="A287" t="s">
        <v>8219</v>
      </c>
      <c r="B287">
        <v>271</v>
      </c>
      <c r="H287" t="s">
        <v>8221</v>
      </c>
      <c r="I287">
        <v>4</v>
      </c>
    </row>
    <row r="288" spans="1:9" x14ac:dyDescent="0.25">
      <c r="A288" t="s">
        <v>8219</v>
      </c>
      <c r="B288">
        <v>55</v>
      </c>
      <c r="H288" t="s">
        <v>8221</v>
      </c>
      <c r="I288">
        <v>5</v>
      </c>
    </row>
    <row r="289" spans="1:9" x14ac:dyDescent="0.25">
      <c r="A289" t="s">
        <v>8219</v>
      </c>
      <c r="B289">
        <v>35</v>
      </c>
      <c r="H289" t="s">
        <v>8221</v>
      </c>
      <c r="I289">
        <v>0</v>
      </c>
    </row>
    <row r="290" spans="1:9" x14ac:dyDescent="0.25">
      <c r="A290" t="s">
        <v>8219</v>
      </c>
      <c r="B290">
        <v>22</v>
      </c>
      <c r="H290" t="s">
        <v>8221</v>
      </c>
      <c r="I290">
        <v>456</v>
      </c>
    </row>
    <row r="291" spans="1:9" x14ac:dyDescent="0.25">
      <c r="A291" t="s">
        <v>8219</v>
      </c>
      <c r="B291">
        <v>38</v>
      </c>
      <c r="H291" t="s">
        <v>8221</v>
      </c>
      <c r="I291">
        <v>369</v>
      </c>
    </row>
    <row r="292" spans="1:9" x14ac:dyDescent="0.25">
      <c r="A292" t="s">
        <v>8219</v>
      </c>
      <c r="B292">
        <v>15</v>
      </c>
      <c r="H292" t="s">
        <v>8221</v>
      </c>
      <c r="I292">
        <v>2</v>
      </c>
    </row>
    <row r="293" spans="1:9" x14ac:dyDescent="0.25">
      <c r="A293" t="s">
        <v>8219</v>
      </c>
      <c r="B293">
        <v>7</v>
      </c>
      <c r="H293" t="s">
        <v>8221</v>
      </c>
      <c r="I293">
        <v>0</v>
      </c>
    </row>
    <row r="294" spans="1:9" x14ac:dyDescent="0.25">
      <c r="A294" t="s">
        <v>8219</v>
      </c>
      <c r="B294">
        <v>241</v>
      </c>
      <c r="H294" t="s">
        <v>8221</v>
      </c>
      <c r="I294">
        <v>338</v>
      </c>
    </row>
    <row r="295" spans="1:9" x14ac:dyDescent="0.25">
      <c r="A295" t="s">
        <v>8219</v>
      </c>
      <c r="B295">
        <v>55</v>
      </c>
      <c r="H295" t="s">
        <v>8221</v>
      </c>
      <c r="I295">
        <v>4</v>
      </c>
    </row>
    <row r="296" spans="1:9" x14ac:dyDescent="0.25">
      <c r="A296" t="s">
        <v>8219</v>
      </c>
      <c r="B296">
        <v>171</v>
      </c>
      <c r="H296" t="s">
        <v>8221</v>
      </c>
      <c r="I296">
        <v>1</v>
      </c>
    </row>
    <row r="297" spans="1:9" x14ac:dyDescent="0.25">
      <c r="A297" t="s">
        <v>8219</v>
      </c>
      <c r="B297">
        <v>208</v>
      </c>
      <c r="H297" t="s">
        <v>8221</v>
      </c>
      <c r="I297">
        <v>28</v>
      </c>
    </row>
    <row r="298" spans="1:9" x14ac:dyDescent="0.25">
      <c r="A298" t="s">
        <v>8219</v>
      </c>
      <c r="B298">
        <v>21</v>
      </c>
      <c r="H298" t="s">
        <v>8221</v>
      </c>
      <c r="I298">
        <v>12</v>
      </c>
    </row>
    <row r="299" spans="1:9" x14ac:dyDescent="0.25">
      <c r="A299" t="s">
        <v>8219</v>
      </c>
      <c r="B299">
        <v>25</v>
      </c>
      <c r="H299" t="s">
        <v>8221</v>
      </c>
      <c r="I299">
        <v>16</v>
      </c>
    </row>
    <row r="300" spans="1:9" x14ac:dyDescent="0.25">
      <c r="A300" t="s">
        <v>8219</v>
      </c>
      <c r="B300">
        <v>52</v>
      </c>
      <c r="H300" t="s">
        <v>8221</v>
      </c>
      <c r="I300">
        <v>4</v>
      </c>
    </row>
    <row r="301" spans="1:9" x14ac:dyDescent="0.25">
      <c r="A301" t="s">
        <v>8219</v>
      </c>
      <c r="B301">
        <v>104</v>
      </c>
      <c r="H301" t="s">
        <v>8221</v>
      </c>
      <c r="I301">
        <v>4</v>
      </c>
    </row>
    <row r="302" spans="1:9" x14ac:dyDescent="0.25">
      <c r="A302" t="s">
        <v>8219</v>
      </c>
      <c r="B302">
        <v>73</v>
      </c>
      <c r="H302" t="s">
        <v>8221</v>
      </c>
      <c r="I302">
        <v>10</v>
      </c>
    </row>
    <row r="303" spans="1:9" x14ac:dyDescent="0.25">
      <c r="A303" t="s">
        <v>8219</v>
      </c>
      <c r="B303">
        <v>34</v>
      </c>
      <c r="H303" t="s">
        <v>8221</v>
      </c>
      <c r="I303">
        <v>0</v>
      </c>
    </row>
    <row r="304" spans="1:9" x14ac:dyDescent="0.25">
      <c r="A304" t="s">
        <v>8219</v>
      </c>
      <c r="B304">
        <v>56</v>
      </c>
      <c r="H304" t="s">
        <v>8221</v>
      </c>
      <c r="I304">
        <v>6</v>
      </c>
    </row>
    <row r="305" spans="1:9" x14ac:dyDescent="0.25">
      <c r="A305" t="s">
        <v>8219</v>
      </c>
      <c r="B305">
        <v>31</v>
      </c>
      <c r="H305" t="s">
        <v>8221</v>
      </c>
      <c r="I305">
        <v>0</v>
      </c>
    </row>
    <row r="306" spans="1:9" x14ac:dyDescent="0.25">
      <c r="A306" t="s">
        <v>8219</v>
      </c>
      <c r="B306">
        <v>84</v>
      </c>
      <c r="H306" t="s">
        <v>8221</v>
      </c>
      <c r="I306">
        <v>1</v>
      </c>
    </row>
    <row r="307" spans="1:9" x14ac:dyDescent="0.25">
      <c r="A307" t="s">
        <v>8219</v>
      </c>
      <c r="B307">
        <v>130</v>
      </c>
      <c r="H307" t="s">
        <v>8221</v>
      </c>
      <c r="I307">
        <v>0</v>
      </c>
    </row>
    <row r="308" spans="1:9" x14ac:dyDescent="0.25">
      <c r="A308" t="s">
        <v>8219</v>
      </c>
      <c r="B308">
        <v>12</v>
      </c>
      <c r="H308" t="s">
        <v>8221</v>
      </c>
      <c r="I308">
        <v>44</v>
      </c>
    </row>
    <row r="309" spans="1:9" x14ac:dyDescent="0.25">
      <c r="A309" t="s">
        <v>8219</v>
      </c>
      <c r="B309">
        <v>23</v>
      </c>
      <c r="H309" t="s">
        <v>8221</v>
      </c>
      <c r="I309">
        <v>0</v>
      </c>
    </row>
    <row r="310" spans="1:9" x14ac:dyDescent="0.25">
      <c r="A310" t="s">
        <v>8219</v>
      </c>
      <c r="B310">
        <v>158</v>
      </c>
      <c r="H310" t="s">
        <v>8221</v>
      </c>
      <c r="I310">
        <v>3</v>
      </c>
    </row>
    <row r="311" spans="1:9" x14ac:dyDescent="0.25">
      <c r="A311" t="s">
        <v>8219</v>
      </c>
      <c r="B311">
        <v>30</v>
      </c>
      <c r="H311" t="s">
        <v>8221</v>
      </c>
      <c r="I311">
        <v>0</v>
      </c>
    </row>
    <row r="312" spans="1:9" x14ac:dyDescent="0.25">
      <c r="A312" t="s">
        <v>8219</v>
      </c>
      <c r="B312">
        <v>18</v>
      </c>
      <c r="H312" t="s">
        <v>8221</v>
      </c>
      <c r="I312">
        <v>52</v>
      </c>
    </row>
    <row r="313" spans="1:9" x14ac:dyDescent="0.25">
      <c r="A313" t="s">
        <v>8219</v>
      </c>
      <c r="B313">
        <v>29</v>
      </c>
      <c r="H313" t="s">
        <v>8221</v>
      </c>
      <c r="I313">
        <v>0</v>
      </c>
    </row>
    <row r="314" spans="1:9" x14ac:dyDescent="0.25">
      <c r="A314" t="s">
        <v>8219</v>
      </c>
      <c r="B314">
        <v>31</v>
      </c>
      <c r="H314" t="s">
        <v>8221</v>
      </c>
      <c r="I314">
        <v>1</v>
      </c>
    </row>
    <row r="315" spans="1:9" x14ac:dyDescent="0.25">
      <c r="A315" t="s">
        <v>8219</v>
      </c>
      <c r="B315">
        <v>173</v>
      </c>
      <c r="H315" t="s">
        <v>8221</v>
      </c>
      <c r="I315">
        <v>1</v>
      </c>
    </row>
    <row r="316" spans="1:9" x14ac:dyDescent="0.25">
      <c r="A316" t="s">
        <v>8219</v>
      </c>
      <c r="B316">
        <v>17</v>
      </c>
      <c r="H316" t="s">
        <v>8221</v>
      </c>
      <c r="I316">
        <v>2</v>
      </c>
    </row>
    <row r="317" spans="1:9" x14ac:dyDescent="0.25">
      <c r="A317" t="s">
        <v>8219</v>
      </c>
      <c r="B317">
        <v>48</v>
      </c>
      <c r="H317" t="s">
        <v>8221</v>
      </c>
      <c r="I317">
        <v>9</v>
      </c>
    </row>
    <row r="318" spans="1:9" x14ac:dyDescent="0.25">
      <c r="A318" t="s">
        <v>8219</v>
      </c>
      <c r="B318">
        <v>59</v>
      </c>
      <c r="H318" t="s">
        <v>8221</v>
      </c>
      <c r="I318">
        <v>5</v>
      </c>
    </row>
    <row r="319" spans="1:9" x14ac:dyDescent="0.25">
      <c r="A319" t="s">
        <v>8219</v>
      </c>
      <c r="B319">
        <v>39</v>
      </c>
      <c r="H319" t="s">
        <v>8221</v>
      </c>
      <c r="I319">
        <v>57</v>
      </c>
    </row>
    <row r="320" spans="1:9" x14ac:dyDescent="0.25">
      <c r="A320" t="s">
        <v>8219</v>
      </c>
      <c r="B320">
        <v>59</v>
      </c>
      <c r="H320" t="s">
        <v>8221</v>
      </c>
      <c r="I320">
        <v>3</v>
      </c>
    </row>
    <row r="321" spans="1:9" x14ac:dyDescent="0.25">
      <c r="A321" t="s">
        <v>8219</v>
      </c>
      <c r="B321">
        <v>60</v>
      </c>
      <c r="H321" t="s">
        <v>8221</v>
      </c>
      <c r="I321">
        <v>1</v>
      </c>
    </row>
    <row r="322" spans="1:9" x14ac:dyDescent="0.25">
      <c r="A322" t="s">
        <v>8219</v>
      </c>
      <c r="B322">
        <v>20</v>
      </c>
      <c r="H322" t="s">
        <v>8221</v>
      </c>
      <c r="I322">
        <v>6</v>
      </c>
    </row>
    <row r="323" spans="1:9" x14ac:dyDescent="0.25">
      <c r="A323" t="s">
        <v>8219</v>
      </c>
      <c r="B323">
        <v>2</v>
      </c>
      <c r="H323" t="s">
        <v>8221</v>
      </c>
      <c r="I323">
        <v>48</v>
      </c>
    </row>
    <row r="324" spans="1:9" x14ac:dyDescent="0.25">
      <c r="A324" t="s">
        <v>8219</v>
      </c>
      <c r="B324">
        <v>315</v>
      </c>
      <c r="H324" t="s">
        <v>8221</v>
      </c>
      <c r="I324">
        <v>2</v>
      </c>
    </row>
    <row r="325" spans="1:9" x14ac:dyDescent="0.25">
      <c r="A325" t="s">
        <v>8219</v>
      </c>
      <c r="B325">
        <v>2174</v>
      </c>
      <c r="H325" t="s">
        <v>8221</v>
      </c>
      <c r="I325">
        <v>4</v>
      </c>
    </row>
    <row r="326" spans="1:9" x14ac:dyDescent="0.25">
      <c r="A326" t="s">
        <v>8219</v>
      </c>
      <c r="B326">
        <v>152</v>
      </c>
      <c r="H326" t="s">
        <v>8221</v>
      </c>
      <c r="I326">
        <v>5</v>
      </c>
    </row>
    <row r="327" spans="1:9" x14ac:dyDescent="0.25">
      <c r="A327" t="s">
        <v>8219</v>
      </c>
      <c r="B327">
        <v>1021</v>
      </c>
      <c r="H327" t="s">
        <v>8221</v>
      </c>
      <c r="I327">
        <v>79</v>
      </c>
    </row>
    <row r="328" spans="1:9" x14ac:dyDescent="0.25">
      <c r="A328" t="s">
        <v>8219</v>
      </c>
      <c r="B328">
        <v>237</v>
      </c>
      <c r="H328" t="s">
        <v>8221</v>
      </c>
      <c r="I328">
        <v>2</v>
      </c>
    </row>
    <row r="329" spans="1:9" x14ac:dyDescent="0.25">
      <c r="A329" t="s">
        <v>8219</v>
      </c>
      <c r="B329">
        <v>27</v>
      </c>
      <c r="H329" t="s">
        <v>8221</v>
      </c>
      <c r="I329">
        <v>11</v>
      </c>
    </row>
    <row r="330" spans="1:9" x14ac:dyDescent="0.25">
      <c r="A330" t="s">
        <v>8219</v>
      </c>
      <c r="B330">
        <v>17</v>
      </c>
      <c r="H330" t="s">
        <v>8221</v>
      </c>
      <c r="I330">
        <v>11</v>
      </c>
    </row>
    <row r="331" spans="1:9" x14ac:dyDescent="0.25">
      <c r="A331" t="s">
        <v>8219</v>
      </c>
      <c r="B331">
        <v>27</v>
      </c>
      <c r="H331" t="s">
        <v>8221</v>
      </c>
      <c r="I331">
        <v>1</v>
      </c>
    </row>
    <row r="332" spans="1:9" x14ac:dyDescent="0.25">
      <c r="A332" t="s">
        <v>8219</v>
      </c>
      <c r="B332">
        <v>82</v>
      </c>
      <c r="H332" t="s">
        <v>8221</v>
      </c>
      <c r="I332">
        <v>3</v>
      </c>
    </row>
    <row r="333" spans="1:9" x14ac:dyDescent="0.25">
      <c r="A333" t="s">
        <v>8219</v>
      </c>
      <c r="B333">
        <v>48</v>
      </c>
      <c r="H333" t="s">
        <v>8221</v>
      </c>
      <c r="I333">
        <v>5</v>
      </c>
    </row>
    <row r="334" spans="1:9" x14ac:dyDescent="0.25">
      <c r="A334" t="s">
        <v>8219</v>
      </c>
      <c r="B334">
        <v>105</v>
      </c>
      <c r="H334" t="s">
        <v>8221</v>
      </c>
      <c r="I334">
        <v>12</v>
      </c>
    </row>
    <row r="335" spans="1:9" x14ac:dyDescent="0.25">
      <c r="A335" t="s">
        <v>8219</v>
      </c>
      <c r="B335">
        <v>28</v>
      </c>
      <c r="H335" t="s">
        <v>8221</v>
      </c>
      <c r="I335">
        <v>2</v>
      </c>
    </row>
    <row r="336" spans="1:9" x14ac:dyDescent="0.25">
      <c r="A336" t="s">
        <v>8219</v>
      </c>
      <c r="B336">
        <v>1107</v>
      </c>
      <c r="H336" t="s">
        <v>8221</v>
      </c>
      <c r="I336">
        <v>5</v>
      </c>
    </row>
    <row r="337" spans="1:9" x14ac:dyDescent="0.25">
      <c r="A337" t="s">
        <v>8219</v>
      </c>
      <c r="B337">
        <v>1013</v>
      </c>
      <c r="H337" t="s">
        <v>8221</v>
      </c>
      <c r="I337">
        <v>21</v>
      </c>
    </row>
    <row r="338" spans="1:9" x14ac:dyDescent="0.25">
      <c r="A338" t="s">
        <v>8219</v>
      </c>
      <c r="B338">
        <v>274</v>
      </c>
      <c r="H338" t="s">
        <v>8221</v>
      </c>
      <c r="I338">
        <v>0</v>
      </c>
    </row>
    <row r="339" spans="1:9" x14ac:dyDescent="0.25">
      <c r="A339" t="s">
        <v>8219</v>
      </c>
      <c r="B339">
        <v>87</v>
      </c>
      <c r="H339" t="s">
        <v>8221</v>
      </c>
      <c r="I339">
        <v>45</v>
      </c>
    </row>
    <row r="340" spans="1:9" x14ac:dyDescent="0.25">
      <c r="A340" t="s">
        <v>8219</v>
      </c>
      <c r="B340">
        <v>99</v>
      </c>
      <c r="H340" t="s">
        <v>8221</v>
      </c>
      <c r="I340">
        <v>29</v>
      </c>
    </row>
    <row r="341" spans="1:9" x14ac:dyDescent="0.25">
      <c r="A341" t="s">
        <v>8219</v>
      </c>
      <c r="B341">
        <v>276</v>
      </c>
      <c r="H341" t="s">
        <v>8221</v>
      </c>
      <c r="I341">
        <v>2</v>
      </c>
    </row>
    <row r="342" spans="1:9" x14ac:dyDescent="0.25">
      <c r="A342" t="s">
        <v>8219</v>
      </c>
      <c r="B342">
        <v>21</v>
      </c>
      <c r="H342" t="s">
        <v>8221</v>
      </c>
      <c r="I342">
        <v>30</v>
      </c>
    </row>
    <row r="343" spans="1:9" x14ac:dyDescent="0.25">
      <c r="A343" t="s">
        <v>8219</v>
      </c>
      <c r="B343">
        <v>41</v>
      </c>
      <c r="H343" t="s">
        <v>8221</v>
      </c>
      <c r="I343">
        <v>8</v>
      </c>
    </row>
    <row r="344" spans="1:9" x14ac:dyDescent="0.25">
      <c r="A344" t="s">
        <v>8219</v>
      </c>
      <c r="B344">
        <v>119</v>
      </c>
      <c r="H344" t="s">
        <v>8221</v>
      </c>
      <c r="I344">
        <v>1</v>
      </c>
    </row>
    <row r="345" spans="1:9" x14ac:dyDescent="0.25">
      <c r="A345" t="s">
        <v>8219</v>
      </c>
      <c r="B345">
        <v>153</v>
      </c>
      <c r="H345" t="s">
        <v>8221</v>
      </c>
      <c r="I345">
        <v>14</v>
      </c>
    </row>
    <row r="346" spans="1:9" x14ac:dyDescent="0.25">
      <c r="A346" t="s">
        <v>8219</v>
      </c>
      <c r="B346">
        <v>100</v>
      </c>
      <c r="H346" t="s">
        <v>8221</v>
      </c>
      <c r="I346">
        <v>24</v>
      </c>
    </row>
    <row r="347" spans="1:9" x14ac:dyDescent="0.25">
      <c r="A347" t="s">
        <v>8219</v>
      </c>
      <c r="B347">
        <v>143</v>
      </c>
      <c r="H347" t="s">
        <v>8221</v>
      </c>
      <c r="I347">
        <v>2</v>
      </c>
    </row>
    <row r="348" spans="1:9" x14ac:dyDescent="0.25">
      <c r="A348" t="s">
        <v>8219</v>
      </c>
      <c r="B348">
        <v>140</v>
      </c>
      <c r="H348" t="s">
        <v>8221</v>
      </c>
      <c r="I348">
        <v>21</v>
      </c>
    </row>
    <row r="349" spans="1:9" x14ac:dyDescent="0.25">
      <c r="A349" t="s">
        <v>8219</v>
      </c>
      <c r="B349">
        <v>35</v>
      </c>
      <c r="H349" t="s">
        <v>8221</v>
      </c>
      <c r="I349">
        <v>7</v>
      </c>
    </row>
    <row r="350" spans="1:9" x14ac:dyDescent="0.25">
      <c r="A350" t="s">
        <v>8219</v>
      </c>
      <c r="B350">
        <v>149</v>
      </c>
      <c r="H350" t="s">
        <v>8221</v>
      </c>
      <c r="I350">
        <v>0</v>
      </c>
    </row>
    <row r="351" spans="1:9" x14ac:dyDescent="0.25">
      <c r="A351" t="s">
        <v>8219</v>
      </c>
      <c r="B351">
        <v>130</v>
      </c>
      <c r="H351" t="s">
        <v>8221</v>
      </c>
      <c r="I351">
        <v>4</v>
      </c>
    </row>
    <row r="352" spans="1:9" x14ac:dyDescent="0.25">
      <c r="A352" t="s">
        <v>8219</v>
      </c>
      <c r="B352">
        <v>120</v>
      </c>
      <c r="H352" t="s">
        <v>8221</v>
      </c>
      <c r="I352">
        <v>32</v>
      </c>
    </row>
    <row r="353" spans="1:9" x14ac:dyDescent="0.25">
      <c r="A353" t="s">
        <v>8219</v>
      </c>
      <c r="B353">
        <v>265</v>
      </c>
      <c r="H353" t="s">
        <v>8221</v>
      </c>
      <c r="I353">
        <v>4</v>
      </c>
    </row>
    <row r="354" spans="1:9" x14ac:dyDescent="0.25">
      <c r="A354" t="s">
        <v>8219</v>
      </c>
      <c r="B354">
        <v>71</v>
      </c>
      <c r="H354" t="s">
        <v>8221</v>
      </c>
      <c r="I354">
        <v>9</v>
      </c>
    </row>
    <row r="355" spans="1:9" x14ac:dyDescent="0.25">
      <c r="A355" t="s">
        <v>8219</v>
      </c>
      <c r="B355">
        <v>13</v>
      </c>
      <c r="H355" t="s">
        <v>8221</v>
      </c>
      <c r="I355">
        <v>17</v>
      </c>
    </row>
    <row r="356" spans="1:9" x14ac:dyDescent="0.25">
      <c r="A356" t="s">
        <v>8219</v>
      </c>
      <c r="B356">
        <v>169</v>
      </c>
      <c r="H356" t="s">
        <v>8221</v>
      </c>
      <c r="I356">
        <v>5</v>
      </c>
    </row>
    <row r="357" spans="1:9" x14ac:dyDescent="0.25">
      <c r="A357" t="s">
        <v>8219</v>
      </c>
      <c r="B357">
        <v>57</v>
      </c>
      <c r="H357" t="s">
        <v>8221</v>
      </c>
      <c r="I357">
        <v>53</v>
      </c>
    </row>
    <row r="358" spans="1:9" x14ac:dyDescent="0.25">
      <c r="A358" t="s">
        <v>8219</v>
      </c>
      <c r="B358">
        <v>229</v>
      </c>
      <c r="H358" t="s">
        <v>8221</v>
      </c>
      <c r="I358">
        <v>7</v>
      </c>
    </row>
    <row r="359" spans="1:9" x14ac:dyDescent="0.25">
      <c r="A359" t="s">
        <v>8219</v>
      </c>
      <c r="B359">
        <v>108</v>
      </c>
      <c r="H359" t="s">
        <v>8221</v>
      </c>
      <c r="I359">
        <v>72</v>
      </c>
    </row>
    <row r="360" spans="1:9" x14ac:dyDescent="0.25">
      <c r="A360" t="s">
        <v>8219</v>
      </c>
      <c r="B360">
        <v>108</v>
      </c>
      <c r="H360" t="s">
        <v>8221</v>
      </c>
      <c r="I360">
        <v>0</v>
      </c>
    </row>
    <row r="361" spans="1:9" x14ac:dyDescent="0.25">
      <c r="A361" t="s">
        <v>8219</v>
      </c>
      <c r="B361">
        <v>41</v>
      </c>
      <c r="H361" t="s">
        <v>8221</v>
      </c>
      <c r="I361">
        <v>2</v>
      </c>
    </row>
    <row r="362" spans="1:9" x14ac:dyDescent="0.25">
      <c r="A362" t="s">
        <v>8219</v>
      </c>
      <c r="B362">
        <v>139</v>
      </c>
      <c r="H362" t="s">
        <v>8221</v>
      </c>
      <c r="I362">
        <v>8</v>
      </c>
    </row>
    <row r="363" spans="1:9" x14ac:dyDescent="0.25">
      <c r="A363" t="s">
        <v>8219</v>
      </c>
      <c r="B363">
        <v>19</v>
      </c>
      <c r="H363" t="s">
        <v>8221</v>
      </c>
      <c r="I363">
        <v>2</v>
      </c>
    </row>
    <row r="364" spans="1:9" x14ac:dyDescent="0.25">
      <c r="A364" t="s">
        <v>8219</v>
      </c>
      <c r="B364">
        <v>94</v>
      </c>
      <c r="H364" t="s">
        <v>8221</v>
      </c>
      <c r="I364">
        <v>0</v>
      </c>
    </row>
    <row r="365" spans="1:9" x14ac:dyDescent="0.25">
      <c r="A365" t="s">
        <v>8219</v>
      </c>
      <c r="B365">
        <v>23</v>
      </c>
      <c r="H365" t="s">
        <v>8221</v>
      </c>
      <c r="I365">
        <v>3</v>
      </c>
    </row>
    <row r="366" spans="1:9" x14ac:dyDescent="0.25">
      <c r="A366" t="s">
        <v>8219</v>
      </c>
      <c r="B366">
        <v>15</v>
      </c>
      <c r="H366" t="s">
        <v>8221</v>
      </c>
      <c r="I366">
        <v>4</v>
      </c>
    </row>
    <row r="367" spans="1:9" x14ac:dyDescent="0.25">
      <c r="A367" t="s">
        <v>8219</v>
      </c>
      <c r="B367">
        <v>62</v>
      </c>
      <c r="H367" t="s">
        <v>8221</v>
      </c>
      <c r="I367">
        <v>3</v>
      </c>
    </row>
    <row r="368" spans="1:9" x14ac:dyDescent="0.25">
      <c r="A368" t="s">
        <v>8219</v>
      </c>
      <c r="B368">
        <v>74</v>
      </c>
      <c r="H368" t="s">
        <v>8221</v>
      </c>
      <c r="I368">
        <v>6</v>
      </c>
    </row>
    <row r="369" spans="1:9" x14ac:dyDescent="0.25">
      <c r="A369" t="s">
        <v>8219</v>
      </c>
      <c r="B369">
        <v>97</v>
      </c>
      <c r="H369" t="s">
        <v>8221</v>
      </c>
      <c r="I369">
        <v>0</v>
      </c>
    </row>
    <row r="370" spans="1:9" x14ac:dyDescent="0.25">
      <c r="A370" t="s">
        <v>8219</v>
      </c>
      <c r="B370">
        <v>55</v>
      </c>
      <c r="H370" t="s">
        <v>8221</v>
      </c>
      <c r="I370">
        <v>0</v>
      </c>
    </row>
    <row r="371" spans="1:9" x14ac:dyDescent="0.25">
      <c r="A371" t="s">
        <v>8219</v>
      </c>
      <c r="B371">
        <v>44</v>
      </c>
      <c r="H371" t="s">
        <v>8221</v>
      </c>
      <c r="I371">
        <v>0</v>
      </c>
    </row>
    <row r="372" spans="1:9" x14ac:dyDescent="0.25">
      <c r="A372" t="s">
        <v>8219</v>
      </c>
      <c r="B372">
        <v>110</v>
      </c>
      <c r="H372" t="s">
        <v>8221</v>
      </c>
      <c r="I372">
        <v>8</v>
      </c>
    </row>
    <row r="373" spans="1:9" x14ac:dyDescent="0.25">
      <c r="A373" t="s">
        <v>8219</v>
      </c>
      <c r="B373">
        <v>59</v>
      </c>
      <c r="H373" t="s">
        <v>8221</v>
      </c>
      <c r="I373">
        <v>5</v>
      </c>
    </row>
    <row r="374" spans="1:9" x14ac:dyDescent="0.25">
      <c r="A374" t="s">
        <v>8219</v>
      </c>
      <c r="B374">
        <v>62</v>
      </c>
      <c r="H374" t="s">
        <v>8221</v>
      </c>
      <c r="I374">
        <v>0</v>
      </c>
    </row>
    <row r="375" spans="1:9" x14ac:dyDescent="0.25">
      <c r="A375" t="s">
        <v>8219</v>
      </c>
      <c r="B375">
        <v>105</v>
      </c>
      <c r="H375" t="s">
        <v>8221</v>
      </c>
      <c r="I375">
        <v>2</v>
      </c>
    </row>
    <row r="376" spans="1:9" x14ac:dyDescent="0.25">
      <c r="A376" t="s">
        <v>8219</v>
      </c>
      <c r="B376">
        <v>26</v>
      </c>
      <c r="H376" t="s">
        <v>8221</v>
      </c>
      <c r="I376">
        <v>24</v>
      </c>
    </row>
    <row r="377" spans="1:9" x14ac:dyDescent="0.25">
      <c r="A377" t="s">
        <v>8219</v>
      </c>
      <c r="B377">
        <v>49</v>
      </c>
      <c r="H377" t="s">
        <v>8221</v>
      </c>
      <c r="I377">
        <v>0</v>
      </c>
    </row>
    <row r="378" spans="1:9" x14ac:dyDescent="0.25">
      <c r="A378" t="s">
        <v>8219</v>
      </c>
      <c r="B378">
        <v>68</v>
      </c>
      <c r="H378" t="s">
        <v>8221</v>
      </c>
      <c r="I378">
        <v>9</v>
      </c>
    </row>
    <row r="379" spans="1:9" x14ac:dyDescent="0.25">
      <c r="A379" t="s">
        <v>8219</v>
      </c>
      <c r="B379">
        <v>22</v>
      </c>
      <c r="H379" t="s">
        <v>8221</v>
      </c>
      <c r="I379">
        <v>0</v>
      </c>
    </row>
    <row r="380" spans="1:9" x14ac:dyDescent="0.25">
      <c r="A380" t="s">
        <v>8219</v>
      </c>
      <c r="B380">
        <v>18</v>
      </c>
      <c r="H380" t="s">
        <v>8221</v>
      </c>
      <c r="I380">
        <v>1</v>
      </c>
    </row>
    <row r="381" spans="1:9" x14ac:dyDescent="0.25">
      <c r="A381" t="s">
        <v>8219</v>
      </c>
      <c r="B381">
        <v>19</v>
      </c>
      <c r="H381" t="s">
        <v>8221</v>
      </c>
      <c r="I381">
        <v>10</v>
      </c>
    </row>
    <row r="382" spans="1:9" x14ac:dyDescent="0.25">
      <c r="A382" t="s">
        <v>8219</v>
      </c>
      <c r="B382">
        <v>99</v>
      </c>
      <c r="H382" t="s">
        <v>8221</v>
      </c>
      <c r="I382">
        <v>1</v>
      </c>
    </row>
    <row r="383" spans="1:9" x14ac:dyDescent="0.25">
      <c r="A383" t="s">
        <v>8219</v>
      </c>
      <c r="B383">
        <v>27</v>
      </c>
      <c r="H383" t="s">
        <v>8221</v>
      </c>
      <c r="I383">
        <v>0</v>
      </c>
    </row>
    <row r="384" spans="1:9" x14ac:dyDescent="0.25">
      <c r="A384" t="s">
        <v>8219</v>
      </c>
      <c r="B384">
        <v>25</v>
      </c>
      <c r="H384" t="s">
        <v>8221</v>
      </c>
      <c r="I384">
        <v>20</v>
      </c>
    </row>
    <row r="385" spans="1:9" x14ac:dyDescent="0.25">
      <c r="A385" t="s">
        <v>8219</v>
      </c>
      <c r="B385">
        <v>14</v>
      </c>
      <c r="H385" t="s">
        <v>8221</v>
      </c>
      <c r="I385">
        <v>30</v>
      </c>
    </row>
    <row r="386" spans="1:9" x14ac:dyDescent="0.25">
      <c r="A386" t="s">
        <v>8219</v>
      </c>
      <c r="B386">
        <v>35</v>
      </c>
      <c r="H386" t="s">
        <v>8221</v>
      </c>
      <c r="I386">
        <v>6</v>
      </c>
    </row>
    <row r="387" spans="1:9" x14ac:dyDescent="0.25">
      <c r="A387" t="s">
        <v>8219</v>
      </c>
      <c r="B387">
        <v>10</v>
      </c>
      <c r="H387" t="s">
        <v>8221</v>
      </c>
      <c r="I387">
        <v>15</v>
      </c>
    </row>
    <row r="388" spans="1:9" x14ac:dyDescent="0.25">
      <c r="A388" t="s">
        <v>8219</v>
      </c>
      <c r="B388">
        <v>29</v>
      </c>
      <c r="H388" t="s">
        <v>8221</v>
      </c>
      <c r="I388">
        <v>5</v>
      </c>
    </row>
    <row r="389" spans="1:9" x14ac:dyDescent="0.25">
      <c r="A389" t="s">
        <v>8219</v>
      </c>
      <c r="B389">
        <v>44</v>
      </c>
      <c r="H389" t="s">
        <v>8221</v>
      </c>
      <c r="I389">
        <v>0</v>
      </c>
    </row>
    <row r="390" spans="1:9" x14ac:dyDescent="0.25">
      <c r="A390" t="s">
        <v>8219</v>
      </c>
      <c r="B390">
        <v>17</v>
      </c>
      <c r="H390" t="s">
        <v>8221</v>
      </c>
      <c r="I390">
        <v>0</v>
      </c>
    </row>
    <row r="391" spans="1:9" x14ac:dyDescent="0.25">
      <c r="A391" t="s">
        <v>8219</v>
      </c>
      <c r="B391">
        <v>34</v>
      </c>
      <c r="H391" t="s">
        <v>8221</v>
      </c>
      <c r="I391">
        <v>28</v>
      </c>
    </row>
    <row r="392" spans="1:9" x14ac:dyDescent="0.25">
      <c r="A392" t="s">
        <v>8219</v>
      </c>
      <c r="B392">
        <v>14</v>
      </c>
      <c r="H392" t="s">
        <v>8221</v>
      </c>
      <c r="I392">
        <v>0</v>
      </c>
    </row>
    <row r="393" spans="1:9" x14ac:dyDescent="0.25">
      <c r="A393" t="s">
        <v>8219</v>
      </c>
      <c r="B393">
        <v>156</v>
      </c>
      <c r="H393" t="s">
        <v>8221</v>
      </c>
      <c r="I393">
        <v>5</v>
      </c>
    </row>
    <row r="394" spans="1:9" x14ac:dyDescent="0.25">
      <c r="A394" t="s">
        <v>8219</v>
      </c>
      <c r="B394">
        <v>128</v>
      </c>
      <c r="H394" t="s">
        <v>8221</v>
      </c>
      <c r="I394">
        <v>7</v>
      </c>
    </row>
    <row r="395" spans="1:9" x14ac:dyDescent="0.25">
      <c r="A395" t="s">
        <v>8219</v>
      </c>
      <c r="B395">
        <v>60</v>
      </c>
      <c r="H395" t="s">
        <v>8221</v>
      </c>
      <c r="I395">
        <v>30</v>
      </c>
    </row>
    <row r="396" spans="1:9" x14ac:dyDescent="0.25">
      <c r="A396" t="s">
        <v>8219</v>
      </c>
      <c r="B396">
        <v>32</v>
      </c>
      <c r="H396" t="s">
        <v>8221</v>
      </c>
      <c r="I396">
        <v>2</v>
      </c>
    </row>
    <row r="397" spans="1:9" x14ac:dyDescent="0.25">
      <c r="A397" t="s">
        <v>8219</v>
      </c>
      <c r="B397">
        <v>53</v>
      </c>
      <c r="H397" t="s">
        <v>8221</v>
      </c>
      <c r="I397">
        <v>30</v>
      </c>
    </row>
    <row r="398" spans="1:9" x14ac:dyDescent="0.25">
      <c r="A398" t="s">
        <v>8219</v>
      </c>
      <c r="B398">
        <v>184</v>
      </c>
      <c r="H398" t="s">
        <v>8221</v>
      </c>
      <c r="I398">
        <v>2</v>
      </c>
    </row>
    <row r="399" spans="1:9" x14ac:dyDescent="0.25">
      <c r="A399" t="s">
        <v>8219</v>
      </c>
      <c r="B399">
        <v>90</v>
      </c>
      <c r="H399" t="s">
        <v>8221</v>
      </c>
      <c r="I399">
        <v>0</v>
      </c>
    </row>
    <row r="400" spans="1:9" x14ac:dyDescent="0.25">
      <c r="A400" t="s">
        <v>8219</v>
      </c>
      <c r="B400">
        <v>71</v>
      </c>
      <c r="H400" t="s">
        <v>8221</v>
      </c>
      <c r="I400">
        <v>2</v>
      </c>
    </row>
    <row r="401" spans="1:9" x14ac:dyDescent="0.25">
      <c r="A401" t="s">
        <v>8219</v>
      </c>
      <c r="B401">
        <v>87</v>
      </c>
      <c r="H401" t="s">
        <v>8221</v>
      </c>
      <c r="I401">
        <v>1</v>
      </c>
    </row>
    <row r="402" spans="1:9" x14ac:dyDescent="0.25">
      <c r="A402" t="s">
        <v>8219</v>
      </c>
      <c r="B402">
        <v>28</v>
      </c>
      <c r="H402" t="s">
        <v>8221</v>
      </c>
      <c r="I402">
        <v>2</v>
      </c>
    </row>
    <row r="403" spans="1:9" x14ac:dyDescent="0.25">
      <c r="A403" t="s">
        <v>8219</v>
      </c>
      <c r="B403">
        <v>56</v>
      </c>
      <c r="H403" t="s">
        <v>8221</v>
      </c>
      <c r="I403">
        <v>14</v>
      </c>
    </row>
    <row r="404" spans="1:9" x14ac:dyDescent="0.25">
      <c r="A404" t="s">
        <v>8219</v>
      </c>
      <c r="B404">
        <v>51</v>
      </c>
      <c r="H404" t="s">
        <v>8221</v>
      </c>
      <c r="I404">
        <v>31</v>
      </c>
    </row>
    <row r="405" spans="1:9" x14ac:dyDescent="0.25">
      <c r="A405" t="s">
        <v>8219</v>
      </c>
      <c r="B405">
        <v>75</v>
      </c>
      <c r="H405" t="s">
        <v>8221</v>
      </c>
      <c r="I405">
        <v>16</v>
      </c>
    </row>
    <row r="406" spans="1:9" x14ac:dyDescent="0.25">
      <c r="A406" t="s">
        <v>8219</v>
      </c>
      <c r="B406">
        <v>38</v>
      </c>
      <c r="H406" t="s">
        <v>8221</v>
      </c>
      <c r="I406">
        <v>12</v>
      </c>
    </row>
    <row r="407" spans="1:9" x14ac:dyDescent="0.25">
      <c r="A407" t="s">
        <v>8219</v>
      </c>
      <c r="B407">
        <v>18</v>
      </c>
      <c r="H407" t="s">
        <v>8221</v>
      </c>
      <c r="I407">
        <v>96</v>
      </c>
    </row>
    <row r="408" spans="1:9" x14ac:dyDescent="0.25">
      <c r="A408" t="s">
        <v>8219</v>
      </c>
      <c r="B408">
        <v>54</v>
      </c>
      <c r="H408" t="s">
        <v>8221</v>
      </c>
      <c r="I408">
        <v>16</v>
      </c>
    </row>
    <row r="409" spans="1:9" x14ac:dyDescent="0.25">
      <c r="A409" t="s">
        <v>8219</v>
      </c>
      <c r="B409">
        <v>71</v>
      </c>
      <c r="H409" t="s">
        <v>8221</v>
      </c>
      <c r="I409">
        <v>5</v>
      </c>
    </row>
    <row r="410" spans="1:9" x14ac:dyDescent="0.25">
      <c r="A410" t="s">
        <v>8219</v>
      </c>
      <c r="B410">
        <v>57</v>
      </c>
      <c r="H410" t="s">
        <v>8221</v>
      </c>
      <c r="I410">
        <v>0</v>
      </c>
    </row>
    <row r="411" spans="1:9" x14ac:dyDescent="0.25">
      <c r="A411" t="s">
        <v>8219</v>
      </c>
      <c r="B411">
        <v>43</v>
      </c>
      <c r="H411" t="s">
        <v>8221</v>
      </c>
      <c r="I411">
        <v>8</v>
      </c>
    </row>
    <row r="412" spans="1:9" x14ac:dyDescent="0.25">
      <c r="A412" t="s">
        <v>8219</v>
      </c>
      <c r="B412">
        <v>52</v>
      </c>
      <c r="H412" t="s">
        <v>8221</v>
      </c>
      <c r="I412">
        <v>7</v>
      </c>
    </row>
    <row r="413" spans="1:9" x14ac:dyDescent="0.25">
      <c r="A413" t="s">
        <v>8219</v>
      </c>
      <c r="B413">
        <v>27</v>
      </c>
      <c r="H413" t="s">
        <v>8221</v>
      </c>
      <c r="I413">
        <v>24</v>
      </c>
    </row>
    <row r="414" spans="1:9" x14ac:dyDescent="0.25">
      <c r="A414" t="s">
        <v>8219</v>
      </c>
      <c r="B414">
        <v>12</v>
      </c>
      <c r="H414" t="s">
        <v>8221</v>
      </c>
      <c r="I414">
        <v>121</v>
      </c>
    </row>
    <row r="415" spans="1:9" x14ac:dyDescent="0.25">
      <c r="A415" t="s">
        <v>8219</v>
      </c>
      <c r="B415">
        <v>33</v>
      </c>
      <c r="H415" t="s">
        <v>8221</v>
      </c>
      <c r="I415">
        <v>196</v>
      </c>
    </row>
    <row r="416" spans="1:9" x14ac:dyDescent="0.25">
      <c r="A416" t="s">
        <v>8219</v>
      </c>
      <c r="B416">
        <v>96</v>
      </c>
      <c r="H416" t="s">
        <v>8221</v>
      </c>
      <c r="I416">
        <v>5</v>
      </c>
    </row>
    <row r="417" spans="1:9" x14ac:dyDescent="0.25">
      <c r="A417" t="s">
        <v>8219</v>
      </c>
      <c r="B417">
        <v>28</v>
      </c>
      <c r="H417" t="s">
        <v>8221</v>
      </c>
      <c r="I417">
        <v>73</v>
      </c>
    </row>
    <row r="418" spans="1:9" x14ac:dyDescent="0.25">
      <c r="A418" t="s">
        <v>8219</v>
      </c>
      <c r="B418">
        <v>43</v>
      </c>
      <c r="H418" t="s">
        <v>8221</v>
      </c>
      <c r="I418">
        <v>93</v>
      </c>
    </row>
    <row r="419" spans="1:9" x14ac:dyDescent="0.25">
      <c r="A419" t="s">
        <v>8219</v>
      </c>
      <c r="B419">
        <v>205</v>
      </c>
      <c r="H419" t="s">
        <v>8221</v>
      </c>
      <c r="I419">
        <v>17</v>
      </c>
    </row>
    <row r="420" spans="1:9" x14ac:dyDescent="0.25">
      <c r="A420" t="s">
        <v>8219</v>
      </c>
      <c r="B420">
        <v>23</v>
      </c>
      <c r="H420" t="s">
        <v>8221</v>
      </c>
      <c r="I420">
        <v>7</v>
      </c>
    </row>
    <row r="421" spans="1:9" x14ac:dyDescent="0.25">
      <c r="A421" t="s">
        <v>8219</v>
      </c>
      <c r="B421">
        <v>19</v>
      </c>
      <c r="H421" t="s">
        <v>8221</v>
      </c>
      <c r="I421">
        <v>17</v>
      </c>
    </row>
    <row r="422" spans="1:9" x14ac:dyDescent="0.25">
      <c r="A422" t="s">
        <v>8219</v>
      </c>
      <c r="B422">
        <v>14</v>
      </c>
      <c r="H422" t="s">
        <v>8221</v>
      </c>
      <c r="I422">
        <v>171</v>
      </c>
    </row>
    <row r="423" spans="1:9" x14ac:dyDescent="0.25">
      <c r="A423" t="s">
        <v>8219</v>
      </c>
      <c r="B423">
        <v>38</v>
      </c>
      <c r="H423" t="s">
        <v>8221</v>
      </c>
      <c r="I423">
        <v>188</v>
      </c>
    </row>
    <row r="424" spans="1:9" x14ac:dyDescent="0.25">
      <c r="A424" t="s">
        <v>8219</v>
      </c>
      <c r="B424">
        <v>78</v>
      </c>
      <c r="H424" t="s">
        <v>8221</v>
      </c>
      <c r="I424">
        <v>110</v>
      </c>
    </row>
    <row r="425" spans="1:9" x14ac:dyDescent="0.25">
      <c r="A425" t="s">
        <v>8219</v>
      </c>
      <c r="B425">
        <v>69</v>
      </c>
      <c r="H425" t="s">
        <v>8221</v>
      </c>
      <c r="I425">
        <v>37</v>
      </c>
    </row>
    <row r="426" spans="1:9" x14ac:dyDescent="0.25">
      <c r="A426" t="s">
        <v>8219</v>
      </c>
      <c r="B426">
        <v>33</v>
      </c>
      <c r="H426" t="s">
        <v>8221</v>
      </c>
      <c r="I426">
        <v>9</v>
      </c>
    </row>
    <row r="427" spans="1:9" x14ac:dyDescent="0.25">
      <c r="A427" t="s">
        <v>8219</v>
      </c>
      <c r="B427">
        <v>54</v>
      </c>
      <c r="H427" t="s">
        <v>8221</v>
      </c>
      <c r="I427">
        <v>29</v>
      </c>
    </row>
    <row r="428" spans="1:9" x14ac:dyDescent="0.25">
      <c r="A428" t="s">
        <v>8219</v>
      </c>
      <c r="B428">
        <v>99</v>
      </c>
      <c r="H428" t="s">
        <v>8221</v>
      </c>
      <c r="I428">
        <v>6</v>
      </c>
    </row>
    <row r="429" spans="1:9" x14ac:dyDescent="0.25">
      <c r="A429" t="s">
        <v>8219</v>
      </c>
      <c r="B429">
        <v>49</v>
      </c>
      <c r="H429" t="s">
        <v>8221</v>
      </c>
      <c r="I429">
        <v>30</v>
      </c>
    </row>
    <row r="430" spans="1:9" x14ac:dyDescent="0.25">
      <c r="A430" t="s">
        <v>8219</v>
      </c>
      <c r="B430">
        <v>11</v>
      </c>
      <c r="H430" t="s">
        <v>8221</v>
      </c>
      <c r="I430">
        <v>81</v>
      </c>
    </row>
    <row r="431" spans="1:9" x14ac:dyDescent="0.25">
      <c r="A431" t="s">
        <v>8219</v>
      </c>
      <c r="B431">
        <v>38</v>
      </c>
      <c r="H431" t="s">
        <v>8221</v>
      </c>
      <c r="I431">
        <v>4</v>
      </c>
    </row>
    <row r="432" spans="1:9" x14ac:dyDescent="0.25">
      <c r="A432" t="s">
        <v>8219</v>
      </c>
      <c r="B432">
        <v>16</v>
      </c>
      <c r="H432" t="s">
        <v>8221</v>
      </c>
      <c r="I432">
        <v>11</v>
      </c>
    </row>
    <row r="433" spans="1:9" x14ac:dyDescent="0.25">
      <c r="A433" t="s">
        <v>8219</v>
      </c>
      <c r="B433">
        <v>32</v>
      </c>
      <c r="H433" t="s">
        <v>8221</v>
      </c>
      <c r="I433">
        <v>14</v>
      </c>
    </row>
    <row r="434" spans="1:9" x14ac:dyDescent="0.25">
      <c r="A434" t="s">
        <v>8219</v>
      </c>
      <c r="B434">
        <v>20</v>
      </c>
      <c r="H434" t="s">
        <v>8221</v>
      </c>
      <c r="I434">
        <v>5</v>
      </c>
    </row>
    <row r="435" spans="1:9" x14ac:dyDescent="0.25">
      <c r="A435" t="s">
        <v>8219</v>
      </c>
      <c r="B435">
        <v>154</v>
      </c>
      <c r="H435" t="s">
        <v>8221</v>
      </c>
      <c r="I435">
        <v>45</v>
      </c>
    </row>
    <row r="436" spans="1:9" x14ac:dyDescent="0.25">
      <c r="A436" t="s">
        <v>8219</v>
      </c>
      <c r="B436">
        <v>41</v>
      </c>
      <c r="H436" t="s">
        <v>8221</v>
      </c>
      <c r="I436">
        <v>8</v>
      </c>
    </row>
    <row r="437" spans="1:9" x14ac:dyDescent="0.25">
      <c r="A437" t="s">
        <v>8219</v>
      </c>
      <c r="B437">
        <v>75</v>
      </c>
      <c r="H437" t="s">
        <v>8221</v>
      </c>
      <c r="I437">
        <v>3</v>
      </c>
    </row>
    <row r="438" spans="1:9" x14ac:dyDescent="0.25">
      <c r="A438" t="s">
        <v>8219</v>
      </c>
      <c r="B438">
        <v>40</v>
      </c>
      <c r="H438" t="s">
        <v>8221</v>
      </c>
      <c r="I438">
        <v>24</v>
      </c>
    </row>
    <row r="439" spans="1:9" x14ac:dyDescent="0.25">
      <c r="A439" t="s">
        <v>8219</v>
      </c>
      <c r="B439">
        <v>46</v>
      </c>
      <c r="H439" t="s">
        <v>8221</v>
      </c>
      <c r="I439">
        <v>18</v>
      </c>
    </row>
    <row r="440" spans="1:9" x14ac:dyDescent="0.25">
      <c r="A440" t="s">
        <v>8219</v>
      </c>
      <c r="B440">
        <v>62</v>
      </c>
      <c r="H440" t="s">
        <v>8221</v>
      </c>
      <c r="I440">
        <v>12</v>
      </c>
    </row>
    <row r="441" spans="1:9" x14ac:dyDescent="0.25">
      <c r="A441" t="s">
        <v>8219</v>
      </c>
      <c r="B441">
        <v>61</v>
      </c>
      <c r="H441" t="s">
        <v>8221</v>
      </c>
      <c r="I441">
        <v>123</v>
      </c>
    </row>
    <row r="442" spans="1:9" x14ac:dyDescent="0.25">
      <c r="A442" t="s">
        <v>8219</v>
      </c>
      <c r="B442">
        <v>96</v>
      </c>
      <c r="H442" t="s">
        <v>8221</v>
      </c>
      <c r="I442">
        <v>96</v>
      </c>
    </row>
    <row r="443" spans="1:9" x14ac:dyDescent="0.25">
      <c r="A443" t="s">
        <v>8219</v>
      </c>
      <c r="B443">
        <v>190</v>
      </c>
      <c r="H443" t="s">
        <v>8221</v>
      </c>
      <c r="I443">
        <v>31</v>
      </c>
    </row>
    <row r="444" spans="1:9" x14ac:dyDescent="0.25">
      <c r="A444" t="s">
        <v>8219</v>
      </c>
      <c r="B444">
        <v>94</v>
      </c>
      <c r="H444" t="s">
        <v>8221</v>
      </c>
      <c r="I444">
        <v>4</v>
      </c>
    </row>
    <row r="445" spans="1:9" x14ac:dyDescent="0.25">
      <c r="A445" t="s">
        <v>8219</v>
      </c>
      <c r="B445">
        <v>39</v>
      </c>
      <c r="H445" t="s">
        <v>8221</v>
      </c>
      <c r="I445">
        <v>3</v>
      </c>
    </row>
    <row r="446" spans="1:9" x14ac:dyDescent="0.25">
      <c r="A446" t="s">
        <v>8219</v>
      </c>
      <c r="B446">
        <v>127</v>
      </c>
      <c r="H446" t="s">
        <v>8221</v>
      </c>
      <c r="I446">
        <v>179</v>
      </c>
    </row>
    <row r="447" spans="1:9" x14ac:dyDescent="0.25">
      <c r="A447" t="s">
        <v>8219</v>
      </c>
      <c r="B447">
        <v>159</v>
      </c>
      <c r="H447" t="s">
        <v>8221</v>
      </c>
      <c r="I447">
        <v>3</v>
      </c>
    </row>
    <row r="448" spans="1:9" x14ac:dyDescent="0.25">
      <c r="A448" t="s">
        <v>8219</v>
      </c>
      <c r="B448">
        <v>177</v>
      </c>
      <c r="H448" t="s">
        <v>8221</v>
      </c>
      <c r="I448">
        <v>23</v>
      </c>
    </row>
    <row r="449" spans="1:9" x14ac:dyDescent="0.25">
      <c r="A449" t="s">
        <v>8219</v>
      </c>
      <c r="B449">
        <v>47</v>
      </c>
      <c r="H449" t="s">
        <v>8221</v>
      </c>
      <c r="I449">
        <v>23</v>
      </c>
    </row>
    <row r="450" spans="1:9" x14ac:dyDescent="0.25">
      <c r="A450" t="s">
        <v>8219</v>
      </c>
      <c r="B450">
        <v>1</v>
      </c>
      <c r="H450" t="s">
        <v>8221</v>
      </c>
      <c r="I450">
        <v>41</v>
      </c>
    </row>
    <row r="451" spans="1:9" x14ac:dyDescent="0.25">
      <c r="A451" t="s">
        <v>8219</v>
      </c>
      <c r="B451">
        <v>16</v>
      </c>
      <c r="H451" t="s">
        <v>8221</v>
      </c>
      <c r="I451">
        <v>0</v>
      </c>
    </row>
    <row r="452" spans="1:9" x14ac:dyDescent="0.25">
      <c r="A452" t="s">
        <v>8219</v>
      </c>
      <c r="B452">
        <v>115</v>
      </c>
      <c r="H452" t="s">
        <v>8221</v>
      </c>
      <c r="I452">
        <v>32</v>
      </c>
    </row>
    <row r="453" spans="1:9" x14ac:dyDescent="0.25">
      <c r="A453" t="s">
        <v>8219</v>
      </c>
      <c r="B453">
        <v>133</v>
      </c>
      <c r="H453" t="s">
        <v>8221</v>
      </c>
      <c r="I453">
        <v>2</v>
      </c>
    </row>
    <row r="454" spans="1:9" x14ac:dyDescent="0.25">
      <c r="A454" t="s">
        <v>8219</v>
      </c>
      <c r="B454">
        <v>70</v>
      </c>
      <c r="H454" t="s">
        <v>8221</v>
      </c>
      <c r="I454">
        <v>7</v>
      </c>
    </row>
    <row r="455" spans="1:9" x14ac:dyDescent="0.25">
      <c r="A455" t="s">
        <v>8219</v>
      </c>
      <c r="B455">
        <v>62</v>
      </c>
      <c r="H455" t="s">
        <v>8221</v>
      </c>
      <c r="I455">
        <v>4</v>
      </c>
    </row>
    <row r="456" spans="1:9" x14ac:dyDescent="0.25">
      <c r="A456" t="s">
        <v>8219</v>
      </c>
      <c r="B456">
        <v>10</v>
      </c>
      <c r="H456" t="s">
        <v>8221</v>
      </c>
      <c r="I456">
        <v>196</v>
      </c>
    </row>
    <row r="457" spans="1:9" x14ac:dyDescent="0.25">
      <c r="A457" t="s">
        <v>8219</v>
      </c>
      <c r="B457">
        <v>499</v>
      </c>
      <c r="H457" t="s">
        <v>8221</v>
      </c>
      <c r="I457">
        <v>11</v>
      </c>
    </row>
    <row r="458" spans="1:9" x14ac:dyDescent="0.25">
      <c r="A458" t="s">
        <v>8219</v>
      </c>
      <c r="B458">
        <v>47</v>
      </c>
      <c r="H458" t="s">
        <v>8221</v>
      </c>
      <c r="I458">
        <v>9</v>
      </c>
    </row>
    <row r="459" spans="1:9" x14ac:dyDescent="0.25">
      <c r="A459" t="s">
        <v>8219</v>
      </c>
      <c r="B459">
        <v>28</v>
      </c>
      <c r="H459" t="s">
        <v>8221</v>
      </c>
      <c r="I459">
        <v>5</v>
      </c>
    </row>
    <row r="460" spans="1:9" x14ac:dyDescent="0.25">
      <c r="A460" t="s">
        <v>8219</v>
      </c>
      <c r="B460">
        <v>24</v>
      </c>
      <c r="H460" t="s">
        <v>8221</v>
      </c>
      <c r="I460">
        <v>8</v>
      </c>
    </row>
    <row r="461" spans="1:9" x14ac:dyDescent="0.25">
      <c r="A461" t="s">
        <v>8219</v>
      </c>
      <c r="B461">
        <v>76</v>
      </c>
      <c r="H461" t="s">
        <v>8221</v>
      </c>
      <c r="I461">
        <v>229</v>
      </c>
    </row>
    <row r="462" spans="1:9" x14ac:dyDescent="0.25">
      <c r="A462" t="s">
        <v>8219</v>
      </c>
      <c r="B462">
        <v>98</v>
      </c>
      <c r="H462" t="s">
        <v>8221</v>
      </c>
      <c r="I462">
        <v>40</v>
      </c>
    </row>
    <row r="463" spans="1:9" x14ac:dyDescent="0.25">
      <c r="A463" t="s">
        <v>8219</v>
      </c>
      <c r="B463">
        <v>30</v>
      </c>
      <c r="H463" t="s">
        <v>8221</v>
      </c>
      <c r="I463">
        <v>123</v>
      </c>
    </row>
    <row r="464" spans="1:9" x14ac:dyDescent="0.25">
      <c r="A464" t="s">
        <v>8219</v>
      </c>
      <c r="B464">
        <v>478</v>
      </c>
      <c r="H464" t="s">
        <v>8221</v>
      </c>
      <c r="I464">
        <v>5</v>
      </c>
    </row>
    <row r="465" spans="1:9" x14ac:dyDescent="0.25">
      <c r="A465" t="s">
        <v>8219</v>
      </c>
      <c r="B465">
        <v>74</v>
      </c>
      <c r="H465" t="s">
        <v>8221</v>
      </c>
      <c r="I465">
        <v>148</v>
      </c>
    </row>
    <row r="466" spans="1:9" x14ac:dyDescent="0.25">
      <c r="A466" t="s">
        <v>8219</v>
      </c>
      <c r="B466">
        <v>131</v>
      </c>
      <c r="H466" t="s">
        <v>8221</v>
      </c>
      <c r="I466">
        <v>10</v>
      </c>
    </row>
    <row r="467" spans="1:9" x14ac:dyDescent="0.25">
      <c r="A467" t="s">
        <v>8219</v>
      </c>
      <c r="B467">
        <v>61</v>
      </c>
      <c r="H467" t="s">
        <v>8221</v>
      </c>
      <c r="I467">
        <v>4</v>
      </c>
    </row>
    <row r="468" spans="1:9" x14ac:dyDescent="0.25">
      <c r="A468" t="s">
        <v>8219</v>
      </c>
      <c r="B468">
        <v>1071</v>
      </c>
      <c r="H468" t="s">
        <v>8221</v>
      </c>
      <c r="I468">
        <v>21</v>
      </c>
    </row>
    <row r="469" spans="1:9" x14ac:dyDescent="0.25">
      <c r="A469" t="s">
        <v>8219</v>
      </c>
      <c r="B469">
        <v>122</v>
      </c>
      <c r="H469" t="s">
        <v>8221</v>
      </c>
      <c r="I469">
        <v>2</v>
      </c>
    </row>
    <row r="470" spans="1:9" x14ac:dyDescent="0.25">
      <c r="A470" t="s">
        <v>8219</v>
      </c>
      <c r="B470">
        <v>111</v>
      </c>
      <c r="H470" t="s">
        <v>8221</v>
      </c>
      <c r="I470">
        <v>0</v>
      </c>
    </row>
    <row r="471" spans="1:9" x14ac:dyDescent="0.25">
      <c r="A471" t="s">
        <v>8219</v>
      </c>
      <c r="B471">
        <v>255</v>
      </c>
      <c r="H471" t="s">
        <v>8221</v>
      </c>
      <c r="I471">
        <v>4</v>
      </c>
    </row>
    <row r="472" spans="1:9" x14ac:dyDescent="0.25">
      <c r="A472" t="s">
        <v>8219</v>
      </c>
      <c r="B472">
        <v>141</v>
      </c>
      <c r="H472" t="s">
        <v>8221</v>
      </c>
      <c r="I472">
        <v>1</v>
      </c>
    </row>
    <row r="473" spans="1:9" x14ac:dyDescent="0.25">
      <c r="A473" t="s">
        <v>8219</v>
      </c>
      <c r="B473">
        <v>159</v>
      </c>
      <c r="H473" t="s">
        <v>8221</v>
      </c>
      <c r="I473">
        <v>30</v>
      </c>
    </row>
    <row r="474" spans="1:9" x14ac:dyDescent="0.25">
      <c r="A474" t="s">
        <v>8219</v>
      </c>
      <c r="B474">
        <v>99</v>
      </c>
      <c r="H474" t="s">
        <v>8221</v>
      </c>
      <c r="I474">
        <v>3</v>
      </c>
    </row>
    <row r="475" spans="1:9" x14ac:dyDescent="0.25">
      <c r="A475" t="s">
        <v>8219</v>
      </c>
      <c r="B475">
        <v>96</v>
      </c>
      <c r="H475" t="s">
        <v>8221</v>
      </c>
      <c r="I475">
        <v>975</v>
      </c>
    </row>
    <row r="476" spans="1:9" x14ac:dyDescent="0.25">
      <c r="A476" t="s">
        <v>8219</v>
      </c>
      <c r="B476">
        <v>27</v>
      </c>
      <c r="H476" t="s">
        <v>8221</v>
      </c>
      <c r="I476">
        <v>167</v>
      </c>
    </row>
    <row r="477" spans="1:9" x14ac:dyDescent="0.25">
      <c r="A477" t="s">
        <v>8219</v>
      </c>
      <c r="B477">
        <v>166</v>
      </c>
      <c r="H477" t="s">
        <v>8221</v>
      </c>
      <c r="I477">
        <v>5</v>
      </c>
    </row>
    <row r="478" spans="1:9" x14ac:dyDescent="0.25">
      <c r="A478" t="s">
        <v>8219</v>
      </c>
      <c r="B478">
        <v>76</v>
      </c>
      <c r="H478" t="s">
        <v>8221</v>
      </c>
      <c r="I478">
        <v>18</v>
      </c>
    </row>
    <row r="479" spans="1:9" x14ac:dyDescent="0.25">
      <c r="A479" t="s">
        <v>8219</v>
      </c>
      <c r="B479">
        <v>211</v>
      </c>
      <c r="H479" t="s">
        <v>8221</v>
      </c>
      <c r="I479">
        <v>98</v>
      </c>
    </row>
    <row r="480" spans="1:9" x14ac:dyDescent="0.25">
      <c r="A480" t="s">
        <v>8219</v>
      </c>
      <c r="B480">
        <v>21</v>
      </c>
      <c r="H480" t="s">
        <v>8221</v>
      </c>
      <c r="I480">
        <v>4</v>
      </c>
    </row>
    <row r="481" spans="1:9" x14ac:dyDescent="0.25">
      <c r="A481" t="s">
        <v>8219</v>
      </c>
      <c r="B481">
        <v>61</v>
      </c>
      <c r="H481" t="s">
        <v>8221</v>
      </c>
      <c r="I481">
        <v>3</v>
      </c>
    </row>
    <row r="482" spans="1:9" x14ac:dyDescent="0.25">
      <c r="A482" t="s">
        <v>8219</v>
      </c>
      <c r="B482">
        <v>30</v>
      </c>
      <c r="H482" t="s">
        <v>8221</v>
      </c>
      <c r="I482">
        <v>1</v>
      </c>
    </row>
    <row r="483" spans="1:9" x14ac:dyDescent="0.25">
      <c r="A483" t="s">
        <v>8219</v>
      </c>
      <c r="B483">
        <v>375</v>
      </c>
      <c r="H483" t="s">
        <v>8221</v>
      </c>
      <c r="I483">
        <v>0</v>
      </c>
    </row>
    <row r="484" spans="1:9" x14ac:dyDescent="0.25">
      <c r="A484" t="s">
        <v>8219</v>
      </c>
      <c r="B484">
        <v>111</v>
      </c>
      <c r="H484" t="s">
        <v>8221</v>
      </c>
      <c r="I484">
        <v>9</v>
      </c>
    </row>
    <row r="485" spans="1:9" x14ac:dyDescent="0.25">
      <c r="A485" t="s">
        <v>8219</v>
      </c>
      <c r="B485">
        <v>123</v>
      </c>
      <c r="H485" t="s">
        <v>8221</v>
      </c>
      <c r="I485">
        <v>2</v>
      </c>
    </row>
    <row r="486" spans="1:9" x14ac:dyDescent="0.25">
      <c r="A486" t="s">
        <v>8219</v>
      </c>
      <c r="B486">
        <v>70</v>
      </c>
      <c r="H486" t="s">
        <v>8221</v>
      </c>
      <c r="I486">
        <v>0</v>
      </c>
    </row>
    <row r="487" spans="1:9" x14ac:dyDescent="0.25">
      <c r="A487" t="s">
        <v>8219</v>
      </c>
      <c r="B487">
        <v>85</v>
      </c>
      <c r="H487" t="s">
        <v>8221</v>
      </c>
      <c r="I487">
        <v>147</v>
      </c>
    </row>
    <row r="488" spans="1:9" x14ac:dyDescent="0.25">
      <c r="A488" t="s">
        <v>8219</v>
      </c>
      <c r="B488">
        <v>86</v>
      </c>
      <c r="H488" t="s">
        <v>8221</v>
      </c>
      <c r="I488">
        <v>49</v>
      </c>
    </row>
    <row r="489" spans="1:9" x14ac:dyDescent="0.25">
      <c r="A489" t="s">
        <v>8219</v>
      </c>
      <c r="B489">
        <v>13</v>
      </c>
      <c r="H489" t="s">
        <v>8221</v>
      </c>
      <c r="I489">
        <v>1</v>
      </c>
    </row>
    <row r="490" spans="1:9" x14ac:dyDescent="0.25">
      <c r="A490" t="s">
        <v>8219</v>
      </c>
      <c r="B490">
        <v>33</v>
      </c>
      <c r="H490" t="s">
        <v>8221</v>
      </c>
      <c r="I490">
        <v>2</v>
      </c>
    </row>
    <row r="491" spans="1:9" x14ac:dyDescent="0.25">
      <c r="A491" t="s">
        <v>8219</v>
      </c>
      <c r="B491">
        <v>15</v>
      </c>
      <c r="H491" t="s">
        <v>8221</v>
      </c>
      <c r="I491">
        <v>7</v>
      </c>
    </row>
    <row r="492" spans="1:9" x14ac:dyDescent="0.25">
      <c r="A492" t="s">
        <v>8219</v>
      </c>
      <c r="B492">
        <v>273</v>
      </c>
      <c r="H492" t="s">
        <v>8221</v>
      </c>
      <c r="I492">
        <v>4</v>
      </c>
    </row>
    <row r="493" spans="1:9" x14ac:dyDescent="0.25">
      <c r="A493" t="s">
        <v>8219</v>
      </c>
      <c r="B493">
        <v>714</v>
      </c>
      <c r="H493" t="s">
        <v>8221</v>
      </c>
      <c r="I493">
        <v>27</v>
      </c>
    </row>
    <row r="494" spans="1:9" x14ac:dyDescent="0.25">
      <c r="A494" t="s">
        <v>8219</v>
      </c>
      <c r="B494">
        <v>170</v>
      </c>
      <c r="H494" t="s">
        <v>8221</v>
      </c>
      <c r="I494">
        <v>94</v>
      </c>
    </row>
    <row r="495" spans="1:9" x14ac:dyDescent="0.25">
      <c r="A495" t="s">
        <v>8219</v>
      </c>
      <c r="B495">
        <v>512</v>
      </c>
      <c r="H495" t="s">
        <v>8221</v>
      </c>
      <c r="I495">
        <v>29</v>
      </c>
    </row>
    <row r="496" spans="1:9" x14ac:dyDescent="0.25">
      <c r="A496" t="s">
        <v>8219</v>
      </c>
      <c r="B496">
        <v>314</v>
      </c>
      <c r="H496" t="s">
        <v>8221</v>
      </c>
      <c r="I496">
        <v>7</v>
      </c>
    </row>
    <row r="497" spans="1:9" x14ac:dyDescent="0.25">
      <c r="A497" t="s">
        <v>8219</v>
      </c>
      <c r="B497">
        <v>167</v>
      </c>
      <c r="H497" t="s">
        <v>8221</v>
      </c>
      <c r="I497">
        <v>22</v>
      </c>
    </row>
    <row r="498" spans="1:9" x14ac:dyDescent="0.25">
      <c r="A498" t="s">
        <v>8219</v>
      </c>
      <c r="B498">
        <v>9</v>
      </c>
      <c r="H498" t="s">
        <v>8221</v>
      </c>
      <c r="I498">
        <v>1</v>
      </c>
    </row>
    <row r="499" spans="1:9" x14ac:dyDescent="0.25">
      <c r="A499" t="s">
        <v>8219</v>
      </c>
      <c r="B499">
        <v>103</v>
      </c>
      <c r="H499" t="s">
        <v>8221</v>
      </c>
      <c r="I499">
        <v>10</v>
      </c>
    </row>
    <row r="500" spans="1:9" x14ac:dyDescent="0.25">
      <c r="A500" t="s">
        <v>8219</v>
      </c>
      <c r="B500">
        <v>111</v>
      </c>
      <c r="H500" t="s">
        <v>8221</v>
      </c>
      <c r="I500">
        <v>6</v>
      </c>
    </row>
    <row r="501" spans="1:9" x14ac:dyDescent="0.25">
      <c r="A501" t="s">
        <v>8219</v>
      </c>
      <c r="B501">
        <v>271</v>
      </c>
      <c r="H501" t="s">
        <v>8221</v>
      </c>
      <c r="I501">
        <v>24</v>
      </c>
    </row>
    <row r="502" spans="1:9" x14ac:dyDescent="0.25">
      <c r="A502" t="s">
        <v>8219</v>
      </c>
      <c r="B502">
        <v>101</v>
      </c>
      <c r="H502" t="s">
        <v>8221</v>
      </c>
      <c r="I502">
        <v>15</v>
      </c>
    </row>
    <row r="503" spans="1:9" x14ac:dyDescent="0.25">
      <c r="A503" t="s">
        <v>8219</v>
      </c>
      <c r="B503">
        <v>57</v>
      </c>
      <c r="H503" t="s">
        <v>8221</v>
      </c>
      <c r="I503">
        <v>37</v>
      </c>
    </row>
    <row r="504" spans="1:9" x14ac:dyDescent="0.25">
      <c r="A504" t="s">
        <v>8219</v>
      </c>
      <c r="B504">
        <v>62</v>
      </c>
      <c r="H504" t="s">
        <v>8221</v>
      </c>
      <c r="I504">
        <v>20</v>
      </c>
    </row>
    <row r="505" spans="1:9" x14ac:dyDescent="0.25">
      <c r="A505" t="s">
        <v>8219</v>
      </c>
      <c r="B505">
        <v>32</v>
      </c>
      <c r="H505" t="s">
        <v>8221</v>
      </c>
      <c r="I505">
        <v>7</v>
      </c>
    </row>
    <row r="506" spans="1:9" x14ac:dyDescent="0.25">
      <c r="A506" t="s">
        <v>8219</v>
      </c>
      <c r="B506">
        <v>141</v>
      </c>
      <c r="H506" t="s">
        <v>8221</v>
      </c>
      <c r="I506">
        <v>0</v>
      </c>
    </row>
    <row r="507" spans="1:9" x14ac:dyDescent="0.25">
      <c r="A507" t="s">
        <v>8219</v>
      </c>
      <c r="B507">
        <v>75</v>
      </c>
      <c r="H507" t="s">
        <v>8221</v>
      </c>
      <c r="I507">
        <v>21</v>
      </c>
    </row>
    <row r="508" spans="1:9" x14ac:dyDescent="0.25">
      <c r="A508" t="s">
        <v>8219</v>
      </c>
      <c r="B508">
        <v>46</v>
      </c>
      <c r="H508" t="s">
        <v>8221</v>
      </c>
      <c r="I508">
        <v>3</v>
      </c>
    </row>
    <row r="509" spans="1:9" x14ac:dyDescent="0.25">
      <c r="A509" t="s">
        <v>8219</v>
      </c>
      <c r="B509">
        <v>103</v>
      </c>
      <c r="H509" t="s">
        <v>8221</v>
      </c>
      <c r="I509">
        <v>11</v>
      </c>
    </row>
    <row r="510" spans="1:9" x14ac:dyDescent="0.25">
      <c r="A510" t="s">
        <v>8219</v>
      </c>
      <c r="B510">
        <v>6</v>
      </c>
      <c r="H510" t="s">
        <v>8221</v>
      </c>
      <c r="I510">
        <v>1</v>
      </c>
    </row>
    <row r="511" spans="1:9" x14ac:dyDescent="0.25">
      <c r="A511" t="s">
        <v>8219</v>
      </c>
      <c r="B511">
        <v>83</v>
      </c>
      <c r="H511" t="s">
        <v>8221</v>
      </c>
      <c r="I511">
        <v>312</v>
      </c>
    </row>
    <row r="512" spans="1:9" x14ac:dyDescent="0.25">
      <c r="A512" t="s">
        <v>8219</v>
      </c>
      <c r="B512">
        <v>108</v>
      </c>
      <c r="H512" t="s">
        <v>8221</v>
      </c>
      <c r="I512">
        <v>1</v>
      </c>
    </row>
    <row r="513" spans="1:9" x14ac:dyDescent="0.25">
      <c r="A513" t="s">
        <v>8219</v>
      </c>
      <c r="B513">
        <v>25</v>
      </c>
      <c r="H513" t="s">
        <v>8221</v>
      </c>
      <c r="I513">
        <v>3</v>
      </c>
    </row>
    <row r="514" spans="1:9" x14ac:dyDescent="0.25">
      <c r="A514" t="s">
        <v>8219</v>
      </c>
      <c r="B514">
        <v>549</v>
      </c>
      <c r="H514" t="s">
        <v>8221</v>
      </c>
      <c r="I514">
        <v>4</v>
      </c>
    </row>
    <row r="515" spans="1:9" x14ac:dyDescent="0.25">
      <c r="A515" t="s">
        <v>8219</v>
      </c>
      <c r="B515">
        <v>222</v>
      </c>
      <c r="H515" t="s">
        <v>8221</v>
      </c>
      <c r="I515">
        <v>10</v>
      </c>
    </row>
    <row r="516" spans="1:9" x14ac:dyDescent="0.25">
      <c r="A516" t="s">
        <v>8219</v>
      </c>
      <c r="B516">
        <v>183</v>
      </c>
      <c r="H516" t="s">
        <v>8221</v>
      </c>
      <c r="I516">
        <v>8</v>
      </c>
    </row>
    <row r="517" spans="1:9" x14ac:dyDescent="0.25">
      <c r="A517" t="s">
        <v>8219</v>
      </c>
      <c r="B517">
        <v>89</v>
      </c>
      <c r="H517" t="s">
        <v>8221</v>
      </c>
      <c r="I517">
        <v>3</v>
      </c>
    </row>
    <row r="518" spans="1:9" x14ac:dyDescent="0.25">
      <c r="A518" t="s">
        <v>8219</v>
      </c>
      <c r="B518">
        <v>253</v>
      </c>
      <c r="H518" t="s">
        <v>8221</v>
      </c>
      <c r="I518">
        <v>1</v>
      </c>
    </row>
    <row r="519" spans="1:9" x14ac:dyDescent="0.25">
      <c r="A519" t="s">
        <v>8219</v>
      </c>
      <c r="B519">
        <v>140</v>
      </c>
      <c r="H519" t="s">
        <v>8221</v>
      </c>
      <c r="I519">
        <v>0</v>
      </c>
    </row>
    <row r="520" spans="1:9" x14ac:dyDescent="0.25">
      <c r="A520" t="s">
        <v>8219</v>
      </c>
      <c r="B520">
        <v>103</v>
      </c>
      <c r="H520" t="s">
        <v>8221</v>
      </c>
      <c r="I520">
        <v>5</v>
      </c>
    </row>
    <row r="521" spans="1:9" x14ac:dyDescent="0.25">
      <c r="A521" t="s">
        <v>8219</v>
      </c>
      <c r="B521">
        <v>138</v>
      </c>
      <c r="H521" t="s">
        <v>8221</v>
      </c>
      <c r="I521">
        <v>0</v>
      </c>
    </row>
    <row r="522" spans="1:9" x14ac:dyDescent="0.25">
      <c r="A522" t="s">
        <v>8219</v>
      </c>
      <c r="B522">
        <v>191</v>
      </c>
      <c r="H522" t="s">
        <v>8221</v>
      </c>
      <c r="I522">
        <v>3</v>
      </c>
    </row>
    <row r="523" spans="1:9" x14ac:dyDescent="0.25">
      <c r="A523" t="s">
        <v>8219</v>
      </c>
      <c r="B523">
        <v>45</v>
      </c>
      <c r="H523" t="s">
        <v>8221</v>
      </c>
      <c r="I523">
        <v>7</v>
      </c>
    </row>
    <row r="524" spans="1:9" x14ac:dyDescent="0.25">
      <c r="A524" t="s">
        <v>8219</v>
      </c>
      <c r="B524">
        <v>17</v>
      </c>
      <c r="H524" t="s">
        <v>8221</v>
      </c>
      <c r="I524">
        <v>0</v>
      </c>
    </row>
    <row r="525" spans="1:9" x14ac:dyDescent="0.25">
      <c r="A525" t="s">
        <v>8219</v>
      </c>
      <c r="B525">
        <v>31</v>
      </c>
      <c r="H525" t="s">
        <v>8221</v>
      </c>
      <c r="I525">
        <v>2</v>
      </c>
    </row>
    <row r="526" spans="1:9" x14ac:dyDescent="0.25">
      <c r="A526" t="s">
        <v>8219</v>
      </c>
      <c r="B526">
        <v>50</v>
      </c>
      <c r="H526" t="s">
        <v>8221</v>
      </c>
      <c r="I526">
        <v>23</v>
      </c>
    </row>
    <row r="527" spans="1:9" x14ac:dyDescent="0.25">
      <c r="A527" t="s">
        <v>8219</v>
      </c>
      <c r="B527">
        <v>59</v>
      </c>
      <c r="H527" t="s">
        <v>8221</v>
      </c>
      <c r="I527">
        <v>1</v>
      </c>
    </row>
    <row r="528" spans="1:9" x14ac:dyDescent="0.25">
      <c r="A528" t="s">
        <v>8219</v>
      </c>
      <c r="B528">
        <v>81</v>
      </c>
      <c r="H528" t="s">
        <v>8221</v>
      </c>
      <c r="I528">
        <v>2</v>
      </c>
    </row>
    <row r="529" spans="1:9" x14ac:dyDescent="0.25">
      <c r="A529" t="s">
        <v>8219</v>
      </c>
      <c r="B529">
        <v>508</v>
      </c>
      <c r="H529" t="s">
        <v>8221</v>
      </c>
      <c r="I529">
        <v>3</v>
      </c>
    </row>
    <row r="530" spans="1:9" x14ac:dyDescent="0.25">
      <c r="A530" t="s">
        <v>8219</v>
      </c>
      <c r="B530">
        <v>74</v>
      </c>
      <c r="H530" t="s">
        <v>8221</v>
      </c>
      <c r="I530">
        <v>0</v>
      </c>
    </row>
    <row r="531" spans="1:9" x14ac:dyDescent="0.25">
      <c r="A531" t="s">
        <v>8219</v>
      </c>
      <c r="B531">
        <v>141</v>
      </c>
      <c r="H531" t="s">
        <v>8221</v>
      </c>
      <c r="I531">
        <v>13</v>
      </c>
    </row>
    <row r="532" spans="1:9" x14ac:dyDescent="0.25">
      <c r="A532" t="s">
        <v>8219</v>
      </c>
      <c r="B532">
        <v>711</v>
      </c>
      <c r="H532" t="s">
        <v>8221</v>
      </c>
      <c r="I532">
        <v>1</v>
      </c>
    </row>
    <row r="533" spans="1:9" x14ac:dyDescent="0.25">
      <c r="A533" t="s">
        <v>8219</v>
      </c>
      <c r="B533">
        <v>141</v>
      </c>
      <c r="H533" t="s">
        <v>8221</v>
      </c>
      <c r="I533">
        <v>1</v>
      </c>
    </row>
    <row r="534" spans="1:9" x14ac:dyDescent="0.25">
      <c r="A534" t="s">
        <v>8219</v>
      </c>
      <c r="B534">
        <v>109</v>
      </c>
      <c r="H534" t="s">
        <v>8221</v>
      </c>
      <c r="I534">
        <v>1</v>
      </c>
    </row>
    <row r="535" spans="1:9" x14ac:dyDescent="0.25">
      <c r="A535" t="s">
        <v>8219</v>
      </c>
      <c r="B535">
        <v>361</v>
      </c>
      <c r="H535" t="s">
        <v>8221</v>
      </c>
      <c r="I535">
        <v>6</v>
      </c>
    </row>
    <row r="536" spans="1:9" x14ac:dyDescent="0.25">
      <c r="A536" t="s">
        <v>8219</v>
      </c>
      <c r="B536">
        <v>176</v>
      </c>
      <c r="H536" t="s">
        <v>8221</v>
      </c>
      <c r="I536">
        <v>39</v>
      </c>
    </row>
    <row r="537" spans="1:9" x14ac:dyDescent="0.25">
      <c r="A537" t="s">
        <v>8219</v>
      </c>
      <c r="B537">
        <v>670</v>
      </c>
      <c r="H537" t="s">
        <v>8221</v>
      </c>
      <c r="I537">
        <v>4</v>
      </c>
    </row>
    <row r="538" spans="1:9" x14ac:dyDescent="0.25">
      <c r="A538" t="s">
        <v>8219</v>
      </c>
      <c r="B538">
        <v>96</v>
      </c>
      <c r="H538" t="s">
        <v>8221</v>
      </c>
      <c r="I538">
        <v>1</v>
      </c>
    </row>
    <row r="539" spans="1:9" x14ac:dyDescent="0.25">
      <c r="A539" t="s">
        <v>8219</v>
      </c>
      <c r="B539">
        <v>74</v>
      </c>
      <c r="H539" t="s">
        <v>8221</v>
      </c>
      <c r="I539">
        <v>0</v>
      </c>
    </row>
    <row r="540" spans="1:9" x14ac:dyDescent="0.25">
      <c r="A540" t="s">
        <v>8219</v>
      </c>
      <c r="B540">
        <v>52</v>
      </c>
      <c r="H540" t="s">
        <v>8221</v>
      </c>
      <c r="I540">
        <v>0</v>
      </c>
    </row>
    <row r="541" spans="1:9" x14ac:dyDescent="0.25">
      <c r="A541" t="s">
        <v>8219</v>
      </c>
      <c r="B541">
        <v>105</v>
      </c>
      <c r="H541" t="s">
        <v>8221</v>
      </c>
      <c r="I541">
        <v>0</v>
      </c>
    </row>
    <row r="542" spans="1:9" x14ac:dyDescent="0.25">
      <c r="A542" t="s">
        <v>8219</v>
      </c>
      <c r="B542">
        <v>41</v>
      </c>
      <c r="H542" t="s">
        <v>8221</v>
      </c>
      <c r="I542">
        <v>8</v>
      </c>
    </row>
    <row r="543" spans="1:9" x14ac:dyDescent="0.25">
      <c r="A543" t="s">
        <v>8219</v>
      </c>
      <c r="B543">
        <v>34</v>
      </c>
      <c r="H543" t="s">
        <v>8221</v>
      </c>
      <c r="I543">
        <v>0</v>
      </c>
    </row>
    <row r="544" spans="1:9" x14ac:dyDescent="0.25">
      <c r="A544" t="s">
        <v>8219</v>
      </c>
      <c r="B544">
        <v>66</v>
      </c>
      <c r="H544" t="s">
        <v>8221</v>
      </c>
      <c r="I544">
        <v>1</v>
      </c>
    </row>
    <row r="545" spans="1:9" x14ac:dyDescent="0.25">
      <c r="A545" t="s">
        <v>8219</v>
      </c>
      <c r="B545">
        <v>50</v>
      </c>
      <c r="H545" t="s">
        <v>8221</v>
      </c>
      <c r="I545">
        <v>12</v>
      </c>
    </row>
    <row r="546" spans="1:9" x14ac:dyDescent="0.25">
      <c r="A546" t="s">
        <v>8219</v>
      </c>
      <c r="B546">
        <v>159</v>
      </c>
      <c r="H546" t="s">
        <v>8221</v>
      </c>
      <c r="I546">
        <v>0</v>
      </c>
    </row>
    <row r="547" spans="1:9" x14ac:dyDescent="0.25">
      <c r="A547" t="s">
        <v>8219</v>
      </c>
      <c r="B547">
        <v>182</v>
      </c>
      <c r="H547" t="s">
        <v>8221</v>
      </c>
      <c r="I547">
        <v>3</v>
      </c>
    </row>
    <row r="548" spans="1:9" x14ac:dyDescent="0.25">
      <c r="A548" t="s">
        <v>8219</v>
      </c>
      <c r="B548">
        <v>206</v>
      </c>
      <c r="H548" t="s">
        <v>8221</v>
      </c>
      <c r="I548">
        <v>2</v>
      </c>
    </row>
    <row r="549" spans="1:9" x14ac:dyDescent="0.25">
      <c r="A549" t="s">
        <v>8219</v>
      </c>
      <c r="B549">
        <v>169</v>
      </c>
      <c r="H549" t="s">
        <v>8221</v>
      </c>
      <c r="I549">
        <v>6</v>
      </c>
    </row>
    <row r="550" spans="1:9" x14ac:dyDescent="0.25">
      <c r="A550" t="s">
        <v>8219</v>
      </c>
      <c r="B550">
        <v>31</v>
      </c>
      <c r="H550" t="s">
        <v>8221</v>
      </c>
      <c r="I550">
        <v>0</v>
      </c>
    </row>
    <row r="551" spans="1:9" x14ac:dyDescent="0.25">
      <c r="A551" t="s">
        <v>8219</v>
      </c>
      <c r="B551">
        <v>28</v>
      </c>
      <c r="H551" t="s">
        <v>8221</v>
      </c>
      <c r="I551">
        <v>15</v>
      </c>
    </row>
    <row r="552" spans="1:9" x14ac:dyDescent="0.25">
      <c r="A552" t="s">
        <v>8219</v>
      </c>
      <c r="B552">
        <v>54</v>
      </c>
      <c r="H552" t="s">
        <v>8221</v>
      </c>
      <c r="I552">
        <v>1</v>
      </c>
    </row>
    <row r="553" spans="1:9" x14ac:dyDescent="0.25">
      <c r="A553" t="s">
        <v>8219</v>
      </c>
      <c r="B553">
        <v>467</v>
      </c>
      <c r="H553" t="s">
        <v>8221</v>
      </c>
      <c r="I553">
        <v>3</v>
      </c>
    </row>
    <row r="554" spans="1:9" x14ac:dyDescent="0.25">
      <c r="A554" t="s">
        <v>8219</v>
      </c>
      <c r="B554">
        <v>389</v>
      </c>
      <c r="H554" t="s">
        <v>8221</v>
      </c>
      <c r="I554">
        <v>8</v>
      </c>
    </row>
    <row r="555" spans="1:9" x14ac:dyDescent="0.25">
      <c r="A555" t="s">
        <v>8219</v>
      </c>
      <c r="B555">
        <v>68</v>
      </c>
      <c r="H555" t="s">
        <v>8221</v>
      </c>
      <c r="I555">
        <v>0</v>
      </c>
    </row>
    <row r="556" spans="1:9" x14ac:dyDescent="0.25">
      <c r="A556" t="s">
        <v>8219</v>
      </c>
      <c r="B556">
        <v>413</v>
      </c>
      <c r="H556" t="s">
        <v>8221</v>
      </c>
      <c r="I556">
        <v>3</v>
      </c>
    </row>
    <row r="557" spans="1:9" x14ac:dyDescent="0.25">
      <c r="A557" t="s">
        <v>8219</v>
      </c>
      <c r="B557">
        <v>190</v>
      </c>
      <c r="H557" t="s">
        <v>8221</v>
      </c>
      <c r="I557">
        <v>3</v>
      </c>
    </row>
    <row r="558" spans="1:9" x14ac:dyDescent="0.25">
      <c r="A558" t="s">
        <v>8219</v>
      </c>
      <c r="B558">
        <v>189</v>
      </c>
      <c r="H558" t="s">
        <v>8221</v>
      </c>
      <c r="I558">
        <v>0</v>
      </c>
    </row>
    <row r="559" spans="1:9" x14ac:dyDescent="0.25">
      <c r="A559" t="s">
        <v>8219</v>
      </c>
      <c r="B559">
        <v>130</v>
      </c>
      <c r="H559" t="s">
        <v>8221</v>
      </c>
      <c r="I559">
        <v>19</v>
      </c>
    </row>
    <row r="560" spans="1:9" x14ac:dyDescent="0.25">
      <c r="A560" t="s">
        <v>8219</v>
      </c>
      <c r="B560">
        <v>74</v>
      </c>
      <c r="H560" t="s">
        <v>8221</v>
      </c>
      <c r="I560">
        <v>0</v>
      </c>
    </row>
    <row r="561" spans="1:9" x14ac:dyDescent="0.25">
      <c r="A561" t="s">
        <v>8219</v>
      </c>
      <c r="B561">
        <v>274</v>
      </c>
      <c r="H561" t="s">
        <v>8221</v>
      </c>
      <c r="I561">
        <v>2</v>
      </c>
    </row>
    <row r="562" spans="1:9" x14ac:dyDescent="0.25">
      <c r="A562" t="s">
        <v>8219</v>
      </c>
      <c r="B562">
        <v>22</v>
      </c>
      <c r="H562" t="s">
        <v>8221</v>
      </c>
      <c r="I562">
        <v>0</v>
      </c>
    </row>
    <row r="563" spans="1:9" x14ac:dyDescent="0.25">
      <c r="A563" t="s">
        <v>8219</v>
      </c>
      <c r="B563">
        <v>31</v>
      </c>
      <c r="H563" t="s">
        <v>8221</v>
      </c>
      <c r="I563">
        <v>0</v>
      </c>
    </row>
    <row r="564" spans="1:9" x14ac:dyDescent="0.25">
      <c r="A564" t="s">
        <v>8219</v>
      </c>
      <c r="B564">
        <v>63</v>
      </c>
      <c r="H564" t="s">
        <v>8221</v>
      </c>
      <c r="I564">
        <v>25</v>
      </c>
    </row>
    <row r="565" spans="1:9" x14ac:dyDescent="0.25">
      <c r="A565" t="s">
        <v>8219</v>
      </c>
      <c r="B565">
        <v>20</v>
      </c>
      <c r="H565" t="s">
        <v>8221</v>
      </c>
      <c r="I565">
        <v>8</v>
      </c>
    </row>
    <row r="566" spans="1:9" x14ac:dyDescent="0.25">
      <c r="A566" t="s">
        <v>8219</v>
      </c>
      <c r="B566">
        <v>25</v>
      </c>
      <c r="H566" t="s">
        <v>8221</v>
      </c>
      <c r="I566">
        <v>16</v>
      </c>
    </row>
    <row r="567" spans="1:9" x14ac:dyDescent="0.25">
      <c r="A567" t="s">
        <v>8219</v>
      </c>
      <c r="B567">
        <v>61</v>
      </c>
      <c r="H567" t="s">
        <v>8221</v>
      </c>
      <c r="I567">
        <v>3</v>
      </c>
    </row>
    <row r="568" spans="1:9" x14ac:dyDescent="0.25">
      <c r="A568" t="s">
        <v>8219</v>
      </c>
      <c r="B568">
        <v>52</v>
      </c>
      <c r="H568" t="s">
        <v>8221</v>
      </c>
      <c r="I568">
        <v>3</v>
      </c>
    </row>
    <row r="569" spans="1:9" x14ac:dyDescent="0.25">
      <c r="A569" t="s">
        <v>8219</v>
      </c>
      <c r="B569">
        <v>86</v>
      </c>
      <c r="H569" t="s">
        <v>8221</v>
      </c>
      <c r="I569">
        <v>2</v>
      </c>
    </row>
    <row r="570" spans="1:9" x14ac:dyDescent="0.25">
      <c r="A570" t="s">
        <v>8219</v>
      </c>
      <c r="B570">
        <v>42</v>
      </c>
      <c r="H570" t="s">
        <v>8221</v>
      </c>
      <c r="I570">
        <v>1</v>
      </c>
    </row>
    <row r="571" spans="1:9" x14ac:dyDescent="0.25">
      <c r="A571" t="s">
        <v>8219</v>
      </c>
      <c r="B571">
        <v>52</v>
      </c>
      <c r="H571" t="s">
        <v>8221</v>
      </c>
      <c r="I571">
        <v>0</v>
      </c>
    </row>
    <row r="572" spans="1:9" x14ac:dyDescent="0.25">
      <c r="A572" t="s">
        <v>8219</v>
      </c>
      <c r="B572">
        <v>120</v>
      </c>
      <c r="H572" t="s">
        <v>8221</v>
      </c>
      <c r="I572">
        <v>1</v>
      </c>
    </row>
    <row r="573" spans="1:9" x14ac:dyDescent="0.25">
      <c r="A573" t="s">
        <v>8219</v>
      </c>
      <c r="B573">
        <v>22</v>
      </c>
      <c r="H573" t="s">
        <v>8221</v>
      </c>
      <c r="I573">
        <v>19</v>
      </c>
    </row>
    <row r="574" spans="1:9" x14ac:dyDescent="0.25">
      <c r="A574" t="s">
        <v>8219</v>
      </c>
      <c r="B574">
        <v>64</v>
      </c>
      <c r="H574" t="s">
        <v>8221</v>
      </c>
      <c r="I574">
        <v>9</v>
      </c>
    </row>
    <row r="575" spans="1:9" x14ac:dyDescent="0.25">
      <c r="A575" t="s">
        <v>8219</v>
      </c>
      <c r="B575">
        <v>23</v>
      </c>
      <c r="H575" t="s">
        <v>8221</v>
      </c>
      <c r="I575">
        <v>1</v>
      </c>
    </row>
    <row r="576" spans="1:9" x14ac:dyDescent="0.25">
      <c r="A576" t="s">
        <v>8219</v>
      </c>
      <c r="B576">
        <v>238</v>
      </c>
      <c r="H576" t="s">
        <v>8221</v>
      </c>
      <c r="I576">
        <v>0</v>
      </c>
    </row>
    <row r="577" spans="1:9" x14ac:dyDescent="0.25">
      <c r="A577" t="s">
        <v>8219</v>
      </c>
      <c r="B577">
        <v>33</v>
      </c>
      <c r="H577" t="s">
        <v>8221</v>
      </c>
      <c r="I577">
        <v>1</v>
      </c>
    </row>
    <row r="578" spans="1:9" x14ac:dyDescent="0.25">
      <c r="A578" t="s">
        <v>8219</v>
      </c>
      <c r="B578">
        <v>32</v>
      </c>
      <c r="H578" t="s">
        <v>8221</v>
      </c>
      <c r="I578">
        <v>5</v>
      </c>
    </row>
    <row r="579" spans="1:9" x14ac:dyDescent="0.25">
      <c r="A579" t="s">
        <v>8219</v>
      </c>
      <c r="B579">
        <v>24</v>
      </c>
      <c r="H579" t="s">
        <v>8221</v>
      </c>
      <c r="I579">
        <v>85</v>
      </c>
    </row>
    <row r="580" spans="1:9" x14ac:dyDescent="0.25">
      <c r="A580" t="s">
        <v>8219</v>
      </c>
      <c r="B580">
        <v>29</v>
      </c>
      <c r="H580" t="s">
        <v>8221</v>
      </c>
      <c r="I580">
        <v>3</v>
      </c>
    </row>
    <row r="581" spans="1:9" x14ac:dyDescent="0.25">
      <c r="A581" t="s">
        <v>8219</v>
      </c>
      <c r="B581">
        <v>50</v>
      </c>
      <c r="H581" t="s">
        <v>8221</v>
      </c>
      <c r="I581">
        <v>4</v>
      </c>
    </row>
    <row r="582" spans="1:9" x14ac:dyDescent="0.25">
      <c r="A582" t="s">
        <v>8219</v>
      </c>
      <c r="B582">
        <v>108</v>
      </c>
      <c r="H582" t="s">
        <v>8221</v>
      </c>
      <c r="I582">
        <v>3</v>
      </c>
    </row>
    <row r="583" spans="1:9" x14ac:dyDescent="0.25">
      <c r="A583" t="s">
        <v>8219</v>
      </c>
      <c r="B583">
        <v>139</v>
      </c>
      <c r="H583" t="s">
        <v>8221</v>
      </c>
      <c r="I583">
        <v>5</v>
      </c>
    </row>
    <row r="584" spans="1:9" x14ac:dyDescent="0.25">
      <c r="A584" t="s">
        <v>8219</v>
      </c>
      <c r="B584">
        <v>7</v>
      </c>
      <c r="H584" t="s">
        <v>8221</v>
      </c>
      <c r="I584">
        <v>17</v>
      </c>
    </row>
    <row r="585" spans="1:9" x14ac:dyDescent="0.25">
      <c r="A585" t="s">
        <v>8219</v>
      </c>
      <c r="B585">
        <v>149</v>
      </c>
      <c r="H585" t="s">
        <v>8221</v>
      </c>
      <c r="I585">
        <v>3</v>
      </c>
    </row>
    <row r="586" spans="1:9" x14ac:dyDescent="0.25">
      <c r="A586" t="s">
        <v>8219</v>
      </c>
      <c r="B586">
        <v>31</v>
      </c>
      <c r="H586" t="s">
        <v>8221</v>
      </c>
      <c r="I586">
        <v>2</v>
      </c>
    </row>
    <row r="587" spans="1:9" x14ac:dyDescent="0.25">
      <c r="A587" t="s">
        <v>8219</v>
      </c>
      <c r="B587">
        <v>26</v>
      </c>
      <c r="H587" t="s">
        <v>8221</v>
      </c>
      <c r="I587">
        <v>6</v>
      </c>
    </row>
    <row r="588" spans="1:9" x14ac:dyDescent="0.25">
      <c r="A588" t="s">
        <v>8219</v>
      </c>
      <c r="B588">
        <v>172</v>
      </c>
      <c r="H588" t="s">
        <v>8221</v>
      </c>
      <c r="I588">
        <v>0</v>
      </c>
    </row>
    <row r="589" spans="1:9" x14ac:dyDescent="0.25">
      <c r="A589" t="s">
        <v>8219</v>
      </c>
      <c r="B589">
        <v>78</v>
      </c>
      <c r="H589" t="s">
        <v>8221</v>
      </c>
      <c r="I589">
        <v>1</v>
      </c>
    </row>
    <row r="590" spans="1:9" x14ac:dyDescent="0.25">
      <c r="A590" t="s">
        <v>8219</v>
      </c>
      <c r="B590">
        <v>120</v>
      </c>
      <c r="H590" t="s">
        <v>8221</v>
      </c>
      <c r="I590">
        <v>3</v>
      </c>
    </row>
    <row r="591" spans="1:9" x14ac:dyDescent="0.25">
      <c r="A591" t="s">
        <v>8219</v>
      </c>
      <c r="B591">
        <v>227</v>
      </c>
      <c r="H591" t="s">
        <v>8221</v>
      </c>
      <c r="I591">
        <v>13</v>
      </c>
    </row>
    <row r="592" spans="1:9" x14ac:dyDescent="0.25">
      <c r="A592" t="s">
        <v>8219</v>
      </c>
      <c r="B592">
        <v>42</v>
      </c>
      <c r="H592" t="s">
        <v>8221</v>
      </c>
      <c r="I592">
        <v>1</v>
      </c>
    </row>
    <row r="593" spans="1:9" x14ac:dyDescent="0.25">
      <c r="A593" t="s">
        <v>8219</v>
      </c>
      <c r="B593">
        <v>64</v>
      </c>
      <c r="H593" t="s">
        <v>8221</v>
      </c>
      <c r="I593">
        <v>1</v>
      </c>
    </row>
    <row r="594" spans="1:9" x14ac:dyDescent="0.25">
      <c r="A594" t="s">
        <v>8219</v>
      </c>
      <c r="B594">
        <v>121</v>
      </c>
      <c r="H594" t="s">
        <v>8221</v>
      </c>
      <c r="I594">
        <v>9</v>
      </c>
    </row>
    <row r="595" spans="1:9" x14ac:dyDescent="0.25">
      <c r="A595" t="s">
        <v>8219</v>
      </c>
      <c r="B595">
        <v>87</v>
      </c>
      <c r="H595" t="s">
        <v>8221</v>
      </c>
      <c r="I595">
        <v>0</v>
      </c>
    </row>
    <row r="596" spans="1:9" x14ac:dyDescent="0.25">
      <c r="A596" t="s">
        <v>8219</v>
      </c>
      <c r="B596">
        <v>65</v>
      </c>
      <c r="H596" t="s">
        <v>8221</v>
      </c>
      <c r="I596">
        <v>2</v>
      </c>
    </row>
    <row r="597" spans="1:9" x14ac:dyDescent="0.25">
      <c r="A597" t="s">
        <v>8219</v>
      </c>
      <c r="B597">
        <v>49</v>
      </c>
      <c r="H597" t="s">
        <v>8221</v>
      </c>
      <c r="I597">
        <v>1</v>
      </c>
    </row>
    <row r="598" spans="1:9" x14ac:dyDescent="0.25">
      <c r="A598" t="s">
        <v>8219</v>
      </c>
      <c r="B598">
        <v>19</v>
      </c>
      <c r="H598" t="s">
        <v>8221</v>
      </c>
      <c r="I598">
        <v>10</v>
      </c>
    </row>
    <row r="599" spans="1:9" x14ac:dyDescent="0.25">
      <c r="A599" t="s">
        <v>8219</v>
      </c>
      <c r="B599">
        <v>81</v>
      </c>
      <c r="H599" t="s">
        <v>8221</v>
      </c>
      <c r="I599">
        <v>3</v>
      </c>
    </row>
    <row r="600" spans="1:9" x14ac:dyDescent="0.25">
      <c r="A600" t="s">
        <v>8219</v>
      </c>
      <c r="B600">
        <v>264</v>
      </c>
      <c r="H600" t="s">
        <v>8221</v>
      </c>
      <c r="I600">
        <v>2</v>
      </c>
    </row>
    <row r="601" spans="1:9" x14ac:dyDescent="0.25">
      <c r="A601" t="s">
        <v>8219</v>
      </c>
      <c r="B601">
        <v>25</v>
      </c>
      <c r="H601" t="s">
        <v>8221</v>
      </c>
      <c r="I601">
        <v>2</v>
      </c>
    </row>
    <row r="602" spans="1:9" x14ac:dyDescent="0.25">
      <c r="A602" t="s">
        <v>8219</v>
      </c>
      <c r="B602">
        <v>5</v>
      </c>
      <c r="H602" t="s">
        <v>8221</v>
      </c>
      <c r="I602">
        <v>1</v>
      </c>
    </row>
    <row r="603" spans="1:9" x14ac:dyDescent="0.25">
      <c r="A603" t="s">
        <v>8219</v>
      </c>
      <c r="B603">
        <v>144</v>
      </c>
      <c r="H603" t="s">
        <v>8221</v>
      </c>
      <c r="I603">
        <v>14</v>
      </c>
    </row>
    <row r="604" spans="1:9" x14ac:dyDescent="0.25">
      <c r="A604" t="s">
        <v>8219</v>
      </c>
      <c r="B604">
        <v>92</v>
      </c>
      <c r="H604" t="s">
        <v>8221</v>
      </c>
      <c r="I604">
        <v>0</v>
      </c>
    </row>
    <row r="605" spans="1:9" x14ac:dyDescent="0.25">
      <c r="A605" t="s">
        <v>8219</v>
      </c>
      <c r="B605">
        <v>147</v>
      </c>
      <c r="H605" t="s">
        <v>8221</v>
      </c>
      <c r="I605">
        <v>0</v>
      </c>
    </row>
    <row r="606" spans="1:9" x14ac:dyDescent="0.25">
      <c r="A606" t="s">
        <v>8219</v>
      </c>
      <c r="B606">
        <v>90</v>
      </c>
      <c r="H606" t="s">
        <v>8221</v>
      </c>
      <c r="I606">
        <v>4</v>
      </c>
    </row>
    <row r="607" spans="1:9" x14ac:dyDescent="0.25">
      <c r="A607" t="s">
        <v>8219</v>
      </c>
      <c r="B607">
        <v>87</v>
      </c>
      <c r="H607" t="s">
        <v>8221</v>
      </c>
      <c r="I607">
        <v>3</v>
      </c>
    </row>
    <row r="608" spans="1:9" x14ac:dyDescent="0.25">
      <c r="A608" t="s">
        <v>8219</v>
      </c>
      <c r="B608">
        <v>406</v>
      </c>
      <c r="H608" t="s">
        <v>8221</v>
      </c>
      <c r="I608">
        <v>0</v>
      </c>
    </row>
    <row r="609" spans="1:9" x14ac:dyDescent="0.25">
      <c r="A609" t="s">
        <v>8219</v>
      </c>
      <c r="B609">
        <v>20</v>
      </c>
      <c r="H609" t="s">
        <v>8221</v>
      </c>
      <c r="I609">
        <v>5</v>
      </c>
    </row>
    <row r="610" spans="1:9" x14ac:dyDescent="0.25">
      <c r="A610" t="s">
        <v>8219</v>
      </c>
      <c r="B610">
        <v>70</v>
      </c>
      <c r="H610" t="s">
        <v>8221</v>
      </c>
      <c r="I610">
        <v>47</v>
      </c>
    </row>
    <row r="611" spans="1:9" x14ac:dyDescent="0.25">
      <c r="A611" t="s">
        <v>8219</v>
      </c>
      <c r="B611">
        <v>16</v>
      </c>
      <c r="H611" t="s">
        <v>8221</v>
      </c>
      <c r="I611">
        <v>0</v>
      </c>
    </row>
    <row r="612" spans="1:9" x14ac:dyDescent="0.25">
      <c r="A612" t="s">
        <v>8219</v>
      </c>
      <c r="B612">
        <v>52</v>
      </c>
      <c r="H612" t="s">
        <v>8221</v>
      </c>
      <c r="I612">
        <v>10</v>
      </c>
    </row>
    <row r="613" spans="1:9" x14ac:dyDescent="0.25">
      <c r="A613" t="s">
        <v>8219</v>
      </c>
      <c r="B613">
        <v>66</v>
      </c>
      <c r="H613" t="s">
        <v>8221</v>
      </c>
      <c r="I613">
        <v>11</v>
      </c>
    </row>
    <row r="614" spans="1:9" x14ac:dyDescent="0.25">
      <c r="A614" t="s">
        <v>8219</v>
      </c>
      <c r="B614">
        <v>109</v>
      </c>
      <c r="H614" t="s">
        <v>8221</v>
      </c>
      <c r="I614">
        <v>2</v>
      </c>
    </row>
    <row r="615" spans="1:9" x14ac:dyDescent="0.25">
      <c r="A615" t="s">
        <v>8219</v>
      </c>
      <c r="B615">
        <v>168</v>
      </c>
      <c r="H615" t="s">
        <v>8221</v>
      </c>
      <c r="I615">
        <v>2</v>
      </c>
    </row>
    <row r="616" spans="1:9" x14ac:dyDescent="0.25">
      <c r="A616" t="s">
        <v>8219</v>
      </c>
      <c r="B616">
        <v>31</v>
      </c>
      <c r="H616" t="s">
        <v>8221</v>
      </c>
      <c r="I616">
        <v>22</v>
      </c>
    </row>
    <row r="617" spans="1:9" x14ac:dyDescent="0.25">
      <c r="A617" t="s">
        <v>8219</v>
      </c>
      <c r="B617">
        <v>133</v>
      </c>
      <c r="H617" t="s">
        <v>8221</v>
      </c>
      <c r="I617">
        <v>8</v>
      </c>
    </row>
    <row r="618" spans="1:9" x14ac:dyDescent="0.25">
      <c r="A618" t="s">
        <v>8219</v>
      </c>
      <c r="B618">
        <v>151</v>
      </c>
      <c r="H618" t="s">
        <v>8221</v>
      </c>
      <c r="I618">
        <v>6</v>
      </c>
    </row>
    <row r="619" spans="1:9" x14ac:dyDescent="0.25">
      <c r="A619" t="s">
        <v>8219</v>
      </c>
      <c r="B619">
        <v>5</v>
      </c>
      <c r="H619" t="s">
        <v>8221</v>
      </c>
      <c r="I619">
        <v>1</v>
      </c>
    </row>
    <row r="620" spans="1:9" x14ac:dyDescent="0.25">
      <c r="A620" t="s">
        <v>8219</v>
      </c>
      <c r="B620">
        <v>73</v>
      </c>
      <c r="H620" t="s">
        <v>8221</v>
      </c>
      <c r="I620">
        <v>3</v>
      </c>
    </row>
    <row r="621" spans="1:9" x14ac:dyDescent="0.25">
      <c r="A621" t="s">
        <v>8219</v>
      </c>
      <c r="B621">
        <v>148</v>
      </c>
      <c r="H621" t="s">
        <v>8221</v>
      </c>
      <c r="I621">
        <v>0</v>
      </c>
    </row>
    <row r="622" spans="1:9" x14ac:dyDescent="0.25">
      <c r="A622" t="s">
        <v>8219</v>
      </c>
      <c r="B622">
        <v>93</v>
      </c>
      <c r="H622" t="s">
        <v>8221</v>
      </c>
      <c r="I622">
        <v>0</v>
      </c>
    </row>
    <row r="623" spans="1:9" x14ac:dyDescent="0.25">
      <c r="A623" t="s">
        <v>8219</v>
      </c>
      <c r="B623">
        <v>63</v>
      </c>
      <c r="H623" t="s">
        <v>8221</v>
      </c>
      <c r="I623">
        <v>0</v>
      </c>
    </row>
    <row r="624" spans="1:9" x14ac:dyDescent="0.25">
      <c r="A624" t="s">
        <v>8219</v>
      </c>
      <c r="B624">
        <v>134</v>
      </c>
      <c r="H624" t="s">
        <v>8221</v>
      </c>
      <c r="I624">
        <v>0</v>
      </c>
    </row>
    <row r="625" spans="1:9" x14ac:dyDescent="0.25">
      <c r="A625" t="s">
        <v>8219</v>
      </c>
      <c r="B625">
        <v>14</v>
      </c>
      <c r="H625" t="s">
        <v>8221</v>
      </c>
      <c r="I625">
        <v>0</v>
      </c>
    </row>
    <row r="626" spans="1:9" x14ac:dyDescent="0.25">
      <c r="A626" t="s">
        <v>8219</v>
      </c>
      <c r="B626">
        <v>78</v>
      </c>
      <c r="H626" t="s">
        <v>8221</v>
      </c>
      <c r="I626">
        <v>3</v>
      </c>
    </row>
    <row r="627" spans="1:9" x14ac:dyDescent="0.25">
      <c r="A627" t="s">
        <v>8219</v>
      </c>
      <c r="B627">
        <v>112</v>
      </c>
      <c r="H627" t="s">
        <v>8221</v>
      </c>
      <c r="I627">
        <v>0</v>
      </c>
    </row>
    <row r="628" spans="1:9" x14ac:dyDescent="0.25">
      <c r="A628" t="s">
        <v>8219</v>
      </c>
      <c r="B628">
        <v>34</v>
      </c>
      <c r="H628" t="s">
        <v>8221</v>
      </c>
      <c r="I628">
        <v>0</v>
      </c>
    </row>
    <row r="629" spans="1:9" x14ac:dyDescent="0.25">
      <c r="A629" t="s">
        <v>8219</v>
      </c>
      <c r="B629">
        <v>19</v>
      </c>
      <c r="H629" t="s">
        <v>8221</v>
      </c>
      <c r="I629">
        <v>1</v>
      </c>
    </row>
    <row r="630" spans="1:9" x14ac:dyDescent="0.25">
      <c r="A630" t="s">
        <v>8219</v>
      </c>
      <c r="B630">
        <v>13</v>
      </c>
      <c r="H630" t="s">
        <v>8221</v>
      </c>
      <c r="I630">
        <v>6</v>
      </c>
    </row>
    <row r="631" spans="1:9" x14ac:dyDescent="0.25">
      <c r="A631" t="s">
        <v>8219</v>
      </c>
      <c r="B631">
        <v>104</v>
      </c>
      <c r="H631" t="s">
        <v>8221</v>
      </c>
      <c r="I631">
        <v>1</v>
      </c>
    </row>
    <row r="632" spans="1:9" x14ac:dyDescent="0.25">
      <c r="A632" t="s">
        <v>8219</v>
      </c>
      <c r="B632">
        <v>52</v>
      </c>
      <c r="H632" t="s">
        <v>8221</v>
      </c>
      <c r="I632">
        <v>2</v>
      </c>
    </row>
    <row r="633" spans="1:9" x14ac:dyDescent="0.25">
      <c r="A633" t="s">
        <v>8219</v>
      </c>
      <c r="B633">
        <v>17</v>
      </c>
      <c r="H633" t="s">
        <v>8221</v>
      </c>
      <c r="I633">
        <v>0</v>
      </c>
    </row>
    <row r="634" spans="1:9" x14ac:dyDescent="0.25">
      <c r="A634" t="s">
        <v>8219</v>
      </c>
      <c r="B634">
        <v>82</v>
      </c>
      <c r="H634" t="s">
        <v>8221</v>
      </c>
      <c r="I634">
        <v>3</v>
      </c>
    </row>
    <row r="635" spans="1:9" x14ac:dyDescent="0.25">
      <c r="A635" t="s">
        <v>8219</v>
      </c>
      <c r="B635">
        <v>73</v>
      </c>
      <c r="H635" t="s">
        <v>8221</v>
      </c>
      <c r="I635">
        <v>3</v>
      </c>
    </row>
    <row r="636" spans="1:9" x14ac:dyDescent="0.25">
      <c r="A636" t="s">
        <v>8219</v>
      </c>
      <c r="B636">
        <v>158</v>
      </c>
      <c r="H636" t="s">
        <v>8221</v>
      </c>
      <c r="I636">
        <v>0</v>
      </c>
    </row>
    <row r="637" spans="1:9" x14ac:dyDescent="0.25">
      <c r="A637" t="s">
        <v>8219</v>
      </c>
      <c r="B637">
        <v>65</v>
      </c>
      <c r="H637" t="s">
        <v>8221</v>
      </c>
      <c r="I637">
        <v>6</v>
      </c>
    </row>
    <row r="638" spans="1:9" x14ac:dyDescent="0.25">
      <c r="A638" t="s">
        <v>8219</v>
      </c>
      <c r="B638">
        <v>184</v>
      </c>
      <c r="H638" t="s">
        <v>8221</v>
      </c>
      <c r="I638">
        <v>0</v>
      </c>
    </row>
    <row r="639" spans="1:9" x14ac:dyDescent="0.25">
      <c r="A639" t="s">
        <v>8219</v>
      </c>
      <c r="B639">
        <v>34</v>
      </c>
      <c r="H639" t="s">
        <v>8221</v>
      </c>
      <c r="I639">
        <v>19</v>
      </c>
    </row>
    <row r="640" spans="1:9" x14ac:dyDescent="0.25">
      <c r="A640" t="s">
        <v>8219</v>
      </c>
      <c r="B640">
        <v>240</v>
      </c>
      <c r="H640" t="s">
        <v>8221</v>
      </c>
      <c r="I640">
        <v>1</v>
      </c>
    </row>
    <row r="641" spans="1:9" x14ac:dyDescent="0.25">
      <c r="A641" t="s">
        <v>8219</v>
      </c>
      <c r="B641">
        <v>113</v>
      </c>
      <c r="H641" t="s">
        <v>8221</v>
      </c>
      <c r="I641">
        <v>2</v>
      </c>
    </row>
    <row r="642" spans="1:9" x14ac:dyDescent="0.25">
      <c r="A642" t="s">
        <v>8219</v>
      </c>
      <c r="B642">
        <v>66</v>
      </c>
      <c r="H642" t="s">
        <v>8221</v>
      </c>
      <c r="I642">
        <v>0</v>
      </c>
    </row>
    <row r="643" spans="1:9" x14ac:dyDescent="0.25">
      <c r="A643" t="s">
        <v>8219</v>
      </c>
      <c r="B643">
        <v>340</v>
      </c>
      <c r="H643" t="s">
        <v>8221</v>
      </c>
      <c r="I643">
        <v>11</v>
      </c>
    </row>
    <row r="644" spans="1:9" x14ac:dyDescent="0.25">
      <c r="A644" t="s">
        <v>8219</v>
      </c>
      <c r="B644">
        <v>150</v>
      </c>
      <c r="H644" t="s">
        <v>8221</v>
      </c>
      <c r="I644">
        <v>0</v>
      </c>
    </row>
    <row r="645" spans="1:9" x14ac:dyDescent="0.25">
      <c r="A645" t="s">
        <v>8219</v>
      </c>
      <c r="B645">
        <v>25</v>
      </c>
      <c r="H645" t="s">
        <v>8221</v>
      </c>
      <c r="I645">
        <v>0</v>
      </c>
    </row>
    <row r="646" spans="1:9" x14ac:dyDescent="0.25">
      <c r="A646" t="s">
        <v>8219</v>
      </c>
      <c r="B646">
        <v>234</v>
      </c>
      <c r="H646" t="s">
        <v>8221</v>
      </c>
      <c r="I646">
        <v>1</v>
      </c>
    </row>
    <row r="647" spans="1:9" x14ac:dyDescent="0.25">
      <c r="A647" t="s">
        <v>8219</v>
      </c>
      <c r="B647">
        <v>2602</v>
      </c>
      <c r="H647" t="s">
        <v>8221</v>
      </c>
      <c r="I647">
        <v>3</v>
      </c>
    </row>
    <row r="648" spans="1:9" x14ac:dyDescent="0.25">
      <c r="A648" t="s">
        <v>8219</v>
      </c>
      <c r="B648">
        <v>248</v>
      </c>
      <c r="H648" t="s">
        <v>8221</v>
      </c>
      <c r="I648">
        <v>1</v>
      </c>
    </row>
    <row r="649" spans="1:9" x14ac:dyDescent="0.25">
      <c r="A649" t="s">
        <v>8219</v>
      </c>
      <c r="B649">
        <v>600</v>
      </c>
      <c r="H649" t="s">
        <v>8221</v>
      </c>
      <c r="I649">
        <v>15</v>
      </c>
    </row>
    <row r="650" spans="1:9" x14ac:dyDescent="0.25">
      <c r="A650" t="s">
        <v>8219</v>
      </c>
      <c r="B650">
        <v>293</v>
      </c>
      <c r="H650" t="s">
        <v>8221</v>
      </c>
      <c r="I650">
        <v>2</v>
      </c>
    </row>
    <row r="651" spans="1:9" x14ac:dyDescent="0.25">
      <c r="A651" t="s">
        <v>8219</v>
      </c>
      <c r="B651">
        <v>321</v>
      </c>
      <c r="H651" t="s">
        <v>8221</v>
      </c>
      <c r="I651">
        <v>1</v>
      </c>
    </row>
    <row r="652" spans="1:9" x14ac:dyDescent="0.25">
      <c r="A652" t="s">
        <v>8219</v>
      </c>
      <c r="B652">
        <v>81</v>
      </c>
      <c r="H652" t="s">
        <v>8221</v>
      </c>
      <c r="I652">
        <v>1</v>
      </c>
    </row>
    <row r="653" spans="1:9" x14ac:dyDescent="0.25">
      <c r="A653" t="s">
        <v>8219</v>
      </c>
      <c r="B653">
        <v>343</v>
      </c>
      <c r="H653" t="s">
        <v>8221</v>
      </c>
      <c r="I653">
        <v>0</v>
      </c>
    </row>
    <row r="654" spans="1:9" x14ac:dyDescent="0.25">
      <c r="A654" t="s">
        <v>8219</v>
      </c>
      <c r="B654">
        <v>336</v>
      </c>
      <c r="H654" t="s">
        <v>8221</v>
      </c>
      <c r="I654">
        <v>1</v>
      </c>
    </row>
    <row r="655" spans="1:9" x14ac:dyDescent="0.25">
      <c r="A655" t="s">
        <v>8219</v>
      </c>
      <c r="B655">
        <v>47</v>
      </c>
      <c r="H655" t="s">
        <v>8221</v>
      </c>
      <c r="I655">
        <v>11</v>
      </c>
    </row>
    <row r="656" spans="1:9" x14ac:dyDescent="0.25">
      <c r="A656" t="s">
        <v>8219</v>
      </c>
      <c r="B656">
        <v>76</v>
      </c>
      <c r="H656" t="s">
        <v>8221</v>
      </c>
      <c r="I656">
        <v>0</v>
      </c>
    </row>
    <row r="657" spans="1:9" x14ac:dyDescent="0.25">
      <c r="A657" t="s">
        <v>8219</v>
      </c>
      <c r="B657">
        <v>441</v>
      </c>
      <c r="H657" t="s">
        <v>8221</v>
      </c>
      <c r="I657">
        <v>1</v>
      </c>
    </row>
    <row r="658" spans="1:9" x14ac:dyDescent="0.25">
      <c r="A658" t="s">
        <v>8219</v>
      </c>
      <c r="B658">
        <v>916</v>
      </c>
      <c r="H658" t="s">
        <v>8221</v>
      </c>
      <c r="I658">
        <v>6</v>
      </c>
    </row>
    <row r="659" spans="1:9" x14ac:dyDescent="0.25">
      <c r="A659" t="s">
        <v>8219</v>
      </c>
      <c r="B659">
        <v>369</v>
      </c>
      <c r="H659" t="s">
        <v>8221</v>
      </c>
      <c r="I659">
        <v>7</v>
      </c>
    </row>
    <row r="660" spans="1:9" x14ac:dyDescent="0.25">
      <c r="A660" t="s">
        <v>8219</v>
      </c>
      <c r="B660">
        <v>20242</v>
      </c>
      <c r="H660" t="s">
        <v>8221</v>
      </c>
      <c r="I660">
        <v>0</v>
      </c>
    </row>
    <row r="661" spans="1:9" x14ac:dyDescent="0.25">
      <c r="A661" t="s">
        <v>8219</v>
      </c>
      <c r="B661">
        <v>71</v>
      </c>
      <c r="H661" t="s">
        <v>8221</v>
      </c>
      <c r="I661">
        <v>16</v>
      </c>
    </row>
    <row r="662" spans="1:9" x14ac:dyDescent="0.25">
      <c r="A662" t="s">
        <v>8219</v>
      </c>
      <c r="B662">
        <v>635</v>
      </c>
      <c r="H662" t="s">
        <v>8221</v>
      </c>
      <c r="I662">
        <v>0</v>
      </c>
    </row>
    <row r="663" spans="1:9" x14ac:dyDescent="0.25">
      <c r="A663" t="s">
        <v>8219</v>
      </c>
      <c r="B663">
        <v>885</v>
      </c>
      <c r="H663" t="s">
        <v>8221</v>
      </c>
      <c r="I663">
        <v>0</v>
      </c>
    </row>
    <row r="664" spans="1:9" x14ac:dyDescent="0.25">
      <c r="A664" t="s">
        <v>8219</v>
      </c>
      <c r="B664">
        <v>329</v>
      </c>
      <c r="H664" t="s">
        <v>8221</v>
      </c>
      <c r="I664">
        <v>0</v>
      </c>
    </row>
    <row r="665" spans="1:9" x14ac:dyDescent="0.25">
      <c r="A665" t="s">
        <v>8219</v>
      </c>
      <c r="B665">
        <v>71</v>
      </c>
      <c r="H665" t="s">
        <v>8221</v>
      </c>
      <c r="I665">
        <v>12</v>
      </c>
    </row>
    <row r="666" spans="1:9" x14ac:dyDescent="0.25">
      <c r="A666" t="s">
        <v>8219</v>
      </c>
      <c r="B666">
        <v>269</v>
      </c>
      <c r="H666" t="s">
        <v>8221</v>
      </c>
      <c r="I666">
        <v>1</v>
      </c>
    </row>
    <row r="667" spans="1:9" x14ac:dyDescent="0.25">
      <c r="A667" t="s">
        <v>8219</v>
      </c>
      <c r="B667">
        <v>345</v>
      </c>
      <c r="H667" t="s">
        <v>8221</v>
      </c>
      <c r="I667">
        <v>3</v>
      </c>
    </row>
    <row r="668" spans="1:9" x14ac:dyDescent="0.25">
      <c r="A668" t="s">
        <v>8219</v>
      </c>
      <c r="B668">
        <v>43</v>
      </c>
      <c r="H668" t="s">
        <v>8221</v>
      </c>
      <c r="I668">
        <v>1</v>
      </c>
    </row>
    <row r="669" spans="1:9" x14ac:dyDescent="0.25">
      <c r="A669" t="s">
        <v>8219</v>
      </c>
      <c r="B669">
        <v>33</v>
      </c>
      <c r="H669" t="s">
        <v>8221</v>
      </c>
      <c r="I669">
        <v>4</v>
      </c>
    </row>
    <row r="670" spans="1:9" x14ac:dyDescent="0.25">
      <c r="A670" t="s">
        <v>8219</v>
      </c>
      <c r="B670">
        <v>211</v>
      </c>
      <c r="H670" t="s">
        <v>8221</v>
      </c>
      <c r="I670">
        <v>1</v>
      </c>
    </row>
    <row r="671" spans="1:9" x14ac:dyDescent="0.25">
      <c r="A671" t="s">
        <v>8219</v>
      </c>
      <c r="B671">
        <v>196</v>
      </c>
      <c r="H671" t="s">
        <v>8221</v>
      </c>
      <c r="I671">
        <v>3</v>
      </c>
    </row>
    <row r="672" spans="1:9" x14ac:dyDescent="0.25">
      <c r="A672" t="s">
        <v>8219</v>
      </c>
      <c r="B672">
        <v>405</v>
      </c>
      <c r="H672" t="s">
        <v>8221</v>
      </c>
      <c r="I672">
        <v>1</v>
      </c>
    </row>
    <row r="673" spans="1:9" x14ac:dyDescent="0.25">
      <c r="A673" t="s">
        <v>8219</v>
      </c>
      <c r="B673">
        <v>206</v>
      </c>
      <c r="H673" t="s">
        <v>8221</v>
      </c>
      <c r="I673">
        <v>0</v>
      </c>
    </row>
    <row r="674" spans="1:9" x14ac:dyDescent="0.25">
      <c r="A674" t="s">
        <v>8219</v>
      </c>
      <c r="B674">
        <v>335</v>
      </c>
      <c r="H674" t="s">
        <v>8221</v>
      </c>
      <c r="I674">
        <v>12</v>
      </c>
    </row>
    <row r="675" spans="1:9" x14ac:dyDescent="0.25">
      <c r="A675" t="s">
        <v>8219</v>
      </c>
      <c r="B675">
        <v>215</v>
      </c>
      <c r="H675" t="s">
        <v>8221</v>
      </c>
      <c r="I675">
        <v>0</v>
      </c>
    </row>
    <row r="676" spans="1:9" x14ac:dyDescent="0.25">
      <c r="A676" t="s">
        <v>8219</v>
      </c>
      <c r="B676">
        <v>176</v>
      </c>
      <c r="H676" t="s">
        <v>8221</v>
      </c>
      <c r="I676">
        <v>1</v>
      </c>
    </row>
    <row r="677" spans="1:9" x14ac:dyDescent="0.25">
      <c r="A677" t="s">
        <v>8219</v>
      </c>
      <c r="B677">
        <v>555</v>
      </c>
      <c r="H677" t="s">
        <v>8221</v>
      </c>
      <c r="I677">
        <v>0</v>
      </c>
    </row>
    <row r="678" spans="1:9" x14ac:dyDescent="0.25">
      <c r="A678" t="s">
        <v>8219</v>
      </c>
      <c r="B678">
        <v>116</v>
      </c>
      <c r="H678" t="s">
        <v>8221</v>
      </c>
      <c r="I678">
        <v>0</v>
      </c>
    </row>
    <row r="679" spans="1:9" x14ac:dyDescent="0.25">
      <c r="A679" t="s">
        <v>8219</v>
      </c>
      <c r="B679">
        <v>615</v>
      </c>
      <c r="H679" t="s">
        <v>8221</v>
      </c>
      <c r="I679">
        <v>2</v>
      </c>
    </row>
    <row r="680" spans="1:9" x14ac:dyDescent="0.25">
      <c r="A680" t="s">
        <v>8219</v>
      </c>
      <c r="B680">
        <v>236</v>
      </c>
      <c r="H680" t="s">
        <v>8221</v>
      </c>
      <c r="I680">
        <v>92</v>
      </c>
    </row>
    <row r="681" spans="1:9" x14ac:dyDescent="0.25">
      <c r="A681" t="s">
        <v>8219</v>
      </c>
      <c r="B681">
        <v>145</v>
      </c>
      <c r="H681" t="s">
        <v>8221</v>
      </c>
      <c r="I681">
        <v>0</v>
      </c>
    </row>
    <row r="682" spans="1:9" x14ac:dyDescent="0.25">
      <c r="A682" t="s">
        <v>8219</v>
      </c>
      <c r="B682">
        <v>167</v>
      </c>
      <c r="H682" t="s">
        <v>8221</v>
      </c>
      <c r="I682">
        <v>3</v>
      </c>
    </row>
    <row r="683" spans="1:9" x14ac:dyDescent="0.25">
      <c r="A683" t="s">
        <v>8219</v>
      </c>
      <c r="B683">
        <v>235</v>
      </c>
      <c r="H683" t="s">
        <v>8221</v>
      </c>
      <c r="I683">
        <v>10</v>
      </c>
    </row>
    <row r="684" spans="1:9" x14ac:dyDescent="0.25">
      <c r="A684" t="s">
        <v>8219</v>
      </c>
      <c r="B684">
        <v>452</v>
      </c>
      <c r="H684" t="s">
        <v>8221</v>
      </c>
      <c r="I684">
        <v>7</v>
      </c>
    </row>
    <row r="685" spans="1:9" x14ac:dyDescent="0.25">
      <c r="A685" t="s">
        <v>8219</v>
      </c>
      <c r="B685">
        <v>241</v>
      </c>
      <c r="H685" t="s">
        <v>8221</v>
      </c>
      <c r="I685">
        <v>3</v>
      </c>
    </row>
    <row r="686" spans="1:9" x14ac:dyDescent="0.25">
      <c r="A686" t="s">
        <v>8219</v>
      </c>
      <c r="B686">
        <v>28</v>
      </c>
      <c r="H686" t="s">
        <v>8221</v>
      </c>
      <c r="I686">
        <v>0</v>
      </c>
    </row>
    <row r="687" spans="1:9" x14ac:dyDescent="0.25">
      <c r="A687" t="s">
        <v>8219</v>
      </c>
      <c r="B687">
        <v>140</v>
      </c>
      <c r="H687" t="s">
        <v>8221</v>
      </c>
      <c r="I687">
        <v>1</v>
      </c>
    </row>
    <row r="688" spans="1:9" x14ac:dyDescent="0.25">
      <c r="A688" t="s">
        <v>8219</v>
      </c>
      <c r="B688">
        <v>280</v>
      </c>
      <c r="H688" t="s">
        <v>8221</v>
      </c>
      <c r="I688">
        <v>0</v>
      </c>
    </row>
    <row r="689" spans="1:9" x14ac:dyDescent="0.25">
      <c r="A689" t="s">
        <v>8219</v>
      </c>
      <c r="B689">
        <v>70</v>
      </c>
      <c r="H689" t="s">
        <v>8221</v>
      </c>
      <c r="I689">
        <v>9</v>
      </c>
    </row>
    <row r="690" spans="1:9" x14ac:dyDescent="0.25">
      <c r="A690" t="s">
        <v>8219</v>
      </c>
      <c r="B690">
        <v>160</v>
      </c>
      <c r="H690" t="s">
        <v>8221</v>
      </c>
      <c r="I690">
        <v>2</v>
      </c>
    </row>
    <row r="691" spans="1:9" x14ac:dyDescent="0.25">
      <c r="A691" t="s">
        <v>8219</v>
      </c>
      <c r="B691">
        <v>141</v>
      </c>
      <c r="H691" t="s">
        <v>8221</v>
      </c>
      <c r="I691">
        <v>1</v>
      </c>
    </row>
    <row r="692" spans="1:9" x14ac:dyDescent="0.25">
      <c r="A692" t="s">
        <v>8219</v>
      </c>
      <c r="B692">
        <v>874</v>
      </c>
      <c r="H692" t="s">
        <v>8221</v>
      </c>
      <c r="I692">
        <v>2</v>
      </c>
    </row>
    <row r="693" spans="1:9" x14ac:dyDescent="0.25">
      <c r="A693" t="s">
        <v>8219</v>
      </c>
      <c r="B693">
        <v>73</v>
      </c>
      <c r="H693" t="s">
        <v>8221</v>
      </c>
      <c r="I693">
        <v>11</v>
      </c>
    </row>
    <row r="694" spans="1:9" x14ac:dyDescent="0.25">
      <c r="A694" t="s">
        <v>8219</v>
      </c>
      <c r="B694">
        <v>294</v>
      </c>
      <c r="H694" t="s">
        <v>8221</v>
      </c>
      <c r="I694">
        <v>0</v>
      </c>
    </row>
    <row r="695" spans="1:9" x14ac:dyDescent="0.25">
      <c r="A695" t="s">
        <v>8219</v>
      </c>
      <c r="B695">
        <v>740</v>
      </c>
      <c r="H695" t="s">
        <v>8221</v>
      </c>
      <c r="I695">
        <v>0</v>
      </c>
    </row>
    <row r="696" spans="1:9" x14ac:dyDescent="0.25">
      <c r="A696" t="s">
        <v>8219</v>
      </c>
      <c r="B696">
        <v>369</v>
      </c>
      <c r="H696" t="s">
        <v>8221</v>
      </c>
      <c r="I696">
        <v>9</v>
      </c>
    </row>
    <row r="697" spans="1:9" x14ac:dyDescent="0.25">
      <c r="A697" t="s">
        <v>8219</v>
      </c>
      <c r="B697">
        <v>110</v>
      </c>
      <c r="H697" t="s">
        <v>8221</v>
      </c>
      <c r="I697">
        <v>0</v>
      </c>
    </row>
    <row r="698" spans="1:9" x14ac:dyDescent="0.25">
      <c r="A698" t="s">
        <v>8219</v>
      </c>
      <c r="B698">
        <v>455</v>
      </c>
      <c r="H698" t="s">
        <v>8221</v>
      </c>
      <c r="I698">
        <v>4</v>
      </c>
    </row>
    <row r="699" spans="1:9" x14ac:dyDescent="0.25">
      <c r="A699" t="s">
        <v>8219</v>
      </c>
      <c r="B699">
        <v>224</v>
      </c>
      <c r="H699" t="s">
        <v>8221</v>
      </c>
      <c r="I699">
        <v>1</v>
      </c>
    </row>
    <row r="700" spans="1:9" x14ac:dyDescent="0.25">
      <c r="A700" t="s">
        <v>8219</v>
      </c>
      <c r="B700">
        <v>46</v>
      </c>
      <c r="H700" t="s">
        <v>8221</v>
      </c>
      <c r="I700">
        <v>2</v>
      </c>
    </row>
    <row r="701" spans="1:9" x14ac:dyDescent="0.25">
      <c r="A701" t="s">
        <v>8219</v>
      </c>
      <c r="B701">
        <v>284</v>
      </c>
      <c r="H701" t="s">
        <v>8221</v>
      </c>
      <c r="I701">
        <v>0</v>
      </c>
    </row>
    <row r="702" spans="1:9" x14ac:dyDescent="0.25">
      <c r="A702" t="s">
        <v>8219</v>
      </c>
      <c r="B702">
        <v>98</v>
      </c>
      <c r="H702" t="s">
        <v>8221</v>
      </c>
      <c r="I702">
        <v>1</v>
      </c>
    </row>
    <row r="703" spans="1:9" x14ac:dyDescent="0.25">
      <c r="A703" t="s">
        <v>8219</v>
      </c>
      <c r="B703">
        <v>56</v>
      </c>
      <c r="H703" t="s">
        <v>8221</v>
      </c>
      <c r="I703">
        <v>17</v>
      </c>
    </row>
    <row r="704" spans="1:9" x14ac:dyDescent="0.25">
      <c r="A704" t="s">
        <v>8219</v>
      </c>
      <c r="B704">
        <v>32</v>
      </c>
      <c r="H704" t="s">
        <v>8221</v>
      </c>
      <c r="I704">
        <v>2</v>
      </c>
    </row>
    <row r="705" spans="1:9" x14ac:dyDescent="0.25">
      <c r="A705" t="s">
        <v>8219</v>
      </c>
      <c r="B705">
        <v>30</v>
      </c>
      <c r="H705" t="s">
        <v>8221</v>
      </c>
      <c r="I705">
        <v>3</v>
      </c>
    </row>
    <row r="706" spans="1:9" x14ac:dyDescent="0.25">
      <c r="A706" t="s">
        <v>8219</v>
      </c>
      <c r="B706">
        <v>70</v>
      </c>
      <c r="H706" t="s">
        <v>8221</v>
      </c>
      <c r="I706">
        <v>41</v>
      </c>
    </row>
    <row r="707" spans="1:9" x14ac:dyDescent="0.25">
      <c r="A707" t="s">
        <v>8219</v>
      </c>
      <c r="B707">
        <v>44</v>
      </c>
      <c r="H707" t="s">
        <v>8221</v>
      </c>
      <c r="I707">
        <v>2</v>
      </c>
    </row>
    <row r="708" spans="1:9" x14ac:dyDescent="0.25">
      <c r="A708" t="s">
        <v>8219</v>
      </c>
      <c r="B708">
        <v>92</v>
      </c>
      <c r="H708" t="s">
        <v>8221</v>
      </c>
      <c r="I708">
        <v>3</v>
      </c>
    </row>
    <row r="709" spans="1:9" x14ac:dyDescent="0.25">
      <c r="A709" t="s">
        <v>8219</v>
      </c>
      <c r="B709">
        <v>205</v>
      </c>
      <c r="H709" t="s">
        <v>8221</v>
      </c>
      <c r="I709">
        <v>8</v>
      </c>
    </row>
    <row r="710" spans="1:9" x14ac:dyDescent="0.25">
      <c r="A710" t="s">
        <v>8219</v>
      </c>
      <c r="B710">
        <v>23</v>
      </c>
      <c r="H710" t="s">
        <v>8221</v>
      </c>
      <c r="I710">
        <v>0</v>
      </c>
    </row>
    <row r="711" spans="1:9" x14ac:dyDescent="0.25">
      <c r="A711" t="s">
        <v>8219</v>
      </c>
      <c r="B711">
        <v>4</v>
      </c>
      <c r="H711" t="s">
        <v>8221</v>
      </c>
      <c r="I711">
        <v>1</v>
      </c>
    </row>
    <row r="712" spans="1:9" x14ac:dyDescent="0.25">
      <c r="A712" t="s">
        <v>8219</v>
      </c>
      <c r="B712">
        <v>112</v>
      </c>
      <c r="H712" t="s">
        <v>8221</v>
      </c>
      <c r="I712">
        <v>3</v>
      </c>
    </row>
    <row r="713" spans="1:9" x14ac:dyDescent="0.25">
      <c r="A713" t="s">
        <v>8219</v>
      </c>
      <c r="B713">
        <v>27</v>
      </c>
      <c r="H713" t="s">
        <v>8221</v>
      </c>
      <c r="I713">
        <v>4</v>
      </c>
    </row>
    <row r="714" spans="1:9" x14ac:dyDescent="0.25">
      <c r="A714" t="s">
        <v>8219</v>
      </c>
      <c r="B714">
        <v>11</v>
      </c>
      <c r="H714" t="s">
        <v>8221</v>
      </c>
      <c r="I714">
        <v>9</v>
      </c>
    </row>
    <row r="715" spans="1:9" x14ac:dyDescent="0.25">
      <c r="A715" t="s">
        <v>8219</v>
      </c>
      <c r="B715">
        <v>26</v>
      </c>
      <c r="H715" t="s">
        <v>8221</v>
      </c>
      <c r="I715">
        <v>16</v>
      </c>
    </row>
    <row r="716" spans="1:9" x14ac:dyDescent="0.25">
      <c r="A716" t="s">
        <v>8219</v>
      </c>
      <c r="B716">
        <v>77</v>
      </c>
      <c r="H716" t="s">
        <v>8221</v>
      </c>
      <c r="I716">
        <v>1</v>
      </c>
    </row>
    <row r="717" spans="1:9" x14ac:dyDescent="0.25">
      <c r="A717" t="s">
        <v>8219</v>
      </c>
      <c r="B717">
        <v>136</v>
      </c>
      <c r="H717" t="s">
        <v>8221</v>
      </c>
      <c r="I717">
        <v>7</v>
      </c>
    </row>
    <row r="718" spans="1:9" x14ac:dyDescent="0.25">
      <c r="A718" t="s">
        <v>8219</v>
      </c>
      <c r="B718">
        <v>157</v>
      </c>
      <c r="H718" t="s">
        <v>8221</v>
      </c>
      <c r="I718">
        <v>0</v>
      </c>
    </row>
    <row r="719" spans="1:9" x14ac:dyDescent="0.25">
      <c r="A719" t="s">
        <v>8219</v>
      </c>
      <c r="B719">
        <v>158</v>
      </c>
      <c r="H719" t="s">
        <v>8221</v>
      </c>
      <c r="I719">
        <v>0</v>
      </c>
    </row>
    <row r="720" spans="1:9" x14ac:dyDescent="0.25">
      <c r="A720" t="s">
        <v>8219</v>
      </c>
      <c r="B720">
        <v>27</v>
      </c>
      <c r="H720" t="s">
        <v>8221</v>
      </c>
      <c r="I720">
        <v>0</v>
      </c>
    </row>
    <row r="721" spans="1:9" x14ac:dyDescent="0.25">
      <c r="A721" t="s">
        <v>8219</v>
      </c>
      <c r="B721">
        <v>23</v>
      </c>
      <c r="H721" t="s">
        <v>8221</v>
      </c>
      <c r="I721">
        <v>0</v>
      </c>
    </row>
    <row r="722" spans="1:9" x14ac:dyDescent="0.25">
      <c r="A722" t="s">
        <v>8219</v>
      </c>
      <c r="B722">
        <v>17</v>
      </c>
      <c r="H722" t="s">
        <v>8221</v>
      </c>
      <c r="I722">
        <v>0</v>
      </c>
    </row>
    <row r="723" spans="1:9" x14ac:dyDescent="0.25">
      <c r="A723" t="s">
        <v>8219</v>
      </c>
      <c r="B723">
        <v>37</v>
      </c>
      <c r="H723" t="s">
        <v>8221</v>
      </c>
      <c r="I723">
        <v>1</v>
      </c>
    </row>
    <row r="724" spans="1:9" x14ac:dyDescent="0.25">
      <c r="A724" t="s">
        <v>8219</v>
      </c>
      <c r="B724">
        <v>65</v>
      </c>
      <c r="H724" t="s">
        <v>8221</v>
      </c>
      <c r="I724">
        <v>2</v>
      </c>
    </row>
    <row r="725" spans="1:9" x14ac:dyDescent="0.25">
      <c r="A725" t="s">
        <v>8219</v>
      </c>
      <c r="B725">
        <v>18</v>
      </c>
      <c r="H725" t="s">
        <v>8221</v>
      </c>
      <c r="I725">
        <v>1</v>
      </c>
    </row>
    <row r="726" spans="1:9" x14ac:dyDescent="0.25">
      <c r="A726" t="s">
        <v>8219</v>
      </c>
      <c r="B726">
        <v>25</v>
      </c>
      <c r="H726" t="s">
        <v>8221</v>
      </c>
      <c r="I726">
        <v>15</v>
      </c>
    </row>
    <row r="727" spans="1:9" x14ac:dyDescent="0.25">
      <c r="A727" t="s">
        <v>8219</v>
      </c>
      <c r="B727">
        <v>104</v>
      </c>
      <c r="H727" t="s">
        <v>8221</v>
      </c>
      <c r="I727">
        <v>1</v>
      </c>
    </row>
    <row r="728" spans="1:9" x14ac:dyDescent="0.25">
      <c r="A728" t="s">
        <v>8219</v>
      </c>
      <c r="B728">
        <v>108</v>
      </c>
      <c r="H728" t="s">
        <v>8221</v>
      </c>
      <c r="I728">
        <v>1</v>
      </c>
    </row>
    <row r="729" spans="1:9" x14ac:dyDescent="0.25">
      <c r="A729" t="s">
        <v>8219</v>
      </c>
      <c r="B729">
        <v>38</v>
      </c>
      <c r="H729" t="s">
        <v>8221</v>
      </c>
      <c r="I729">
        <v>0</v>
      </c>
    </row>
    <row r="730" spans="1:9" x14ac:dyDescent="0.25">
      <c r="A730" t="s">
        <v>8219</v>
      </c>
      <c r="B730">
        <v>88</v>
      </c>
      <c r="H730" t="s">
        <v>8221</v>
      </c>
      <c r="I730">
        <v>39</v>
      </c>
    </row>
    <row r="731" spans="1:9" x14ac:dyDescent="0.25">
      <c r="A731" t="s">
        <v>8219</v>
      </c>
      <c r="B731">
        <v>82</v>
      </c>
      <c r="H731" t="s">
        <v>8221</v>
      </c>
      <c r="I731">
        <v>103</v>
      </c>
    </row>
    <row r="732" spans="1:9" x14ac:dyDescent="0.25">
      <c r="A732" t="s">
        <v>8219</v>
      </c>
      <c r="B732">
        <v>126</v>
      </c>
      <c r="H732" t="s">
        <v>8221</v>
      </c>
      <c r="I732">
        <v>0</v>
      </c>
    </row>
    <row r="733" spans="1:9" x14ac:dyDescent="0.25">
      <c r="A733" t="s">
        <v>8219</v>
      </c>
      <c r="B733">
        <v>133</v>
      </c>
      <c r="H733" t="s">
        <v>8221</v>
      </c>
      <c r="I733">
        <v>39</v>
      </c>
    </row>
    <row r="734" spans="1:9" x14ac:dyDescent="0.25">
      <c r="A734" t="s">
        <v>8219</v>
      </c>
      <c r="B734">
        <v>47</v>
      </c>
      <c r="H734" t="s">
        <v>8221</v>
      </c>
      <c r="I734">
        <v>15</v>
      </c>
    </row>
    <row r="735" spans="1:9" x14ac:dyDescent="0.25">
      <c r="A735" t="s">
        <v>8219</v>
      </c>
      <c r="B735">
        <v>58</v>
      </c>
      <c r="H735" t="s">
        <v>8221</v>
      </c>
      <c r="I735">
        <v>22</v>
      </c>
    </row>
    <row r="736" spans="1:9" x14ac:dyDescent="0.25">
      <c r="A736" t="s">
        <v>8219</v>
      </c>
      <c r="B736">
        <v>32</v>
      </c>
      <c r="H736" t="s">
        <v>8221</v>
      </c>
      <c r="I736">
        <v>92</v>
      </c>
    </row>
    <row r="737" spans="1:9" x14ac:dyDescent="0.25">
      <c r="A737" t="s">
        <v>8219</v>
      </c>
      <c r="B737">
        <v>37</v>
      </c>
      <c r="H737" t="s">
        <v>8221</v>
      </c>
      <c r="I737">
        <v>25</v>
      </c>
    </row>
    <row r="738" spans="1:9" x14ac:dyDescent="0.25">
      <c r="A738" t="s">
        <v>8219</v>
      </c>
      <c r="B738">
        <v>87</v>
      </c>
      <c r="H738" t="s">
        <v>8221</v>
      </c>
      <c r="I738">
        <v>19</v>
      </c>
    </row>
    <row r="739" spans="1:9" x14ac:dyDescent="0.25">
      <c r="A739" t="s">
        <v>8219</v>
      </c>
      <c r="B739">
        <v>15</v>
      </c>
      <c r="H739" t="s">
        <v>8221</v>
      </c>
      <c r="I739">
        <v>19</v>
      </c>
    </row>
    <row r="740" spans="1:9" x14ac:dyDescent="0.25">
      <c r="A740" t="s">
        <v>8219</v>
      </c>
      <c r="B740">
        <v>27</v>
      </c>
      <c r="H740" t="s">
        <v>8221</v>
      </c>
      <c r="I740">
        <v>13</v>
      </c>
    </row>
    <row r="741" spans="1:9" x14ac:dyDescent="0.25">
      <c r="A741" t="s">
        <v>8219</v>
      </c>
      <c r="B741">
        <v>19</v>
      </c>
      <c r="H741" t="s">
        <v>8221</v>
      </c>
      <c r="I741">
        <v>124</v>
      </c>
    </row>
    <row r="742" spans="1:9" x14ac:dyDescent="0.25">
      <c r="A742" t="s">
        <v>8219</v>
      </c>
      <c r="B742">
        <v>17</v>
      </c>
      <c r="H742" t="s">
        <v>8221</v>
      </c>
      <c r="I742">
        <v>4</v>
      </c>
    </row>
    <row r="743" spans="1:9" x14ac:dyDescent="0.25">
      <c r="A743" t="s">
        <v>8219</v>
      </c>
      <c r="B743">
        <v>26</v>
      </c>
      <c r="H743" t="s">
        <v>8221</v>
      </c>
      <c r="I743">
        <v>10</v>
      </c>
    </row>
    <row r="744" spans="1:9" x14ac:dyDescent="0.25">
      <c r="A744" t="s">
        <v>8219</v>
      </c>
      <c r="B744">
        <v>28</v>
      </c>
      <c r="H744" t="s">
        <v>8221</v>
      </c>
      <c r="I744">
        <v>15</v>
      </c>
    </row>
    <row r="745" spans="1:9" x14ac:dyDescent="0.25">
      <c r="A745" t="s">
        <v>8219</v>
      </c>
      <c r="B745">
        <v>37</v>
      </c>
      <c r="H745" t="s">
        <v>8221</v>
      </c>
      <c r="I745">
        <v>38</v>
      </c>
    </row>
    <row r="746" spans="1:9" x14ac:dyDescent="0.25">
      <c r="A746" t="s">
        <v>8219</v>
      </c>
      <c r="B746">
        <v>128</v>
      </c>
      <c r="H746" t="s">
        <v>8221</v>
      </c>
      <c r="I746">
        <v>152</v>
      </c>
    </row>
    <row r="747" spans="1:9" x14ac:dyDescent="0.25">
      <c r="A747" t="s">
        <v>8219</v>
      </c>
      <c r="B747">
        <v>10</v>
      </c>
      <c r="H747" t="s">
        <v>8221</v>
      </c>
      <c r="I747">
        <v>24</v>
      </c>
    </row>
    <row r="748" spans="1:9" x14ac:dyDescent="0.25">
      <c r="A748" t="s">
        <v>8219</v>
      </c>
      <c r="B748">
        <v>83</v>
      </c>
      <c r="H748" t="s">
        <v>8221</v>
      </c>
      <c r="I748">
        <v>76</v>
      </c>
    </row>
    <row r="749" spans="1:9" x14ac:dyDescent="0.25">
      <c r="A749" t="s">
        <v>8219</v>
      </c>
      <c r="B749">
        <v>46</v>
      </c>
      <c r="H749" t="s">
        <v>8221</v>
      </c>
      <c r="I749">
        <v>185</v>
      </c>
    </row>
    <row r="750" spans="1:9" x14ac:dyDescent="0.25">
      <c r="A750" t="s">
        <v>8219</v>
      </c>
      <c r="B750">
        <v>90</v>
      </c>
      <c r="H750" t="s">
        <v>8221</v>
      </c>
      <c r="I750">
        <v>33</v>
      </c>
    </row>
    <row r="751" spans="1:9" x14ac:dyDescent="0.25">
      <c r="A751" t="s">
        <v>8219</v>
      </c>
      <c r="B751">
        <v>81</v>
      </c>
      <c r="H751" t="s">
        <v>8221</v>
      </c>
      <c r="I751">
        <v>108</v>
      </c>
    </row>
    <row r="752" spans="1:9" x14ac:dyDescent="0.25">
      <c r="A752" t="s">
        <v>8219</v>
      </c>
      <c r="B752">
        <v>32</v>
      </c>
      <c r="H752" t="s">
        <v>8221</v>
      </c>
      <c r="I752">
        <v>29</v>
      </c>
    </row>
    <row r="753" spans="1:9" x14ac:dyDescent="0.25">
      <c r="A753" t="s">
        <v>8219</v>
      </c>
      <c r="B753">
        <v>20</v>
      </c>
      <c r="H753" t="s">
        <v>8221</v>
      </c>
      <c r="I753">
        <v>24</v>
      </c>
    </row>
    <row r="754" spans="1:9" x14ac:dyDescent="0.25">
      <c r="A754" t="s">
        <v>8219</v>
      </c>
      <c r="B754">
        <v>70</v>
      </c>
      <c r="H754" t="s">
        <v>8221</v>
      </c>
      <c r="I754">
        <v>4</v>
      </c>
    </row>
    <row r="755" spans="1:9" x14ac:dyDescent="0.25">
      <c r="A755" t="s">
        <v>8219</v>
      </c>
      <c r="B755">
        <v>168</v>
      </c>
      <c r="H755" t="s">
        <v>8221</v>
      </c>
      <c r="I755">
        <v>4</v>
      </c>
    </row>
    <row r="756" spans="1:9" x14ac:dyDescent="0.25">
      <c r="A756" t="s">
        <v>8219</v>
      </c>
      <c r="B756">
        <v>34</v>
      </c>
      <c r="H756" t="s">
        <v>8221</v>
      </c>
      <c r="I756">
        <v>15</v>
      </c>
    </row>
    <row r="757" spans="1:9" x14ac:dyDescent="0.25">
      <c r="A757" t="s">
        <v>8219</v>
      </c>
      <c r="B757">
        <v>48</v>
      </c>
      <c r="H757" t="s">
        <v>8221</v>
      </c>
      <c r="I757">
        <v>4</v>
      </c>
    </row>
    <row r="758" spans="1:9" x14ac:dyDescent="0.25">
      <c r="A758" t="s">
        <v>8219</v>
      </c>
      <c r="B758">
        <v>48</v>
      </c>
      <c r="H758" t="s">
        <v>8221</v>
      </c>
      <c r="I758">
        <v>139</v>
      </c>
    </row>
    <row r="759" spans="1:9" x14ac:dyDescent="0.25">
      <c r="A759" t="s">
        <v>8219</v>
      </c>
      <c r="B759">
        <v>221</v>
      </c>
      <c r="H759" t="s">
        <v>8221</v>
      </c>
      <c r="I759">
        <v>2</v>
      </c>
    </row>
    <row r="760" spans="1:9" x14ac:dyDescent="0.25">
      <c r="A760" t="s">
        <v>8219</v>
      </c>
      <c r="B760">
        <v>107</v>
      </c>
      <c r="H760" t="s">
        <v>8221</v>
      </c>
      <c r="I760">
        <v>18</v>
      </c>
    </row>
    <row r="761" spans="1:9" x14ac:dyDescent="0.25">
      <c r="A761" t="s">
        <v>8219</v>
      </c>
      <c r="B761">
        <v>45</v>
      </c>
      <c r="H761" t="s">
        <v>8221</v>
      </c>
      <c r="I761">
        <v>81</v>
      </c>
    </row>
    <row r="762" spans="1:9" x14ac:dyDescent="0.25">
      <c r="A762" t="s">
        <v>8219</v>
      </c>
      <c r="B762">
        <v>36</v>
      </c>
      <c r="H762" t="s">
        <v>8221</v>
      </c>
      <c r="I762">
        <v>86</v>
      </c>
    </row>
    <row r="763" spans="1:9" x14ac:dyDescent="0.25">
      <c r="A763" t="s">
        <v>8219</v>
      </c>
      <c r="B763">
        <v>101</v>
      </c>
      <c r="H763" t="s">
        <v>8221</v>
      </c>
      <c r="I763">
        <v>140</v>
      </c>
    </row>
    <row r="764" spans="1:9" x14ac:dyDescent="0.25">
      <c r="A764" t="s">
        <v>8219</v>
      </c>
      <c r="B764">
        <v>62</v>
      </c>
      <c r="H764" t="s">
        <v>8221</v>
      </c>
      <c r="I764">
        <v>37</v>
      </c>
    </row>
    <row r="765" spans="1:9" x14ac:dyDescent="0.25">
      <c r="A765" t="s">
        <v>8219</v>
      </c>
      <c r="B765">
        <v>32</v>
      </c>
      <c r="H765" t="s">
        <v>8221</v>
      </c>
      <c r="I765">
        <v>6</v>
      </c>
    </row>
    <row r="766" spans="1:9" x14ac:dyDescent="0.25">
      <c r="A766" t="s">
        <v>8219</v>
      </c>
      <c r="B766">
        <v>89</v>
      </c>
      <c r="H766" t="s">
        <v>8221</v>
      </c>
      <c r="I766">
        <v>113</v>
      </c>
    </row>
    <row r="767" spans="1:9" x14ac:dyDescent="0.25">
      <c r="A767" t="s">
        <v>8219</v>
      </c>
      <c r="B767">
        <v>93</v>
      </c>
      <c r="H767" t="s">
        <v>8221</v>
      </c>
      <c r="I767">
        <v>37</v>
      </c>
    </row>
    <row r="768" spans="1:9" x14ac:dyDescent="0.25">
      <c r="A768" t="s">
        <v>8219</v>
      </c>
      <c r="B768">
        <v>98</v>
      </c>
      <c r="H768" t="s">
        <v>8221</v>
      </c>
      <c r="I768">
        <v>18</v>
      </c>
    </row>
    <row r="769" spans="1:9" x14ac:dyDescent="0.25">
      <c r="A769" t="s">
        <v>8219</v>
      </c>
      <c r="B769">
        <v>82</v>
      </c>
      <c r="H769" t="s">
        <v>8221</v>
      </c>
      <c r="I769">
        <v>75</v>
      </c>
    </row>
    <row r="770" spans="1:9" x14ac:dyDescent="0.25">
      <c r="A770" t="s">
        <v>8219</v>
      </c>
      <c r="B770">
        <v>116</v>
      </c>
      <c r="H770" t="s">
        <v>8221</v>
      </c>
      <c r="I770">
        <v>52</v>
      </c>
    </row>
    <row r="771" spans="1:9" x14ac:dyDescent="0.25">
      <c r="A771" t="s">
        <v>8219</v>
      </c>
      <c r="B771">
        <v>52</v>
      </c>
      <c r="H771" t="s">
        <v>8221</v>
      </c>
      <c r="I771">
        <v>122</v>
      </c>
    </row>
    <row r="772" spans="1:9" x14ac:dyDescent="0.25">
      <c r="A772" t="s">
        <v>8219</v>
      </c>
      <c r="B772">
        <v>23</v>
      </c>
      <c r="H772" t="s">
        <v>8221</v>
      </c>
      <c r="I772">
        <v>8</v>
      </c>
    </row>
    <row r="773" spans="1:9" x14ac:dyDescent="0.25">
      <c r="A773" t="s">
        <v>8219</v>
      </c>
      <c r="B773">
        <v>77</v>
      </c>
      <c r="H773" t="s">
        <v>8221</v>
      </c>
      <c r="I773">
        <v>8</v>
      </c>
    </row>
    <row r="774" spans="1:9" x14ac:dyDescent="0.25">
      <c r="A774" t="s">
        <v>8219</v>
      </c>
      <c r="B774">
        <v>49</v>
      </c>
      <c r="H774" t="s">
        <v>8221</v>
      </c>
      <c r="I774">
        <v>96</v>
      </c>
    </row>
    <row r="775" spans="1:9" x14ac:dyDescent="0.25">
      <c r="A775" t="s">
        <v>8219</v>
      </c>
      <c r="B775">
        <v>59</v>
      </c>
      <c r="H775" t="s">
        <v>8221</v>
      </c>
      <c r="I775">
        <v>9</v>
      </c>
    </row>
    <row r="776" spans="1:9" x14ac:dyDescent="0.25">
      <c r="A776" t="s">
        <v>8219</v>
      </c>
      <c r="B776">
        <v>113</v>
      </c>
      <c r="H776" t="s">
        <v>8221</v>
      </c>
      <c r="I776">
        <v>2</v>
      </c>
    </row>
    <row r="777" spans="1:9" x14ac:dyDescent="0.25">
      <c r="A777" t="s">
        <v>8219</v>
      </c>
      <c r="B777">
        <v>34</v>
      </c>
      <c r="H777" t="s">
        <v>8221</v>
      </c>
      <c r="I777">
        <v>26</v>
      </c>
    </row>
    <row r="778" spans="1:9" x14ac:dyDescent="0.25">
      <c r="A778" t="s">
        <v>8219</v>
      </c>
      <c r="B778">
        <v>42</v>
      </c>
      <c r="H778" t="s">
        <v>8221</v>
      </c>
      <c r="I778">
        <v>23</v>
      </c>
    </row>
    <row r="779" spans="1:9" x14ac:dyDescent="0.25">
      <c r="A779" t="s">
        <v>8219</v>
      </c>
      <c r="B779">
        <v>42</v>
      </c>
      <c r="H779" t="s">
        <v>8221</v>
      </c>
      <c r="I779">
        <v>0</v>
      </c>
    </row>
    <row r="780" spans="1:9" x14ac:dyDescent="0.25">
      <c r="A780" t="s">
        <v>8219</v>
      </c>
      <c r="B780">
        <v>49</v>
      </c>
      <c r="H780" t="s">
        <v>8221</v>
      </c>
      <c r="I780">
        <v>140</v>
      </c>
    </row>
    <row r="781" spans="1:9" x14ac:dyDescent="0.25">
      <c r="A781" t="s">
        <v>8219</v>
      </c>
      <c r="B781">
        <v>56</v>
      </c>
      <c r="H781" t="s">
        <v>8221</v>
      </c>
      <c r="I781">
        <v>0</v>
      </c>
    </row>
    <row r="782" spans="1:9" x14ac:dyDescent="0.25">
      <c r="A782" t="s">
        <v>8219</v>
      </c>
      <c r="B782">
        <v>25</v>
      </c>
      <c r="H782" t="s">
        <v>8221</v>
      </c>
      <c r="I782">
        <v>6</v>
      </c>
    </row>
    <row r="783" spans="1:9" x14ac:dyDescent="0.25">
      <c r="A783" t="s">
        <v>8219</v>
      </c>
      <c r="B783">
        <v>52</v>
      </c>
      <c r="H783" t="s">
        <v>8221</v>
      </c>
      <c r="I783">
        <v>100</v>
      </c>
    </row>
    <row r="784" spans="1:9" x14ac:dyDescent="0.25">
      <c r="A784" t="s">
        <v>8219</v>
      </c>
      <c r="B784">
        <v>34</v>
      </c>
      <c r="H784" t="s">
        <v>8221</v>
      </c>
      <c r="I784">
        <v>0</v>
      </c>
    </row>
    <row r="785" spans="1:9" x14ac:dyDescent="0.25">
      <c r="A785" t="s">
        <v>8219</v>
      </c>
      <c r="B785">
        <v>67</v>
      </c>
      <c r="H785" t="s">
        <v>8221</v>
      </c>
      <c r="I785">
        <v>4</v>
      </c>
    </row>
    <row r="786" spans="1:9" x14ac:dyDescent="0.25">
      <c r="A786" t="s">
        <v>8219</v>
      </c>
      <c r="B786">
        <v>70</v>
      </c>
      <c r="H786" t="s">
        <v>8221</v>
      </c>
      <c r="I786">
        <v>8</v>
      </c>
    </row>
    <row r="787" spans="1:9" x14ac:dyDescent="0.25">
      <c r="A787" t="s">
        <v>8219</v>
      </c>
      <c r="B787">
        <v>89</v>
      </c>
      <c r="H787" t="s">
        <v>8221</v>
      </c>
      <c r="I787">
        <v>0</v>
      </c>
    </row>
    <row r="788" spans="1:9" x14ac:dyDescent="0.25">
      <c r="A788" t="s">
        <v>8219</v>
      </c>
      <c r="B788">
        <v>107</v>
      </c>
      <c r="H788" t="s">
        <v>8221</v>
      </c>
      <c r="I788">
        <v>16</v>
      </c>
    </row>
    <row r="789" spans="1:9" x14ac:dyDescent="0.25">
      <c r="A789" t="s">
        <v>8219</v>
      </c>
      <c r="B789">
        <v>159</v>
      </c>
      <c r="H789" t="s">
        <v>8221</v>
      </c>
      <c r="I789">
        <v>2</v>
      </c>
    </row>
    <row r="790" spans="1:9" x14ac:dyDescent="0.25">
      <c r="A790" t="s">
        <v>8219</v>
      </c>
      <c r="B790">
        <v>181</v>
      </c>
      <c r="H790" t="s">
        <v>8221</v>
      </c>
      <c r="I790">
        <v>48</v>
      </c>
    </row>
    <row r="791" spans="1:9" x14ac:dyDescent="0.25">
      <c r="A791" t="s">
        <v>8219</v>
      </c>
      <c r="B791">
        <v>131</v>
      </c>
      <c r="H791" t="s">
        <v>8221</v>
      </c>
      <c r="I791">
        <v>2</v>
      </c>
    </row>
    <row r="792" spans="1:9" x14ac:dyDescent="0.25">
      <c r="A792" t="s">
        <v>8219</v>
      </c>
      <c r="B792">
        <v>125</v>
      </c>
      <c r="H792" t="s">
        <v>8221</v>
      </c>
      <c r="I792">
        <v>2</v>
      </c>
    </row>
    <row r="793" spans="1:9" x14ac:dyDescent="0.25">
      <c r="A793" t="s">
        <v>8219</v>
      </c>
      <c r="B793">
        <v>61</v>
      </c>
      <c r="H793" t="s">
        <v>8221</v>
      </c>
      <c r="I793">
        <v>1</v>
      </c>
    </row>
    <row r="794" spans="1:9" x14ac:dyDescent="0.25">
      <c r="A794" t="s">
        <v>8219</v>
      </c>
      <c r="B794">
        <v>90</v>
      </c>
      <c r="H794" t="s">
        <v>8221</v>
      </c>
      <c r="I794">
        <v>17</v>
      </c>
    </row>
    <row r="795" spans="1:9" x14ac:dyDescent="0.25">
      <c r="A795" t="s">
        <v>8219</v>
      </c>
      <c r="B795">
        <v>35</v>
      </c>
      <c r="H795" t="s">
        <v>8221</v>
      </c>
      <c r="I795">
        <v>0</v>
      </c>
    </row>
    <row r="796" spans="1:9" x14ac:dyDescent="0.25">
      <c r="A796" t="s">
        <v>8219</v>
      </c>
      <c r="B796">
        <v>90</v>
      </c>
      <c r="H796" t="s">
        <v>8221</v>
      </c>
      <c r="I796">
        <v>11</v>
      </c>
    </row>
    <row r="797" spans="1:9" x14ac:dyDescent="0.25">
      <c r="A797" t="s">
        <v>8219</v>
      </c>
      <c r="B797">
        <v>4</v>
      </c>
      <c r="H797" t="s">
        <v>8221</v>
      </c>
      <c r="I797">
        <v>95</v>
      </c>
    </row>
    <row r="798" spans="1:9" x14ac:dyDescent="0.25">
      <c r="A798" t="s">
        <v>8219</v>
      </c>
      <c r="B798">
        <v>120</v>
      </c>
      <c r="H798" t="s">
        <v>8221</v>
      </c>
      <c r="I798">
        <v>13</v>
      </c>
    </row>
    <row r="799" spans="1:9" x14ac:dyDescent="0.25">
      <c r="A799" t="s">
        <v>8219</v>
      </c>
      <c r="B799">
        <v>14</v>
      </c>
      <c r="H799" t="s">
        <v>8221</v>
      </c>
      <c r="I799">
        <v>2</v>
      </c>
    </row>
    <row r="800" spans="1:9" x14ac:dyDescent="0.25">
      <c r="A800" t="s">
        <v>8219</v>
      </c>
      <c r="B800">
        <v>27</v>
      </c>
      <c r="H800" t="s">
        <v>8221</v>
      </c>
      <c r="I800">
        <v>2</v>
      </c>
    </row>
    <row r="801" spans="1:9" x14ac:dyDescent="0.25">
      <c r="A801" t="s">
        <v>8219</v>
      </c>
      <c r="B801">
        <v>49</v>
      </c>
      <c r="H801" t="s">
        <v>8221</v>
      </c>
      <c r="I801">
        <v>3</v>
      </c>
    </row>
    <row r="802" spans="1:9" x14ac:dyDescent="0.25">
      <c r="A802" t="s">
        <v>8219</v>
      </c>
      <c r="B802">
        <v>102</v>
      </c>
      <c r="H802" t="s">
        <v>8221</v>
      </c>
      <c r="I802">
        <v>0</v>
      </c>
    </row>
    <row r="803" spans="1:9" x14ac:dyDescent="0.25">
      <c r="A803" t="s">
        <v>8219</v>
      </c>
      <c r="B803">
        <v>3</v>
      </c>
      <c r="H803" t="s">
        <v>8221</v>
      </c>
      <c r="I803">
        <v>0</v>
      </c>
    </row>
    <row r="804" spans="1:9" x14ac:dyDescent="0.25">
      <c r="A804" t="s">
        <v>8219</v>
      </c>
      <c r="B804">
        <v>25</v>
      </c>
      <c r="H804" t="s">
        <v>8221</v>
      </c>
      <c r="I804">
        <v>0</v>
      </c>
    </row>
    <row r="805" spans="1:9" x14ac:dyDescent="0.25">
      <c r="A805" t="s">
        <v>8219</v>
      </c>
      <c r="B805">
        <v>118</v>
      </c>
      <c r="H805" t="s">
        <v>8221</v>
      </c>
      <c r="I805">
        <v>2</v>
      </c>
    </row>
    <row r="806" spans="1:9" x14ac:dyDescent="0.25">
      <c r="A806" t="s">
        <v>8219</v>
      </c>
      <c r="B806">
        <v>57</v>
      </c>
      <c r="H806" t="s">
        <v>8221</v>
      </c>
      <c r="I806">
        <v>24</v>
      </c>
    </row>
    <row r="807" spans="1:9" x14ac:dyDescent="0.25">
      <c r="A807" t="s">
        <v>8219</v>
      </c>
      <c r="B807">
        <v>11</v>
      </c>
      <c r="H807" t="s">
        <v>8221</v>
      </c>
      <c r="I807">
        <v>25</v>
      </c>
    </row>
    <row r="808" spans="1:9" x14ac:dyDescent="0.25">
      <c r="A808" t="s">
        <v>8219</v>
      </c>
      <c r="B808">
        <v>33</v>
      </c>
      <c r="H808" t="s">
        <v>8221</v>
      </c>
      <c r="I808">
        <v>3</v>
      </c>
    </row>
    <row r="809" spans="1:9" x14ac:dyDescent="0.25">
      <c r="A809" t="s">
        <v>8219</v>
      </c>
      <c r="B809">
        <v>40</v>
      </c>
      <c r="H809" t="s">
        <v>8221</v>
      </c>
      <c r="I809">
        <v>41</v>
      </c>
    </row>
    <row r="810" spans="1:9" x14ac:dyDescent="0.25">
      <c r="A810" t="s">
        <v>8219</v>
      </c>
      <c r="B810">
        <v>50</v>
      </c>
      <c r="H810" t="s">
        <v>8221</v>
      </c>
      <c r="I810">
        <v>2</v>
      </c>
    </row>
    <row r="811" spans="1:9" x14ac:dyDescent="0.25">
      <c r="A811" t="s">
        <v>8219</v>
      </c>
      <c r="B811">
        <v>38</v>
      </c>
      <c r="H811" t="s">
        <v>8221</v>
      </c>
      <c r="I811">
        <v>4</v>
      </c>
    </row>
    <row r="812" spans="1:9" x14ac:dyDescent="0.25">
      <c r="A812" t="s">
        <v>8219</v>
      </c>
      <c r="B812">
        <v>96</v>
      </c>
      <c r="H812" t="s">
        <v>8221</v>
      </c>
      <c r="I812">
        <v>99</v>
      </c>
    </row>
    <row r="813" spans="1:9" x14ac:dyDescent="0.25">
      <c r="A813" t="s">
        <v>8219</v>
      </c>
      <c r="B813">
        <v>48</v>
      </c>
      <c r="H813" t="s">
        <v>8221</v>
      </c>
      <c r="I813">
        <v>4</v>
      </c>
    </row>
    <row r="814" spans="1:9" x14ac:dyDescent="0.25">
      <c r="A814" t="s">
        <v>8219</v>
      </c>
      <c r="B814">
        <v>33</v>
      </c>
      <c r="H814" t="s">
        <v>8221</v>
      </c>
      <c r="I814">
        <v>4</v>
      </c>
    </row>
    <row r="815" spans="1:9" x14ac:dyDescent="0.25">
      <c r="A815" t="s">
        <v>8219</v>
      </c>
      <c r="B815">
        <v>226</v>
      </c>
      <c r="H815" t="s">
        <v>8221</v>
      </c>
      <c r="I815">
        <v>38</v>
      </c>
    </row>
    <row r="816" spans="1:9" x14ac:dyDescent="0.25">
      <c r="A816" t="s">
        <v>8219</v>
      </c>
      <c r="B816">
        <v>14</v>
      </c>
      <c r="H816" t="s">
        <v>8221</v>
      </c>
      <c r="I816">
        <v>285</v>
      </c>
    </row>
    <row r="817" spans="1:9" x14ac:dyDescent="0.25">
      <c r="A817" t="s">
        <v>8219</v>
      </c>
      <c r="B817">
        <v>20</v>
      </c>
      <c r="H817" t="s">
        <v>8221</v>
      </c>
      <c r="I817">
        <v>1</v>
      </c>
    </row>
    <row r="818" spans="1:9" x14ac:dyDescent="0.25">
      <c r="A818" t="s">
        <v>8219</v>
      </c>
      <c r="B818">
        <v>25</v>
      </c>
      <c r="H818" t="s">
        <v>8221</v>
      </c>
      <c r="I818">
        <v>42</v>
      </c>
    </row>
    <row r="819" spans="1:9" x14ac:dyDescent="0.25">
      <c r="A819" t="s">
        <v>8219</v>
      </c>
      <c r="B819">
        <v>90</v>
      </c>
      <c r="H819" t="s">
        <v>8221</v>
      </c>
      <c r="I819">
        <v>26</v>
      </c>
    </row>
    <row r="820" spans="1:9" x14ac:dyDescent="0.25">
      <c r="A820" t="s">
        <v>8219</v>
      </c>
      <c r="B820">
        <v>11</v>
      </c>
      <c r="H820" t="s">
        <v>8221</v>
      </c>
      <c r="I820">
        <v>2</v>
      </c>
    </row>
    <row r="821" spans="1:9" x14ac:dyDescent="0.25">
      <c r="A821" t="s">
        <v>8219</v>
      </c>
      <c r="B821">
        <v>55</v>
      </c>
      <c r="H821" t="s">
        <v>8221</v>
      </c>
      <c r="I821">
        <v>4</v>
      </c>
    </row>
    <row r="822" spans="1:9" x14ac:dyDescent="0.25">
      <c r="A822" t="s">
        <v>8219</v>
      </c>
      <c r="B822">
        <v>30</v>
      </c>
      <c r="H822" t="s">
        <v>8221</v>
      </c>
      <c r="I822">
        <v>6</v>
      </c>
    </row>
    <row r="823" spans="1:9" x14ac:dyDescent="0.25">
      <c r="A823" t="s">
        <v>8219</v>
      </c>
      <c r="B823">
        <v>28</v>
      </c>
      <c r="H823" t="s">
        <v>8221</v>
      </c>
      <c r="I823">
        <v>70</v>
      </c>
    </row>
    <row r="824" spans="1:9" x14ac:dyDescent="0.25">
      <c r="A824" t="s">
        <v>8219</v>
      </c>
      <c r="B824">
        <v>45</v>
      </c>
      <c r="H824" t="s">
        <v>8221</v>
      </c>
      <c r="I824">
        <v>9</v>
      </c>
    </row>
    <row r="825" spans="1:9" x14ac:dyDescent="0.25">
      <c r="A825" t="s">
        <v>8219</v>
      </c>
      <c r="B825">
        <v>13</v>
      </c>
      <c r="H825" t="s">
        <v>8221</v>
      </c>
      <c r="I825">
        <v>8</v>
      </c>
    </row>
    <row r="826" spans="1:9" x14ac:dyDescent="0.25">
      <c r="A826" t="s">
        <v>8219</v>
      </c>
      <c r="B826">
        <v>40</v>
      </c>
      <c r="H826" t="s">
        <v>8221</v>
      </c>
      <c r="I826">
        <v>105</v>
      </c>
    </row>
    <row r="827" spans="1:9" x14ac:dyDescent="0.25">
      <c r="A827" t="s">
        <v>8219</v>
      </c>
      <c r="B827">
        <v>21</v>
      </c>
      <c r="H827" t="s">
        <v>8221</v>
      </c>
      <c r="I827">
        <v>12</v>
      </c>
    </row>
    <row r="828" spans="1:9" x14ac:dyDescent="0.25">
      <c r="A828" t="s">
        <v>8219</v>
      </c>
      <c r="B828">
        <v>134</v>
      </c>
      <c r="H828" t="s">
        <v>8221</v>
      </c>
      <c r="I828">
        <v>0</v>
      </c>
    </row>
    <row r="829" spans="1:9" x14ac:dyDescent="0.25">
      <c r="A829" t="s">
        <v>8219</v>
      </c>
      <c r="B829">
        <v>20</v>
      </c>
      <c r="H829" t="s">
        <v>8221</v>
      </c>
      <c r="I829">
        <v>16</v>
      </c>
    </row>
    <row r="830" spans="1:9" x14ac:dyDescent="0.25">
      <c r="A830" t="s">
        <v>8219</v>
      </c>
      <c r="B830">
        <v>19</v>
      </c>
      <c r="H830" t="s">
        <v>8221</v>
      </c>
      <c r="I830">
        <v>7</v>
      </c>
    </row>
    <row r="831" spans="1:9" x14ac:dyDescent="0.25">
      <c r="A831" t="s">
        <v>8219</v>
      </c>
      <c r="B831">
        <v>209</v>
      </c>
      <c r="H831" t="s">
        <v>8221</v>
      </c>
      <c r="I831">
        <v>4</v>
      </c>
    </row>
    <row r="832" spans="1:9" x14ac:dyDescent="0.25">
      <c r="A832" t="s">
        <v>8219</v>
      </c>
      <c r="B832">
        <v>38</v>
      </c>
      <c r="H832" t="s">
        <v>8221</v>
      </c>
      <c r="I832">
        <v>1</v>
      </c>
    </row>
    <row r="833" spans="1:9" x14ac:dyDescent="0.25">
      <c r="A833" t="s">
        <v>8219</v>
      </c>
      <c r="B833">
        <v>24</v>
      </c>
      <c r="H833" t="s">
        <v>8221</v>
      </c>
      <c r="I833">
        <v>28</v>
      </c>
    </row>
    <row r="834" spans="1:9" x14ac:dyDescent="0.25">
      <c r="A834" t="s">
        <v>8219</v>
      </c>
      <c r="B834">
        <v>8</v>
      </c>
      <c r="H834" t="s">
        <v>8221</v>
      </c>
      <c r="I834">
        <v>1</v>
      </c>
    </row>
    <row r="835" spans="1:9" x14ac:dyDescent="0.25">
      <c r="A835" t="s">
        <v>8219</v>
      </c>
      <c r="B835">
        <v>179</v>
      </c>
      <c r="H835" t="s">
        <v>8221</v>
      </c>
      <c r="I835">
        <v>1</v>
      </c>
    </row>
    <row r="836" spans="1:9" x14ac:dyDescent="0.25">
      <c r="A836" t="s">
        <v>8219</v>
      </c>
      <c r="B836">
        <v>26</v>
      </c>
      <c r="H836" t="s">
        <v>8221</v>
      </c>
      <c r="I836">
        <v>5</v>
      </c>
    </row>
    <row r="837" spans="1:9" x14ac:dyDescent="0.25">
      <c r="A837" t="s">
        <v>8219</v>
      </c>
      <c r="B837">
        <v>131</v>
      </c>
      <c r="H837" t="s">
        <v>8221</v>
      </c>
      <c r="I837">
        <v>3</v>
      </c>
    </row>
    <row r="838" spans="1:9" x14ac:dyDescent="0.25">
      <c r="A838" t="s">
        <v>8219</v>
      </c>
      <c r="B838">
        <v>14</v>
      </c>
      <c r="H838" t="s">
        <v>8221</v>
      </c>
      <c r="I838">
        <v>2</v>
      </c>
    </row>
    <row r="839" spans="1:9" x14ac:dyDescent="0.25">
      <c r="A839" t="s">
        <v>8219</v>
      </c>
      <c r="B839">
        <v>174</v>
      </c>
      <c r="H839" t="s">
        <v>8221</v>
      </c>
      <c r="I839">
        <v>0</v>
      </c>
    </row>
    <row r="840" spans="1:9" x14ac:dyDescent="0.25">
      <c r="A840" t="s">
        <v>8219</v>
      </c>
      <c r="B840">
        <v>191</v>
      </c>
      <c r="H840" t="s">
        <v>8221</v>
      </c>
      <c r="I840">
        <v>0</v>
      </c>
    </row>
    <row r="841" spans="1:9" x14ac:dyDescent="0.25">
      <c r="A841" t="s">
        <v>8219</v>
      </c>
      <c r="B841">
        <v>38</v>
      </c>
      <c r="H841" t="s">
        <v>8221</v>
      </c>
      <c r="I841">
        <v>3</v>
      </c>
    </row>
    <row r="842" spans="1:9" x14ac:dyDescent="0.25">
      <c r="A842" t="s">
        <v>8219</v>
      </c>
      <c r="B842">
        <v>22</v>
      </c>
      <c r="H842" t="s">
        <v>8221</v>
      </c>
      <c r="I842">
        <v>0</v>
      </c>
    </row>
    <row r="843" spans="1:9" x14ac:dyDescent="0.25">
      <c r="A843" t="s">
        <v>8219</v>
      </c>
      <c r="B843">
        <v>149</v>
      </c>
      <c r="H843" t="s">
        <v>8221</v>
      </c>
      <c r="I843">
        <v>0</v>
      </c>
    </row>
    <row r="844" spans="1:9" x14ac:dyDescent="0.25">
      <c r="A844" t="s">
        <v>8219</v>
      </c>
      <c r="B844">
        <v>56</v>
      </c>
      <c r="H844" t="s">
        <v>8221</v>
      </c>
      <c r="I844">
        <v>3</v>
      </c>
    </row>
    <row r="845" spans="1:9" x14ac:dyDescent="0.25">
      <c r="A845" t="s">
        <v>8219</v>
      </c>
      <c r="B845">
        <v>19</v>
      </c>
      <c r="H845" t="s">
        <v>8221</v>
      </c>
      <c r="I845">
        <v>7</v>
      </c>
    </row>
    <row r="846" spans="1:9" x14ac:dyDescent="0.25">
      <c r="A846" t="s">
        <v>8219</v>
      </c>
      <c r="B846">
        <v>70</v>
      </c>
      <c r="H846" t="s">
        <v>8221</v>
      </c>
      <c r="I846">
        <v>25</v>
      </c>
    </row>
    <row r="847" spans="1:9" x14ac:dyDescent="0.25">
      <c r="A847" t="s">
        <v>8219</v>
      </c>
      <c r="B847">
        <v>81</v>
      </c>
      <c r="H847" t="s">
        <v>8221</v>
      </c>
      <c r="I847">
        <v>10</v>
      </c>
    </row>
    <row r="848" spans="1:9" x14ac:dyDescent="0.25">
      <c r="A848" t="s">
        <v>8219</v>
      </c>
      <c r="B848">
        <v>32</v>
      </c>
      <c r="H848" t="s">
        <v>8221</v>
      </c>
      <c r="I848">
        <v>3</v>
      </c>
    </row>
    <row r="849" spans="1:9" x14ac:dyDescent="0.25">
      <c r="A849" t="s">
        <v>8219</v>
      </c>
      <c r="B849">
        <v>26</v>
      </c>
      <c r="H849" t="s">
        <v>8221</v>
      </c>
      <c r="I849">
        <v>5</v>
      </c>
    </row>
    <row r="850" spans="1:9" x14ac:dyDescent="0.25">
      <c r="A850" t="s">
        <v>8219</v>
      </c>
      <c r="B850">
        <v>105</v>
      </c>
      <c r="H850" t="s">
        <v>8221</v>
      </c>
      <c r="I850">
        <v>5</v>
      </c>
    </row>
    <row r="851" spans="1:9" x14ac:dyDescent="0.25">
      <c r="A851" t="s">
        <v>8219</v>
      </c>
      <c r="B851">
        <v>29</v>
      </c>
      <c r="H851" t="s">
        <v>8221</v>
      </c>
      <c r="I851">
        <v>27</v>
      </c>
    </row>
    <row r="852" spans="1:9" x14ac:dyDescent="0.25">
      <c r="A852" t="s">
        <v>8219</v>
      </c>
      <c r="B852">
        <v>8</v>
      </c>
      <c r="H852" t="s">
        <v>8221</v>
      </c>
      <c r="I852">
        <v>2</v>
      </c>
    </row>
    <row r="853" spans="1:9" x14ac:dyDescent="0.25">
      <c r="A853" t="s">
        <v>8219</v>
      </c>
      <c r="B853">
        <v>89</v>
      </c>
      <c r="H853" t="s">
        <v>8221</v>
      </c>
      <c r="I853">
        <v>236</v>
      </c>
    </row>
    <row r="854" spans="1:9" x14ac:dyDescent="0.25">
      <c r="A854" t="s">
        <v>8219</v>
      </c>
      <c r="B854">
        <v>44</v>
      </c>
      <c r="H854" t="s">
        <v>8221</v>
      </c>
      <c r="I854">
        <v>1</v>
      </c>
    </row>
    <row r="855" spans="1:9" x14ac:dyDescent="0.25">
      <c r="A855" t="s">
        <v>8219</v>
      </c>
      <c r="B855">
        <v>246</v>
      </c>
      <c r="H855" t="s">
        <v>8221</v>
      </c>
      <c r="I855">
        <v>12</v>
      </c>
    </row>
    <row r="856" spans="1:9" x14ac:dyDescent="0.25">
      <c r="A856" t="s">
        <v>8219</v>
      </c>
      <c r="B856">
        <v>120</v>
      </c>
      <c r="H856" t="s">
        <v>8221</v>
      </c>
      <c r="I856">
        <v>4</v>
      </c>
    </row>
    <row r="857" spans="1:9" x14ac:dyDescent="0.25">
      <c r="A857" t="s">
        <v>8219</v>
      </c>
      <c r="B857">
        <v>26</v>
      </c>
      <c r="H857" t="s">
        <v>8221</v>
      </c>
      <c r="I857">
        <v>3</v>
      </c>
    </row>
    <row r="858" spans="1:9" x14ac:dyDescent="0.25">
      <c r="A858" t="s">
        <v>8219</v>
      </c>
      <c r="B858">
        <v>45</v>
      </c>
      <c r="H858" t="s">
        <v>8221</v>
      </c>
      <c r="I858">
        <v>99</v>
      </c>
    </row>
    <row r="859" spans="1:9" x14ac:dyDescent="0.25">
      <c r="A859" t="s">
        <v>8219</v>
      </c>
      <c r="B859">
        <v>20</v>
      </c>
      <c r="H859" t="s">
        <v>8221</v>
      </c>
      <c r="I859">
        <v>3</v>
      </c>
    </row>
    <row r="860" spans="1:9" x14ac:dyDescent="0.25">
      <c r="A860" t="s">
        <v>8219</v>
      </c>
      <c r="B860">
        <v>47</v>
      </c>
      <c r="H860" t="s">
        <v>8221</v>
      </c>
      <c r="I860">
        <v>3</v>
      </c>
    </row>
    <row r="861" spans="1:9" x14ac:dyDescent="0.25">
      <c r="A861" t="s">
        <v>8219</v>
      </c>
      <c r="B861">
        <v>13</v>
      </c>
      <c r="H861" t="s">
        <v>8221</v>
      </c>
      <c r="I861">
        <v>22</v>
      </c>
    </row>
    <row r="862" spans="1:9" x14ac:dyDescent="0.25">
      <c r="A862" t="s">
        <v>8219</v>
      </c>
      <c r="B862">
        <v>183</v>
      </c>
      <c r="H862" t="s">
        <v>8221</v>
      </c>
      <c r="I862">
        <v>4</v>
      </c>
    </row>
    <row r="863" spans="1:9" x14ac:dyDescent="0.25">
      <c r="A863" t="s">
        <v>8219</v>
      </c>
      <c r="B863">
        <v>21</v>
      </c>
      <c r="H863" t="s">
        <v>8221</v>
      </c>
      <c r="I863">
        <v>534</v>
      </c>
    </row>
    <row r="864" spans="1:9" x14ac:dyDescent="0.25">
      <c r="A864" t="s">
        <v>8219</v>
      </c>
      <c r="B864">
        <v>42</v>
      </c>
      <c r="H864" t="s">
        <v>8221</v>
      </c>
      <c r="I864">
        <v>12</v>
      </c>
    </row>
    <row r="865" spans="1:9" x14ac:dyDescent="0.25">
      <c r="A865" t="s">
        <v>8219</v>
      </c>
      <c r="B865">
        <v>54</v>
      </c>
      <c r="H865" t="s">
        <v>8221</v>
      </c>
      <c r="I865">
        <v>56</v>
      </c>
    </row>
    <row r="866" spans="1:9" x14ac:dyDescent="0.25">
      <c r="A866" t="s">
        <v>8219</v>
      </c>
      <c r="B866">
        <v>38</v>
      </c>
      <c r="H866" t="s">
        <v>8221</v>
      </c>
      <c r="I866">
        <v>11</v>
      </c>
    </row>
    <row r="867" spans="1:9" x14ac:dyDescent="0.25">
      <c r="A867" t="s">
        <v>8219</v>
      </c>
      <c r="B867">
        <v>64</v>
      </c>
      <c r="H867" t="s">
        <v>8221</v>
      </c>
      <c r="I867">
        <v>0</v>
      </c>
    </row>
    <row r="868" spans="1:9" x14ac:dyDescent="0.25">
      <c r="A868" t="s">
        <v>8219</v>
      </c>
      <c r="B868">
        <v>13</v>
      </c>
      <c r="H868" t="s">
        <v>8221</v>
      </c>
      <c r="I868">
        <v>12</v>
      </c>
    </row>
    <row r="869" spans="1:9" x14ac:dyDescent="0.25">
      <c r="A869" t="s">
        <v>8219</v>
      </c>
      <c r="B869">
        <v>33</v>
      </c>
      <c r="H869" t="s">
        <v>8221</v>
      </c>
      <c r="I869">
        <v>5</v>
      </c>
    </row>
    <row r="870" spans="1:9" x14ac:dyDescent="0.25">
      <c r="A870" t="s">
        <v>8219</v>
      </c>
      <c r="B870">
        <v>52</v>
      </c>
      <c r="H870" t="s">
        <v>8221</v>
      </c>
      <c r="I870">
        <v>24</v>
      </c>
    </row>
    <row r="871" spans="1:9" x14ac:dyDescent="0.25">
      <c r="A871" t="s">
        <v>8219</v>
      </c>
      <c r="B871">
        <v>107</v>
      </c>
      <c r="H871" t="s">
        <v>8221</v>
      </c>
      <c r="I871">
        <v>89</v>
      </c>
    </row>
    <row r="872" spans="1:9" x14ac:dyDescent="0.25">
      <c r="A872" t="s">
        <v>8219</v>
      </c>
      <c r="B872">
        <v>11</v>
      </c>
      <c r="H872" t="s">
        <v>8221</v>
      </c>
      <c r="I872">
        <v>1</v>
      </c>
    </row>
    <row r="873" spans="1:9" x14ac:dyDescent="0.25">
      <c r="A873" t="s">
        <v>8219</v>
      </c>
      <c r="B873">
        <v>34</v>
      </c>
      <c r="H873" t="s">
        <v>8221</v>
      </c>
      <c r="I873">
        <v>55</v>
      </c>
    </row>
    <row r="874" spans="1:9" x14ac:dyDescent="0.25">
      <c r="A874" t="s">
        <v>8219</v>
      </c>
      <c r="B874">
        <v>75</v>
      </c>
      <c r="H874" t="s">
        <v>8221</v>
      </c>
      <c r="I874">
        <v>2</v>
      </c>
    </row>
    <row r="875" spans="1:9" x14ac:dyDescent="0.25">
      <c r="A875" t="s">
        <v>8219</v>
      </c>
      <c r="B875">
        <v>26</v>
      </c>
      <c r="H875" t="s">
        <v>8221</v>
      </c>
      <c r="I875">
        <v>0</v>
      </c>
    </row>
    <row r="876" spans="1:9" x14ac:dyDescent="0.25">
      <c r="A876" t="s">
        <v>8219</v>
      </c>
      <c r="B876">
        <v>50</v>
      </c>
      <c r="H876" t="s">
        <v>8221</v>
      </c>
      <c r="I876">
        <v>4</v>
      </c>
    </row>
    <row r="877" spans="1:9" x14ac:dyDescent="0.25">
      <c r="A877" t="s">
        <v>8219</v>
      </c>
      <c r="B877">
        <v>80</v>
      </c>
      <c r="H877" t="s">
        <v>8221</v>
      </c>
      <c r="I877">
        <v>6</v>
      </c>
    </row>
    <row r="878" spans="1:9" x14ac:dyDescent="0.25">
      <c r="A878" t="s">
        <v>8219</v>
      </c>
      <c r="B878">
        <v>110</v>
      </c>
      <c r="H878" t="s">
        <v>8221</v>
      </c>
      <c r="I878">
        <v>4</v>
      </c>
    </row>
    <row r="879" spans="1:9" x14ac:dyDescent="0.25">
      <c r="A879" t="s">
        <v>8219</v>
      </c>
      <c r="B879">
        <v>77</v>
      </c>
      <c r="H879" t="s">
        <v>8221</v>
      </c>
      <c r="I879">
        <v>4</v>
      </c>
    </row>
    <row r="880" spans="1:9" x14ac:dyDescent="0.25">
      <c r="A880" t="s">
        <v>8219</v>
      </c>
      <c r="B880">
        <v>50</v>
      </c>
      <c r="H880" t="s">
        <v>8221</v>
      </c>
      <c r="I880">
        <v>2</v>
      </c>
    </row>
    <row r="881" spans="1:9" x14ac:dyDescent="0.25">
      <c r="A881" t="s">
        <v>8219</v>
      </c>
      <c r="B881">
        <v>145</v>
      </c>
      <c r="H881" t="s">
        <v>8221</v>
      </c>
      <c r="I881">
        <v>5</v>
      </c>
    </row>
    <row r="882" spans="1:9" x14ac:dyDescent="0.25">
      <c r="A882" t="s">
        <v>8219</v>
      </c>
      <c r="B882">
        <v>29</v>
      </c>
      <c r="H882" t="s">
        <v>8221</v>
      </c>
      <c r="I882">
        <v>83</v>
      </c>
    </row>
    <row r="883" spans="1:9" x14ac:dyDescent="0.25">
      <c r="A883" t="s">
        <v>8219</v>
      </c>
      <c r="B883">
        <v>114</v>
      </c>
      <c r="H883" t="s">
        <v>8221</v>
      </c>
      <c r="I883">
        <v>57</v>
      </c>
    </row>
    <row r="884" spans="1:9" x14ac:dyDescent="0.25">
      <c r="A884" t="s">
        <v>8219</v>
      </c>
      <c r="B884">
        <v>96</v>
      </c>
      <c r="H884" t="s">
        <v>8221</v>
      </c>
      <c r="I884">
        <v>311</v>
      </c>
    </row>
    <row r="885" spans="1:9" x14ac:dyDescent="0.25">
      <c r="A885" t="s">
        <v>8219</v>
      </c>
      <c r="B885">
        <v>31</v>
      </c>
      <c r="H885" t="s">
        <v>8221</v>
      </c>
      <c r="I885">
        <v>2</v>
      </c>
    </row>
    <row r="886" spans="1:9" x14ac:dyDescent="0.25">
      <c r="A886" t="s">
        <v>8219</v>
      </c>
      <c r="B886">
        <v>4883</v>
      </c>
      <c r="H886" t="s">
        <v>8221</v>
      </c>
      <c r="I886">
        <v>16</v>
      </c>
    </row>
    <row r="887" spans="1:9" x14ac:dyDescent="0.25">
      <c r="A887" t="s">
        <v>8219</v>
      </c>
      <c r="B887">
        <v>95</v>
      </c>
      <c r="H887" t="s">
        <v>8221</v>
      </c>
      <c r="I887">
        <v>9</v>
      </c>
    </row>
    <row r="888" spans="1:9" x14ac:dyDescent="0.25">
      <c r="A888" t="s">
        <v>8219</v>
      </c>
      <c r="B888">
        <v>2478</v>
      </c>
      <c r="H888" t="s">
        <v>8221</v>
      </c>
      <c r="I888">
        <v>1</v>
      </c>
    </row>
    <row r="889" spans="1:9" x14ac:dyDescent="0.25">
      <c r="A889" t="s">
        <v>8219</v>
      </c>
      <c r="B889">
        <v>1789</v>
      </c>
      <c r="H889" t="s">
        <v>8221</v>
      </c>
      <c r="I889">
        <v>12</v>
      </c>
    </row>
    <row r="890" spans="1:9" x14ac:dyDescent="0.25">
      <c r="A890" t="s">
        <v>8219</v>
      </c>
      <c r="B890">
        <v>680</v>
      </c>
      <c r="H890" t="s">
        <v>8221</v>
      </c>
      <c r="I890">
        <v>0</v>
      </c>
    </row>
    <row r="891" spans="1:9" x14ac:dyDescent="0.25">
      <c r="A891" t="s">
        <v>8219</v>
      </c>
      <c r="B891">
        <v>70</v>
      </c>
      <c r="H891" t="s">
        <v>8221</v>
      </c>
      <c r="I891">
        <v>20</v>
      </c>
    </row>
    <row r="892" spans="1:9" x14ac:dyDescent="0.25">
      <c r="A892" t="s">
        <v>8219</v>
      </c>
      <c r="B892">
        <v>23</v>
      </c>
      <c r="H892" t="s">
        <v>8221</v>
      </c>
      <c r="I892">
        <v>16</v>
      </c>
    </row>
    <row r="893" spans="1:9" x14ac:dyDescent="0.25">
      <c r="A893" t="s">
        <v>8219</v>
      </c>
      <c r="B893">
        <v>4245</v>
      </c>
      <c r="H893" t="s">
        <v>8221</v>
      </c>
      <c r="I893">
        <v>33</v>
      </c>
    </row>
    <row r="894" spans="1:9" x14ac:dyDescent="0.25">
      <c r="A894" t="s">
        <v>8219</v>
      </c>
      <c r="B894">
        <v>943</v>
      </c>
      <c r="H894" t="s">
        <v>8221</v>
      </c>
      <c r="I894">
        <v>2</v>
      </c>
    </row>
    <row r="895" spans="1:9" x14ac:dyDescent="0.25">
      <c r="A895" t="s">
        <v>8219</v>
      </c>
      <c r="B895">
        <v>1876</v>
      </c>
      <c r="H895" t="s">
        <v>8221</v>
      </c>
      <c r="I895">
        <v>6</v>
      </c>
    </row>
    <row r="896" spans="1:9" x14ac:dyDescent="0.25">
      <c r="A896" t="s">
        <v>8219</v>
      </c>
      <c r="B896">
        <v>834</v>
      </c>
      <c r="H896" t="s">
        <v>8221</v>
      </c>
      <c r="I896">
        <v>0</v>
      </c>
    </row>
    <row r="897" spans="1:9" x14ac:dyDescent="0.25">
      <c r="A897" t="s">
        <v>8219</v>
      </c>
      <c r="B897">
        <v>682</v>
      </c>
      <c r="H897" t="s">
        <v>8221</v>
      </c>
      <c r="I897">
        <v>3</v>
      </c>
    </row>
    <row r="898" spans="1:9" x14ac:dyDescent="0.25">
      <c r="A898" t="s">
        <v>8219</v>
      </c>
      <c r="B898">
        <v>147</v>
      </c>
      <c r="H898" t="s">
        <v>8221</v>
      </c>
      <c r="I898">
        <v>0</v>
      </c>
    </row>
    <row r="899" spans="1:9" x14ac:dyDescent="0.25">
      <c r="A899" t="s">
        <v>8219</v>
      </c>
      <c r="B899">
        <v>415</v>
      </c>
      <c r="H899" t="s">
        <v>8221</v>
      </c>
      <c r="I899">
        <v>3</v>
      </c>
    </row>
    <row r="900" spans="1:9" x14ac:dyDescent="0.25">
      <c r="A900" t="s">
        <v>8219</v>
      </c>
      <c r="B900">
        <v>290</v>
      </c>
      <c r="H900" t="s">
        <v>8221</v>
      </c>
      <c r="I900">
        <v>13</v>
      </c>
    </row>
    <row r="901" spans="1:9" x14ac:dyDescent="0.25">
      <c r="A901" t="s">
        <v>8219</v>
      </c>
      <c r="B901">
        <v>365</v>
      </c>
      <c r="H901" t="s">
        <v>8221</v>
      </c>
      <c r="I901">
        <v>6</v>
      </c>
    </row>
    <row r="902" spans="1:9" x14ac:dyDescent="0.25">
      <c r="A902" t="s">
        <v>8219</v>
      </c>
      <c r="B902">
        <v>660</v>
      </c>
      <c r="H902" t="s">
        <v>8221</v>
      </c>
      <c r="I902">
        <v>1</v>
      </c>
    </row>
    <row r="903" spans="1:9" x14ac:dyDescent="0.25">
      <c r="A903" t="s">
        <v>8219</v>
      </c>
      <c r="B903">
        <v>1356</v>
      </c>
      <c r="H903" t="s">
        <v>8221</v>
      </c>
      <c r="I903">
        <v>0</v>
      </c>
    </row>
    <row r="904" spans="1:9" x14ac:dyDescent="0.25">
      <c r="A904" t="s">
        <v>8219</v>
      </c>
      <c r="B904">
        <v>424</v>
      </c>
      <c r="H904" t="s">
        <v>8221</v>
      </c>
      <c r="I904">
        <v>5</v>
      </c>
    </row>
    <row r="905" spans="1:9" x14ac:dyDescent="0.25">
      <c r="A905" t="s">
        <v>8219</v>
      </c>
      <c r="B905">
        <v>33</v>
      </c>
      <c r="H905" t="s">
        <v>8221</v>
      </c>
      <c r="I905">
        <v>0</v>
      </c>
    </row>
    <row r="906" spans="1:9" x14ac:dyDescent="0.25">
      <c r="A906" t="s">
        <v>8219</v>
      </c>
      <c r="B906">
        <v>1633</v>
      </c>
      <c r="H906" t="s">
        <v>8221</v>
      </c>
      <c r="I906">
        <v>36</v>
      </c>
    </row>
    <row r="907" spans="1:9" x14ac:dyDescent="0.25">
      <c r="A907" t="s">
        <v>8219</v>
      </c>
      <c r="B907">
        <v>306</v>
      </c>
      <c r="H907" t="s">
        <v>8221</v>
      </c>
      <c r="I907">
        <v>1</v>
      </c>
    </row>
    <row r="908" spans="1:9" x14ac:dyDescent="0.25">
      <c r="A908" t="s">
        <v>8219</v>
      </c>
      <c r="B908">
        <v>205</v>
      </c>
      <c r="H908" t="s">
        <v>8221</v>
      </c>
      <c r="I908">
        <v>1</v>
      </c>
    </row>
    <row r="909" spans="1:9" x14ac:dyDescent="0.25">
      <c r="A909" t="s">
        <v>8219</v>
      </c>
      <c r="B909">
        <v>1281</v>
      </c>
      <c r="H909" t="s">
        <v>8221</v>
      </c>
      <c r="I909">
        <v>1</v>
      </c>
    </row>
    <row r="910" spans="1:9" x14ac:dyDescent="0.25">
      <c r="A910" t="s">
        <v>8219</v>
      </c>
      <c r="B910">
        <v>103</v>
      </c>
      <c r="H910" t="s">
        <v>8221</v>
      </c>
      <c r="I910">
        <v>9</v>
      </c>
    </row>
    <row r="911" spans="1:9" x14ac:dyDescent="0.25">
      <c r="A911" t="s">
        <v>8219</v>
      </c>
      <c r="B911">
        <v>1513</v>
      </c>
      <c r="H911" t="s">
        <v>8221</v>
      </c>
      <c r="I911">
        <v>1</v>
      </c>
    </row>
    <row r="912" spans="1:9" x14ac:dyDescent="0.25">
      <c r="A912" t="s">
        <v>8219</v>
      </c>
      <c r="B912">
        <v>405</v>
      </c>
      <c r="H912" t="s">
        <v>8221</v>
      </c>
      <c r="I912">
        <v>0</v>
      </c>
    </row>
    <row r="913" spans="1:9" x14ac:dyDescent="0.25">
      <c r="A913" t="s">
        <v>8219</v>
      </c>
      <c r="B913">
        <v>510</v>
      </c>
      <c r="H913" t="s">
        <v>8221</v>
      </c>
      <c r="I913">
        <v>1</v>
      </c>
    </row>
    <row r="914" spans="1:9" x14ac:dyDescent="0.25">
      <c r="A914" t="s">
        <v>8219</v>
      </c>
      <c r="B914">
        <v>1887</v>
      </c>
      <c r="H914" t="s">
        <v>8221</v>
      </c>
      <c r="I914">
        <v>1</v>
      </c>
    </row>
    <row r="915" spans="1:9" x14ac:dyDescent="0.25">
      <c r="A915" t="s">
        <v>8219</v>
      </c>
      <c r="B915">
        <v>701</v>
      </c>
      <c r="H915" t="s">
        <v>8221</v>
      </c>
      <c r="I915">
        <v>4</v>
      </c>
    </row>
    <row r="916" spans="1:9" x14ac:dyDescent="0.25">
      <c r="A916" t="s">
        <v>8219</v>
      </c>
      <c r="B916">
        <v>3863</v>
      </c>
      <c r="H916" t="s">
        <v>8221</v>
      </c>
      <c r="I916">
        <v>2</v>
      </c>
    </row>
    <row r="917" spans="1:9" x14ac:dyDescent="0.25">
      <c r="A917" t="s">
        <v>8219</v>
      </c>
      <c r="B917">
        <v>238</v>
      </c>
      <c r="H917" t="s">
        <v>8221</v>
      </c>
      <c r="I917">
        <v>2</v>
      </c>
    </row>
    <row r="918" spans="1:9" x14ac:dyDescent="0.25">
      <c r="A918" t="s">
        <v>8219</v>
      </c>
      <c r="B918">
        <v>2051</v>
      </c>
      <c r="H918" t="s">
        <v>8221</v>
      </c>
      <c r="I918">
        <v>2</v>
      </c>
    </row>
    <row r="919" spans="1:9" x14ac:dyDescent="0.25">
      <c r="A919" t="s">
        <v>8219</v>
      </c>
      <c r="B919">
        <v>402</v>
      </c>
      <c r="H919" t="s">
        <v>8221</v>
      </c>
      <c r="I919">
        <v>0</v>
      </c>
    </row>
    <row r="920" spans="1:9" x14ac:dyDescent="0.25">
      <c r="A920" t="s">
        <v>8219</v>
      </c>
      <c r="B920">
        <v>253</v>
      </c>
      <c r="H920" t="s">
        <v>8221</v>
      </c>
      <c r="I920">
        <v>2</v>
      </c>
    </row>
    <row r="921" spans="1:9" x14ac:dyDescent="0.25">
      <c r="A921" t="s">
        <v>8219</v>
      </c>
      <c r="B921">
        <v>473</v>
      </c>
      <c r="H921" t="s">
        <v>8221</v>
      </c>
      <c r="I921">
        <v>4</v>
      </c>
    </row>
    <row r="922" spans="1:9" x14ac:dyDescent="0.25">
      <c r="A922" t="s">
        <v>8219</v>
      </c>
      <c r="B922">
        <v>821</v>
      </c>
      <c r="H922" t="s">
        <v>8221</v>
      </c>
      <c r="I922">
        <v>2</v>
      </c>
    </row>
    <row r="923" spans="1:9" x14ac:dyDescent="0.25">
      <c r="A923" t="s">
        <v>8219</v>
      </c>
      <c r="B923">
        <v>388</v>
      </c>
      <c r="H923" t="s">
        <v>8221</v>
      </c>
      <c r="I923">
        <v>0</v>
      </c>
    </row>
    <row r="924" spans="1:9" x14ac:dyDescent="0.25">
      <c r="A924" t="s">
        <v>8219</v>
      </c>
      <c r="B924">
        <v>813</v>
      </c>
      <c r="H924" t="s">
        <v>8221</v>
      </c>
      <c r="I924">
        <v>1</v>
      </c>
    </row>
    <row r="925" spans="1:9" x14ac:dyDescent="0.25">
      <c r="A925" t="s">
        <v>8219</v>
      </c>
      <c r="B925">
        <v>1945</v>
      </c>
      <c r="H925" t="s">
        <v>8221</v>
      </c>
      <c r="I925">
        <v>0</v>
      </c>
    </row>
    <row r="926" spans="1:9" x14ac:dyDescent="0.25">
      <c r="A926" t="s">
        <v>8219</v>
      </c>
      <c r="B926">
        <v>1637</v>
      </c>
      <c r="H926" t="s">
        <v>8221</v>
      </c>
      <c r="I926">
        <v>2</v>
      </c>
    </row>
    <row r="927" spans="1:9" x14ac:dyDescent="0.25">
      <c r="A927" t="s">
        <v>8219</v>
      </c>
      <c r="B927">
        <v>1375</v>
      </c>
      <c r="H927" t="s">
        <v>8221</v>
      </c>
      <c r="I927">
        <v>7</v>
      </c>
    </row>
    <row r="928" spans="1:9" x14ac:dyDescent="0.25">
      <c r="A928" t="s">
        <v>8219</v>
      </c>
      <c r="B928">
        <v>17</v>
      </c>
      <c r="H928" t="s">
        <v>8221</v>
      </c>
      <c r="I928">
        <v>5</v>
      </c>
    </row>
    <row r="929" spans="1:9" x14ac:dyDescent="0.25">
      <c r="A929" t="s">
        <v>8219</v>
      </c>
      <c r="B929">
        <v>354</v>
      </c>
      <c r="H929" t="s">
        <v>8221</v>
      </c>
      <c r="I929">
        <v>0</v>
      </c>
    </row>
    <row r="930" spans="1:9" x14ac:dyDescent="0.25">
      <c r="A930" t="s">
        <v>8219</v>
      </c>
      <c r="B930">
        <v>191</v>
      </c>
      <c r="H930" t="s">
        <v>8221</v>
      </c>
      <c r="I930">
        <v>0</v>
      </c>
    </row>
    <row r="931" spans="1:9" x14ac:dyDescent="0.25">
      <c r="A931" t="s">
        <v>8219</v>
      </c>
      <c r="B931">
        <v>303</v>
      </c>
      <c r="H931" t="s">
        <v>8221</v>
      </c>
      <c r="I931">
        <v>0</v>
      </c>
    </row>
    <row r="932" spans="1:9" x14ac:dyDescent="0.25">
      <c r="A932" t="s">
        <v>8219</v>
      </c>
      <c r="B932">
        <v>137</v>
      </c>
      <c r="H932" t="s">
        <v>8221</v>
      </c>
      <c r="I932">
        <v>2</v>
      </c>
    </row>
    <row r="933" spans="1:9" x14ac:dyDescent="0.25">
      <c r="A933" t="s">
        <v>8219</v>
      </c>
      <c r="B933">
        <v>41</v>
      </c>
      <c r="H933" t="s">
        <v>8221</v>
      </c>
      <c r="I933">
        <v>0</v>
      </c>
    </row>
    <row r="934" spans="1:9" x14ac:dyDescent="0.25">
      <c r="A934" t="s">
        <v>8219</v>
      </c>
      <c r="B934">
        <v>398</v>
      </c>
      <c r="H934" t="s">
        <v>8221</v>
      </c>
      <c r="I934">
        <v>0</v>
      </c>
    </row>
    <row r="935" spans="1:9" x14ac:dyDescent="0.25">
      <c r="A935" t="s">
        <v>8219</v>
      </c>
      <c r="B935">
        <v>1737</v>
      </c>
      <c r="H935" t="s">
        <v>8221</v>
      </c>
      <c r="I935">
        <v>28</v>
      </c>
    </row>
    <row r="936" spans="1:9" x14ac:dyDescent="0.25">
      <c r="A936" t="s">
        <v>8219</v>
      </c>
      <c r="B936">
        <v>971</v>
      </c>
      <c r="H936" t="s">
        <v>8221</v>
      </c>
      <c r="I936">
        <v>2</v>
      </c>
    </row>
    <row r="937" spans="1:9" x14ac:dyDescent="0.25">
      <c r="A937" t="s">
        <v>8219</v>
      </c>
      <c r="B937">
        <v>183</v>
      </c>
      <c r="H937" t="s">
        <v>8221</v>
      </c>
      <c r="I937">
        <v>0</v>
      </c>
    </row>
    <row r="938" spans="1:9" x14ac:dyDescent="0.25">
      <c r="A938" t="s">
        <v>8219</v>
      </c>
      <c r="B938">
        <v>4562</v>
      </c>
      <c r="H938" t="s">
        <v>8221</v>
      </c>
      <c r="I938">
        <v>0</v>
      </c>
    </row>
    <row r="939" spans="1:9" x14ac:dyDescent="0.25">
      <c r="A939" t="s">
        <v>8219</v>
      </c>
      <c r="B939">
        <v>26457</v>
      </c>
      <c r="H939" t="s">
        <v>8221</v>
      </c>
      <c r="I939">
        <v>0</v>
      </c>
    </row>
    <row r="940" spans="1:9" x14ac:dyDescent="0.25">
      <c r="A940" t="s">
        <v>8219</v>
      </c>
      <c r="B940">
        <v>162</v>
      </c>
      <c r="H940" t="s">
        <v>8221</v>
      </c>
      <c r="I940">
        <v>4</v>
      </c>
    </row>
    <row r="941" spans="1:9" x14ac:dyDescent="0.25">
      <c r="A941" t="s">
        <v>8219</v>
      </c>
      <c r="B941">
        <v>479</v>
      </c>
      <c r="H941" t="s">
        <v>8221</v>
      </c>
      <c r="I941">
        <v>12</v>
      </c>
    </row>
    <row r="942" spans="1:9" x14ac:dyDescent="0.25">
      <c r="A942" t="s">
        <v>8219</v>
      </c>
      <c r="B942">
        <v>426</v>
      </c>
      <c r="H942" t="s">
        <v>8221</v>
      </c>
      <c r="I942">
        <v>0</v>
      </c>
    </row>
    <row r="943" spans="1:9" x14ac:dyDescent="0.25">
      <c r="A943" t="s">
        <v>8219</v>
      </c>
      <c r="B943">
        <v>450</v>
      </c>
      <c r="H943" t="s">
        <v>8221</v>
      </c>
      <c r="I943">
        <v>33</v>
      </c>
    </row>
    <row r="944" spans="1:9" x14ac:dyDescent="0.25">
      <c r="A944" t="s">
        <v>8219</v>
      </c>
      <c r="B944">
        <v>1780</v>
      </c>
      <c r="H944" t="s">
        <v>8221</v>
      </c>
      <c r="I944">
        <v>0</v>
      </c>
    </row>
    <row r="945" spans="1:9" x14ac:dyDescent="0.25">
      <c r="A945" t="s">
        <v>8219</v>
      </c>
      <c r="B945">
        <v>122</v>
      </c>
      <c r="H945" t="s">
        <v>8221</v>
      </c>
      <c r="I945">
        <v>4</v>
      </c>
    </row>
    <row r="946" spans="1:9" x14ac:dyDescent="0.25">
      <c r="A946" t="s">
        <v>8219</v>
      </c>
      <c r="B946">
        <v>95</v>
      </c>
      <c r="H946" t="s">
        <v>8221</v>
      </c>
      <c r="I946">
        <v>0</v>
      </c>
    </row>
    <row r="947" spans="1:9" x14ac:dyDescent="0.25">
      <c r="A947" t="s">
        <v>8219</v>
      </c>
      <c r="B947">
        <v>325</v>
      </c>
      <c r="H947" t="s">
        <v>8221</v>
      </c>
      <c r="I947">
        <v>11</v>
      </c>
    </row>
    <row r="948" spans="1:9" x14ac:dyDescent="0.25">
      <c r="A948" t="s">
        <v>8219</v>
      </c>
      <c r="B948">
        <v>353</v>
      </c>
      <c r="H948" t="s">
        <v>8221</v>
      </c>
      <c r="I948">
        <v>1</v>
      </c>
    </row>
    <row r="949" spans="1:9" x14ac:dyDescent="0.25">
      <c r="A949" t="s">
        <v>8219</v>
      </c>
      <c r="B949">
        <v>105</v>
      </c>
      <c r="H949" t="s">
        <v>8221</v>
      </c>
      <c r="I949">
        <v>5</v>
      </c>
    </row>
    <row r="950" spans="1:9" x14ac:dyDescent="0.25">
      <c r="A950" t="s">
        <v>8219</v>
      </c>
      <c r="B950">
        <v>729</v>
      </c>
      <c r="H950" t="s">
        <v>8221</v>
      </c>
      <c r="I950">
        <v>0</v>
      </c>
    </row>
    <row r="951" spans="1:9" x14ac:dyDescent="0.25">
      <c r="A951" t="s">
        <v>8219</v>
      </c>
      <c r="B951">
        <v>454</v>
      </c>
      <c r="H951" t="s">
        <v>8221</v>
      </c>
      <c r="I951">
        <v>1</v>
      </c>
    </row>
    <row r="952" spans="1:9" x14ac:dyDescent="0.25">
      <c r="A952" t="s">
        <v>8219</v>
      </c>
      <c r="B952">
        <v>539</v>
      </c>
      <c r="H952" t="s">
        <v>8221</v>
      </c>
      <c r="I952">
        <v>1</v>
      </c>
    </row>
    <row r="953" spans="1:9" x14ac:dyDescent="0.25">
      <c r="A953" t="s">
        <v>8219</v>
      </c>
      <c r="B953">
        <v>79</v>
      </c>
      <c r="H953" t="s">
        <v>8221</v>
      </c>
      <c r="I953">
        <v>6</v>
      </c>
    </row>
    <row r="954" spans="1:9" x14ac:dyDescent="0.25">
      <c r="A954" t="s">
        <v>8219</v>
      </c>
      <c r="B954">
        <v>94</v>
      </c>
      <c r="H954" t="s">
        <v>8221</v>
      </c>
      <c r="I954">
        <v>8</v>
      </c>
    </row>
    <row r="955" spans="1:9" x14ac:dyDescent="0.25">
      <c r="A955" t="s">
        <v>8219</v>
      </c>
      <c r="B955">
        <v>625</v>
      </c>
      <c r="H955" t="s">
        <v>8221</v>
      </c>
      <c r="I955">
        <v>1</v>
      </c>
    </row>
    <row r="956" spans="1:9" x14ac:dyDescent="0.25">
      <c r="A956" t="s">
        <v>8219</v>
      </c>
      <c r="B956">
        <v>508</v>
      </c>
      <c r="H956" t="s">
        <v>8221</v>
      </c>
      <c r="I956">
        <v>0</v>
      </c>
    </row>
    <row r="957" spans="1:9" x14ac:dyDescent="0.25">
      <c r="A957" t="s">
        <v>8219</v>
      </c>
      <c r="B957">
        <v>531</v>
      </c>
      <c r="H957" t="s">
        <v>8221</v>
      </c>
      <c r="I957">
        <v>2</v>
      </c>
    </row>
    <row r="958" spans="1:9" x14ac:dyDescent="0.25">
      <c r="A958" t="s">
        <v>8219</v>
      </c>
      <c r="B958">
        <v>158</v>
      </c>
      <c r="H958" t="s">
        <v>8221</v>
      </c>
      <c r="I958">
        <v>1</v>
      </c>
    </row>
    <row r="959" spans="1:9" x14ac:dyDescent="0.25">
      <c r="A959" t="s">
        <v>8219</v>
      </c>
      <c r="B959">
        <v>508</v>
      </c>
      <c r="H959" t="s">
        <v>8221</v>
      </c>
      <c r="I959">
        <v>0</v>
      </c>
    </row>
    <row r="960" spans="1:9" x14ac:dyDescent="0.25">
      <c r="A960" t="s">
        <v>8219</v>
      </c>
      <c r="B960">
        <v>644</v>
      </c>
      <c r="H960" t="s">
        <v>8221</v>
      </c>
      <c r="I960">
        <v>1</v>
      </c>
    </row>
    <row r="961" spans="1:9" x14ac:dyDescent="0.25">
      <c r="A961" t="s">
        <v>8219</v>
      </c>
      <c r="B961">
        <v>848</v>
      </c>
      <c r="H961" t="s">
        <v>8221</v>
      </c>
      <c r="I961">
        <v>19</v>
      </c>
    </row>
    <row r="962" spans="1:9" x14ac:dyDescent="0.25">
      <c r="A962" t="s">
        <v>8219</v>
      </c>
      <c r="B962">
        <v>429</v>
      </c>
      <c r="H962" t="s">
        <v>8221</v>
      </c>
      <c r="I962">
        <v>27</v>
      </c>
    </row>
    <row r="963" spans="1:9" x14ac:dyDescent="0.25">
      <c r="A963" t="s">
        <v>8219</v>
      </c>
      <c r="B963">
        <v>204</v>
      </c>
      <c r="H963" t="s">
        <v>8221</v>
      </c>
      <c r="I963">
        <v>7</v>
      </c>
    </row>
    <row r="964" spans="1:9" x14ac:dyDescent="0.25">
      <c r="A964" t="s">
        <v>8219</v>
      </c>
      <c r="B964">
        <v>379</v>
      </c>
      <c r="H964" t="s">
        <v>8221</v>
      </c>
      <c r="I964">
        <v>14</v>
      </c>
    </row>
    <row r="965" spans="1:9" x14ac:dyDescent="0.25">
      <c r="A965" t="s">
        <v>8219</v>
      </c>
      <c r="B965">
        <v>271</v>
      </c>
      <c r="H965" t="s">
        <v>8221</v>
      </c>
      <c r="I965">
        <v>5</v>
      </c>
    </row>
    <row r="966" spans="1:9" x14ac:dyDescent="0.25">
      <c r="A966" t="s">
        <v>8219</v>
      </c>
      <c r="B966">
        <v>120</v>
      </c>
      <c r="H966" t="s">
        <v>8221</v>
      </c>
      <c r="I966">
        <v>30</v>
      </c>
    </row>
    <row r="967" spans="1:9" x14ac:dyDescent="0.25">
      <c r="A967" t="s">
        <v>8219</v>
      </c>
      <c r="B967">
        <v>140</v>
      </c>
      <c r="H967" t="s">
        <v>8221</v>
      </c>
      <c r="I967">
        <v>1</v>
      </c>
    </row>
    <row r="968" spans="1:9" x14ac:dyDescent="0.25">
      <c r="A968" t="s">
        <v>8219</v>
      </c>
      <c r="B968">
        <v>193</v>
      </c>
      <c r="H968" t="s">
        <v>8221</v>
      </c>
      <c r="I968">
        <v>0</v>
      </c>
    </row>
    <row r="969" spans="1:9" x14ac:dyDescent="0.25">
      <c r="A969" t="s">
        <v>8219</v>
      </c>
      <c r="B969">
        <v>180</v>
      </c>
      <c r="H969" t="s">
        <v>8221</v>
      </c>
      <c r="I969">
        <v>60</v>
      </c>
    </row>
    <row r="970" spans="1:9" x14ac:dyDescent="0.25">
      <c r="A970" t="s">
        <v>8219</v>
      </c>
      <c r="B970">
        <v>263</v>
      </c>
      <c r="H970" t="s">
        <v>8221</v>
      </c>
      <c r="I970">
        <v>84</v>
      </c>
    </row>
    <row r="971" spans="1:9" x14ac:dyDescent="0.25">
      <c r="A971" t="s">
        <v>8219</v>
      </c>
      <c r="B971">
        <v>217</v>
      </c>
      <c r="H971" t="s">
        <v>8221</v>
      </c>
      <c r="I971">
        <v>47</v>
      </c>
    </row>
    <row r="972" spans="1:9" x14ac:dyDescent="0.25">
      <c r="A972" t="s">
        <v>8219</v>
      </c>
      <c r="B972">
        <v>443</v>
      </c>
      <c r="H972" t="s">
        <v>8221</v>
      </c>
      <c r="I972">
        <v>66</v>
      </c>
    </row>
    <row r="973" spans="1:9" x14ac:dyDescent="0.25">
      <c r="A973" t="s">
        <v>8219</v>
      </c>
      <c r="B973">
        <v>1373</v>
      </c>
      <c r="H973" t="s">
        <v>8221</v>
      </c>
      <c r="I973">
        <v>171</v>
      </c>
    </row>
    <row r="974" spans="1:9" x14ac:dyDescent="0.25">
      <c r="A974" t="s">
        <v>8219</v>
      </c>
      <c r="B974">
        <v>742</v>
      </c>
      <c r="H974" t="s">
        <v>8221</v>
      </c>
      <c r="I974">
        <v>29</v>
      </c>
    </row>
    <row r="975" spans="1:9" x14ac:dyDescent="0.25">
      <c r="A975" t="s">
        <v>8219</v>
      </c>
      <c r="B975">
        <v>170</v>
      </c>
      <c r="H975" t="s">
        <v>8221</v>
      </c>
      <c r="I975">
        <v>9</v>
      </c>
    </row>
    <row r="976" spans="1:9" x14ac:dyDescent="0.25">
      <c r="A976" t="s">
        <v>8219</v>
      </c>
      <c r="B976">
        <v>242</v>
      </c>
      <c r="H976" t="s">
        <v>8221</v>
      </c>
      <c r="I976">
        <v>27</v>
      </c>
    </row>
    <row r="977" spans="1:9" x14ac:dyDescent="0.25">
      <c r="A977" t="s">
        <v>8219</v>
      </c>
      <c r="B977">
        <v>541</v>
      </c>
      <c r="H977" t="s">
        <v>8221</v>
      </c>
      <c r="I977">
        <v>2</v>
      </c>
    </row>
    <row r="978" spans="1:9" x14ac:dyDescent="0.25">
      <c r="A978" t="s">
        <v>8219</v>
      </c>
      <c r="B978">
        <v>121</v>
      </c>
      <c r="H978" t="s">
        <v>8221</v>
      </c>
      <c r="I978">
        <v>3</v>
      </c>
    </row>
    <row r="979" spans="1:9" x14ac:dyDescent="0.25">
      <c r="A979" t="s">
        <v>8219</v>
      </c>
      <c r="B979">
        <v>621</v>
      </c>
      <c r="H979" t="s">
        <v>8221</v>
      </c>
      <c r="I979">
        <v>4</v>
      </c>
    </row>
    <row r="980" spans="1:9" x14ac:dyDescent="0.25">
      <c r="A980" t="s">
        <v>8219</v>
      </c>
      <c r="B980">
        <v>101</v>
      </c>
      <c r="H980" t="s">
        <v>8221</v>
      </c>
      <c r="I980">
        <v>2</v>
      </c>
    </row>
    <row r="981" spans="1:9" x14ac:dyDescent="0.25">
      <c r="A981" t="s">
        <v>8219</v>
      </c>
      <c r="B981">
        <v>554</v>
      </c>
      <c r="H981" t="s">
        <v>8221</v>
      </c>
      <c r="I981">
        <v>20</v>
      </c>
    </row>
    <row r="982" spans="1:9" x14ac:dyDescent="0.25">
      <c r="A982" t="s">
        <v>8219</v>
      </c>
      <c r="B982">
        <v>666</v>
      </c>
      <c r="H982" t="s">
        <v>8221</v>
      </c>
      <c r="I982">
        <v>3</v>
      </c>
    </row>
    <row r="983" spans="1:9" x14ac:dyDescent="0.25">
      <c r="A983" t="s">
        <v>8219</v>
      </c>
      <c r="B983">
        <v>410</v>
      </c>
      <c r="H983" t="s">
        <v>8221</v>
      </c>
      <c r="I983">
        <v>4</v>
      </c>
    </row>
    <row r="984" spans="1:9" x14ac:dyDescent="0.25">
      <c r="A984" t="s">
        <v>8219</v>
      </c>
      <c r="B984">
        <v>375</v>
      </c>
      <c r="H984" t="s">
        <v>8221</v>
      </c>
      <c r="I984">
        <v>1</v>
      </c>
    </row>
    <row r="985" spans="1:9" x14ac:dyDescent="0.25">
      <c r="A985" t="s">
        <v>8219</v>
      </c>
      <c r="B985">
        <v>1364</v>
      </c>
      <c r="H985" t="s">
        <v>8221</v>
      </c>
      <c r="I985">
        <v>0</v>
      </c>
    </row>
    <row r="986" spans="1:9" x14ac:dyDescent="0.25">
      <c r="A986" t="s">
        <v>8219</v>
      </c>
      <c r="B986">
        <v>35</v>
      </c>
      <c r="H986" t="s">
        <v>8221</v>
      </c>
      <c r="I986">
        <v>0</v>
      </c>
    </row>
    <row r="987" spans="1:9" x14ac:dyDescent="0.25">
      <c r="A987" t="s">
        <v>8219</v>
      </c>
      <c r="B987">
        <v>203</v>
      </c>
      <c r="H987" t="s">
        <v>8221</v>
      </c>
      <c r="I987">
        <v>14</v>
      </c>
    </row>
    <row r="988" spans="1:9" x14ac:dyDescent="0.25">
      <c r="A988" t="s">
        <v>8219</v>
      </c>
      <c r="B988">
        <v>49</v>
      </c>
      <c r="H988" t="s">
        <v>8221</v>
      </c>
      <c r="I988">
        <v>1</v>
      </c>
    </row>
    <row r="989" spans="1:9" x14ac:dyDescent="0.25">
      <c r="A989" t="s">
        <v>8219</v>
      </c>
      <c r="B989">
        <v>5812</v>
      </c>
      <c r="H989" t="s">
        <v>8221</v>
      </c>
      <c r="I989">
        <v>118</v>
      </c>
    </row>
    <row r="990" spans="1:9" x14ac:dyDescent="0.25">
      <c r="A990" t="s">
        <v>8219</v>
      </c>
      <c r="B990">
        <v>1556</v>
      </c>
      <c r="H990" t="s">
        <v>8221</v>
      </c>
      <c r="I990">
        <v>2</v>
      </c>
    </row>
    <row r="991" spans="1:9" x14ac:dyDescent="0.25">
      <c r="A991" t="s">
        <v>8219</v>
      </c>
      <c r="B991">
        <v>65</v>
      </c>
      <c r="H991" t="s">
        <v>8221</v>
      </c>
      <c r="I991">
        <v>1</v>
      </c>
    </row>
    <row r="992" spans="1:9" x14ac:dyDescent="0.25">
      <c r="A992" t="s">
        <v>8219</v>
      </c>
      <c r="B992">
        <v>10</v>
      </c>
      <c r="H992" t="s">
        <v>8221</v>
      </c>
      <c r="I992">
        <v>3</v>
      </c>
    </row>
    <row r="993" spans="1:9" x14ac:dyDescent="0.25">
      <c r="A993" t="s">
        <v>8219</v>
      </c>
      <c r="B993">
        <v>76</v>
      </c>
      <c r="H993" t="s">
        <v>8221</v>
      </c>
      <c r="I993">
        <v>1</v>
      </c>
    </row>
    <row r="994" spans="1:9" x14ac:dyDescent="0.25">
      <c r="A994" t="s">
        <v>8219</v>
      </c>
      <c r="B994">
        <v>263</v>
      </c>
      <c r="H994" t="s">
        <v>8221</v>
      </c>
      <c r="I994">
        <v>3</v>
      </c>
    </row>
    <row r="995" spans="1:9" x14ac:dyDescent="0.25">
      <c r="A995" t="s">
        <v>8219</v>
      </c>
      <c r="B995">
        <v>1530</v>
      </c>
      <c r="H995" t="s">
        <v>8221</v>
      </c>
      <c r="I995">
        <v>38</v>
      </c>
    </row>
    <row r="996" spans="1:9" x14ac:dyDescent="0.25">
      <c r="A996" t="s">
        <v>8219</v>
      </c>
      <c r="B996">
        <v>278</v>
      </c>
      <c r="H996" t="s">
        <v>8221</v>
      </c>
      <c r="I996">
        <v>52</v>
      </c>
    </row>
    <row r="997" spans="1:9" x14ac:dyDescent="0.25">
      <c r="A997" t="s">
        <v>8219</v>
      </c>
      <c r="B997">
        <v>350</v>
      </c>
      <c r="H997" t="s">
        <v>8221</v>
      </c>
      <c r="I997">
        <v>2</v>
      </c>
    </row>
    <row r="998" spans="1:9" x14ac:dyDescent="0.25">
      <c r="A998" t="s">
        <v>8219</v>
      </c>
      <c r="B998">
        <v>470</v>
      </c>
      <c r="H998" t="s">
        <v>8221</v>
      </c>
      <c r="I998">
        <v>0</v>
      </c>
    </row>
    <row r="999" spans="1:9" x14ac:dyDescent="0.25">
      <c r="A999" t="s">
        <v>8219</v>
      </c>
      <c r="B999">
        <v>3</v>
      </c>
      <c r="H999" t="s">
        <v>8221</v>
      </c>
      <c r="I999">
        <v>4</v>
      </c>
    </row>
    <row r="1000" spans="1:9" x14ac:dyDescent="0.25">
      <c r="A1000" t="s">
        <v>8219</v>
      </c>
      <c r="B1000">
        <v>8200</v>
      </c>
      <c r="H1000" t="s">
        <v>8221</v>
      </c>
      <c r="I1000">
        <v>4</v>
      </c>
    </row>
    <row r="1001" spans="1:9" x14ac:dyDescent="0.25">
      <c r="A1001" t="s">
        <v>8219</v>
      </c>
      <c r="B1001">
        <v>8359</v>
      </c>
      <c r="H1001" t="s">
        <v>8221</v>
      </c>
      <c r="I1001">
        <v>18</v>
      </c>
    </row>
    <row r="1002" spans="1:9" x14ac:dyDescent="0.25">
      <c r="A1002" t="s">
        <v>8219</v>
      </c>
      <c r="B1002">
        <v>188</v>
      </c>
      <c r="H1002" t="s">
        <v>8221</v>
      </c>
      <c r="I1002">
        <v>0</v>
      </c>
    </row>
    <row r="1003" spans="1:9" x14ac:dyDescent="0.25">
      <c r="A1003" t="s">
        <v>8219</v>
      </c>
      <c r="B1003">
        <v>48</v>
      </c>
      <c r="H1003" t="s">
        <v>8221</v>
      </c>
      <c r="I1003">
        <v>22</v>
      </c>
    </row>
    <row r="1004" spans="1:9" x14ac:dyDescent="0.25">
      <c r="A1004" t="s">
        <v>8219</v>
      </c>
      <c r="B1004">
        <v>607</v>
      </c>
      <c r="H1004" t="s">
        <v>8221</v>
      </c>
      <c r="I1004">
        <v>49</v>
      </c>
    </row>
    <row r="1005" spans="1:9" x14ac:dyDescent="0.25">
      <c r="A1005" t="s">
        <v>8219</v>
      </c>
      <c r="B1005">
        <v>50</v>
      </c>
      <c r="H1005" t="s">
        <v>8221</v>
      </c>
      <c r="I1005">
        <v>19</v>
      </c>
    </row>
    <row r="1006" spans="1:9" x14ac:dyDescent="0.25">
      <c r="A1006" t="s">
        <v>8219</v>
      </c>
      <c r="B1006">
        <v>55</v>
      </c>
      <c r="H1006" t="s">
        <v>8221</v>
      </c>
      <c r="I1006">
        <v>4</v>
      </c>
    </row>
    <row r="1007" spans="1:9" x14ac:dyDescent="0.25">
      <c r="A1007" t="s">
        <v>8219</v>
      </c>
      <c r="B1007">
        <v>38</v>
      </c>
      <c r="H1007" t="s">
        <v>8221</v>
      </c>
      <c r="I1007">
        <v>4</v>
      </c>
    </row>
    <row r="1008" spans="1:9" x14ac:dyDescent="0.25">
      <c r="A1008" t="s">
        <v>8219</v>
      </c>
      <c r="B1008">
        <v>25</v>
      </c>
      <c r="H1008" t="s">
        <v>8221</v>
      </c>
      <c r="I1008">
        <v>2</v>
      </c>
    </row>
    <row r="1009" spans="1:9" x14ac:dyDescent="0.25">
      <c r="A1009" t="s">
        <v>8219</v>
      </c>
      <c r="B1009">
        <v>46</v>
      </c>
      <c r="H1009" t="s">
        <v>8221</v>
      </c>
      <c r="I1009">
        <v>0</v>
      </c>
    </row>
    <row r="1010" spans="1:9" x14ac:dyDescent="0.25">
      <c r="A1010" t="s">
        <v>8219</v>
      </c>
      <c r="B1010">
        <v>83</v>
      </c>
      <c r="H1010" t="s">
        <v>8221</v>
      </c>
      <c r="I1010">
        <v>0</v>
      </c>
    </row>
    <row r="1011" spans="1:9" x14ac:dyDescent="0.25">
      <c r="A1011" t="s">
        <v>8219</v>
      </c>
      <c r="B1011">
        <v>35</v>
      </c>
      <c r="H1011" t="s">
        <v>8221</v>
      </c>
      <c r="I1011">
        <v>14</v>
      </c>
    </row>
    <row r="1012" spans="1:9" x14ac:dyDescent="0.25">
      <c r="A1012" t="s">
        <v>8219</v>
      </c>
      <c r="B1012">
        <v>25</v>
      </c>
      <c r="H1012" t="s">
        <v>8221</v>
      </c>
      <c r="I1012">
        <v>8</v>
      </c>
    </row>
    <row r="1013" spans="1:9" x14ac:dyDescent="0.25">
      <c r="A1013" t="s">
        <v>8219</v>
      </c>
      <c r="B1013">
        <v>75</v>
      </c>
      <c r="H1013" t="s">
        <v>8221</v>
      </c>
      <c r="I1013">
        <v>0</v>
      </c>
    </row>
    <row r="1014" spans="1:9" x14ac:dyDescent="0.25">
      <c r="A1014" t="s">
        <v>8219</v>
      </c>
      <c r="B1014">
        <v>62</v>
      </c>
      <c r="H1014" t="s">
        <v>8221</v>
      </c>
      <c r="I1014">
        <v>15</v>
      </c>
    </row>
    <row r="1015" spans="1:9" x14ac:dyDescent="0.25">
      <c r="A1015" t="s">
        <v>8219</v>
      </c>
      <c r="B1015">
        <v>160</v>
      </c>
      <c r="H1015" t="s">
        <v>8221</v>
      </c>
      <c r="I1015">
        <v>33</v>
      </c>
    </row>
    <row r="1016" spans="1:9" x14ac:dyDescent="0.25">
      <c r="A1016" t="s">
        <v>8219</v>
      </c>
      <c r="B1016">
        <v>246</v>
      </c>
      <c r="H1016" t="s">
        <v>8221</v>
      </c>
      <c r="I1016">
        <v>2</v>
      </c>
    </row>
    <row r="1017" spans="1:9" x14ac:dyDescent="0.25">
      <c r="A1017" t="s">
        <v>8219</v>
      </c>
      <c r="B1017">
        <v>55</v>
      </c>
      <c r="H1017" t="s">
        <v>8221</v>
      </c>
      <c r="I1017">
        <v>6</v>
      </c>
    </row>
    <row r="1018" spans="1:9" x14ac:dyDescent="0.25">
      <c r="A1018" t="s">
        <v>8219</v>
      </c>
      <c r="B1018">
        <v>23</v>
      </c>
      <c r="H1018" t="s">
        <v>8221</v>
      </c>
      <c r="I1018">
        <v>2</v>
      </c>
    </row>
    <row r="1019" spans="1:9" x14ac:dyDescent="0.25">
      <c r="A1019" t="s">
        <v>8219</v>
      </c>
      <c r="B1019">
        <v>72</v>
      </c>
      <c r="H1019" t="s">
        <v>8221</v>
      </c>
      <c r="I1019">
        <v>0</v>
      </c>
    </row>
    <row r="1020" spans="1:9" x14ac:dyDescent="0.25">
      <c r="A1020" t="s">
        <v>8219</v>
      </c>
      <c r="B1020">
        <v>22</v>
      </c>
      <c r="H1020" t="s">
        <v>8221</v>
      </c>
      <c r="I1020">
        <v>4</v>
      </c>
    </row>
    <row r="1021" spans="1:9" x14ac:dyDescent="0.25">
      <c r="A1021" t="s">
        <v>8219</v>
      </c>
      <c r="B1021">
        <v>14</v>
      </c>
      <c r="H1021" t="s">
        <v>8221</v>
      </c>
      <c r="I1021">
        <v>1</v>
      </c>
    </row>
    <row r="1022" spans="1:9" x14ac:dyDescent="0.25">
      <c r="A1022" t="s">
        <v>8219</v>
      </c>
      <c r="B1022">
        <v>38</v>
      </c>
      <c r="H1022" t="s">
        <v>8221</v>
      </c>
      <c r="I1022">
        <v>3</v>
      </c>
    </row>
    <row r="1023" spans="1:9" x14ac:dyDescent="0.25">
      <c r="A1023" t="s">
        <v>8219</v>
      </c>
      <c r="B1023">
        <v>32</v>
      </c>
      <c r="H1023" t="s">
        <v>8221</v>
      </c>
      <c r="I1023">
        <v>4</v>
      </c>
    </row>
    <row r="1024" spans="1:9" x14ac:dyDescent="0.25">
      <c r="A1024" t="s">
        <v>8219</v>
      </c>
      <c r="B1024">
        <v>63</v>
      </c>
      <c r="H1024" t="s">
        <v>8221</v>
      </c>
      <c r="I1024">
        <v>0</v>
      </c>
    </row>
    <row r="1025" spans="1:9" x14ac:dyDescent="0.25">
      <c r="A1025" t="s">
        <v>8219</v>
      </c>
      <c r="B1025">
        <v>27</v>
      </c>
      <c r="H1025" t="s">
        <v>8221</v>
      </c>
      <c r="I1025">
        <v>4</v>
      </c>
    </row>
    <row r="1026" spans="1:9" x14ac:dyDescent="0.25">
      <c r="A1026" t="s">
        <v>8219</v>
      </c>
      <c r="B1026">
        <v>44</v>
      </c>
      <c r="H1026" t="s">
        <v>8221</v>
      </c>
      <c r="I1026">
        <v>3</v>
      </c>
    </row>
    <row r="1027" spans="1:9" x14ac:dyDescent="0.25">
      <c r="A1027" t="s">
        <v>8219</v>
      </c>
      <c r="B1027">
        <v>38</v>
      </c>
      <c r="H1027" t="s">
        <v>8221</v>
      </c>
      <c r="I1027">
        <v>34</v>
      </c>
    </row>
    <row r="1028" spans="1:9" x14ac:dyDescent="0.25">
      <c r="A1028" t="s">
        <v>8219</v>
      </c>
      <c r="B1028">
        <v>115</v>
      </c>
      <c r="H1028" t="s">
        <v>8221</v>
      </c>
      <c r="I1028">
        <v>2</v>
      </c>
    </row>
    <row r="1029" spans="1:9" x14ac:dyDescent="0.25">
      <c r="A1029" t="s">
        <v>8219</v>
      </c>
      <c r="B1029">
        <v>37</v>
      </c>
      <c r="H1029" t="s">
        <v>8221</v>
      </c>
      <c r="I1029">
        <v>33</v>
      </c>
    </row>
    <row r="1030" spans="1:9" x14ac:dyDescent="0.25">
      <c r="A1030" t="s">
        <v>8219</v>
      </c>
      <c r="B1030">
        <v>99</v>
      </c>
      <c r="H1030" t="s">
        <v>8221</v>
      </c>
      <c r="I1030">
        <v>0</v>
      </c>
    </row>
    <row r="1031" spans="1:9" x14ac:dyDescent="0.25">
      <c r="A1031" t="s">
        <v>8219</v>
      </c>
      <c r="B1031">
        <v>44</v>
      </c>
      <c r="H1031" t="s">
        <v>8221</v>
      </c>
      <c r="I1031">
        <v>0</v>
      </c>
    </row>
    <row r="1032" spans="1:9" x14ac:dyDescent="0.25">
      <c r="A1032" t="s">
        <v>8219</v>
      </c>
      <c r="B1032">
        <v>58</v>
      </c>
      <c r="H1032" t="s">
        <v>8221</v>
      </c>
      <c r="I1032">
        <v>1</v>
      </c>
    </row>
    <row r="1033" spans="1:9" x14ac:dyDescent="0.25">
      <c r="A1033" t="s">
        <v>8219</v>
      </c>
      <c r="B1033">
        <v>191</v>
      </c>
      <c r="H1033" t="s">
        <v>8221</v>
      </c>
      <c r="I1033">
        <v>13</v>
      </c>
    </row>
    <row r="1034" spans="1:9" x14ac:dyDescent="0.25">
      <c r="A1034" t="s">
        <v>8219</v>
      </c>
      <c r="B1034">
        <v>40</v>
      </c>
      <c r="H1034" t="s">
        <v>8221</v>
      </c>
      <c r="I1034">
        <v>2</v>
      </c>
    </row>
    <row r="1035" spans="1:9" x14ac:dyDescent="0.25">
      <c r="A1035" t="s">
        <v>8219</v>
      </c>
      <c r="B1035">
        <v>38</v>
      </c>
      <c r="H1035" t="s">
        <v>8221</v>
      </c>
      <c r="I1035">
        <v>36</v>
      </c>
    </row>
    <row r="1036" spans="1:9" x14ac:dyDescent="0.25">
      <c r="A1036" t="s">
        <v>8219</v>
      </c>
      <c r="B1036">
        <v>39</v>
      </c>
      <c r="H1036" t="s">
        <v>8221</v>
      </c>
      <c r="I1036">
        <v>1</v>
      </c>
    </row>
    <row r="1037" spans="1:9" x14ac:dyDescent="0.25">
      <c r="A1037" t="s">
        <v>8219</v>
      </c>
      <c r="B1037">
        <v>11</v>
      </c>
      <c r="H1037" t="s">
        <v>8221</v>
      </c>
      <c r="I1037">
        <v>15</v>
      </c>
    </row>
    <row r="1038" spans="1:9" x14ac:dyDescent="0.25">
      <c r="A1038" t="s">
        <v>8219</v>
      </c>
      <c r="B1038">
        <v>107</v>
      </c>
      <c r="H1038" t="s">
        <v>8221</v>
      </c>
      <c r="I1038">
        <v>1</v>
      </c>
    </row>
    <row r="1039" spans="1:9" x14ac:dyDescent="0.25">
      <c r="A1039" t="s">
        <v>8219</v>
      </c>
      <c r="B1039">
        <v>147</v>
      </c>
      <c r="H1039" t="s">
        <v>8221</v>
      </c>
      <c r="I1039">
        <v>0</v>
      </c>
    </row>
    <row r="1040" spans="1:9" x14ac:dyDescent="0.25">
      <c r="A1040" t="s">
        <v>8219</v>
      </c>
      <c r="B1040">
        <v>36</v>
      </c>
      <c r="H1040" t="s">
        <v>8221</v>
      </c>
      <c r="I1040">
        <v>1</v>
      </c>
    </row>
    <row r="1041" spans="1:9" x14ac:dyDescent="0.25">
      <c r="A1041" t="s">
        <v>8219</v>
      </c>
      <c r="B1041">
        <v>92</v>
      </c>
      <c r="H1041" t="s">
        <v>8221</v>
      </c>
      <c r="I1041">
        <v>0</v>
      </c>
    </row>
    <row r="1042" spans="1:9" x14ac:dyDescent="0.25">
      <c r="A1042" t="s">
        <v>8219</v>
      </c>
      <c r="B1042">
        <v>35</v>
      </c>
      <c r="H1042" t="s">
        <v>8221</v>
      </c>
      <c r="I1042">
        <v>0</v>
      </c>
    </row>
    <row r="1043" spans="1:9" x14ac:dyDescent="0.25">
      <c r="A1043" t="s">
        <v>8219</v>
      </c>
      <c r="B1043">
        <v>17</v>
      </c>
      <c r="H1043" t="s">
        <v>8221</v>
      </c>
      <c r="I1043">
        <v>1</v>
      </c>
    </row>
    <row r="1044" spans="1:9" x14ac:dyDescent="0.25">
      <c r="A1044" t="s">
        <v>8219</v>
      </c>
      <c r="B1044">
        <v>22</v>
      </c>
      <c r="H1044" t="s">
        <v>8221</v>
      </c>
      <c r="I1044">
        <v>39</v>
      </c>
    </row>
    <row r="1045" spans="1:9" x14ac:dyDescent="0.25">
      <c r="A1045" t="s">
        <v>8219</v>
      </c>
      <c r="B1045">
        <v>69</v>
      </c>
      <c r="H1045" t="s">
        <v>8221</v>
      </c>
      <c r="I1045">
        <v>0</v>
      </c>
    </row>
    <row r="1046" spans="1:9" x14ac:dyDescent="0.25">
      <c r="A1046" t="s">
        <v>8219</v>
      </c>
      <c r="B1046">
        <v>13</v>
      </c>
      <c r="H1046" t="s">
        <v>8221</v>
      </c>
      <c r="I1046">
        <v>0</v>
      </c>
    </row>
    <row r="1047" spans="1:9" x14ac:dyDescent="0.25">
      <c r="A1047" t="s">
        <v>8219</v>
      </c>
      <c r="B1047">
        <v>58</v>
      </c>
      <c r="H1047" t="s">
        <v>8221</v>
      </c>
      <c r="I1047">
        <v>3</v>
      </c>
    </row>
    <row r="1048" spans="1:9" x14ac:dyDescent="0.25">
      <c r="A1048" t="s">
        <v>8219</v>
      </c>
      <c r="B1048">
        <v>44</v>
      </c>
      <c r="H1048" t="s">
        <v>8221</v>
      </c>
      <c r="I1048">
        <v>1</v>
      </c>
    </row>
    <row r="1049" spans="1:9" x14ac:dyDescent="0.25">
      <c r="A1049" t="s">
        <v>8219</v>
      </c>
      <c r="B1049">
        <v>83</v>
      </c>
      <c r="H1049" t="s">
        <v>8221</v>
      </c>
      <c r="I1049">
        <v>13</v>
      </c>
    </row>
    <row r="1050" spans="1:9" x14ac:dyDescent="0.25">
      <c r="A1050" t="s">
        <v>8219</v>
      </c>
      <c r="B1050">
        <v>117</v>
      </c>
      <c r="H1050" t="s">
        <v>8221</v>
      </c>
      <c r="I1050">
        <v>0</v>
      </c>
    </row>
    <row r="1051" spans="1:9" x14ac:dyDescent="0.25">
      <c r="A1051" t="s">
        <v>8219</v>
      </c>
      <c r="B1051">
        <v>32</v>
      </c>
      <c r="H1051" t="s">
        <v>8221</v>
      </c>
      <c r="I1051">
        <v>6</v>
      </c>
    </row>
    <row r="1052" spans="1:9" x14ac:dyDescent="0.25">
      <c r="A1052" t="s">
        <v>8219</v>
      </c>
      <c r="B1052">
        <v>8</v>
      </c>
      <c r="H1052" t="s">
        <v>8221</v>
      </c>
      <c r="I1052">
        <v>0</v>
      </c>
    </row>
    <row r="1053" spans="1:9" x14ac:dyDescent="0.25">
      <c r="A1053" t="s">
        <v>8219</v>
      </c>
      <c r="B1053">
        <v>340</v>
      </c>
      <c r="H1053" t="s">
        <v>8221</v>
      </c>
      <c r="I1053">
        <v>14</v>
      </c>
    </row>
    <row r="1054" spans="1:9" x14ac:dyDescent="0.25">
      <c r="A1054" t="s">
        <v>8219</v>
      </c>
      <c r="B1054">
        <v>7</v>
      </c>
      <c r="H1054" t="s">
        <v>8221</v>
      </c>
      <c r="I1054">
        <v>5</v>
      </c>
    </row>
    <row r="1055" spans="1:9" x14ac:dyDescent="0.25">
      <c r="A1055" t="s">
        <v>8219</v>
      </c>
      <c r="B1055">
        <v>19</v>
      </c>
      <c r="H1055" t="s">
        <v>8221</v>
      </c>
      <c r="I1055">
        <v>6</v>
      </c>
    </row>
    <row r="1056" spans="1:9" x14ac:dyDescent="0.25">
      <c r="A1056" t="s">
        <v>8219</v>
      </c>
      <c r="B1056">
        <v>47</v>
      </c>
      <c r="H1056" t="s">
        <v>8221</v>
      </c>
      <c r="I1056">
        <v>15</v>
      </c>
    </row>
    <row r="1057" spans="1:9" x14ac:dyDescent="0.25">
      <c r="A1057" t="s">
        <v>8219</v>
      </c>
      <c r="B1057">
        <v>13</v>
      </c>
      <c r="H1057" t="s">
        <v>8221</v>
      </c>
      <c r="I1057">
        <v>0</v>
      </c>
    </row>
    <row r="1058" spans="1:9" x14ac:dyDescent="0.25">
      <c r="A1058" t="s">
        <v>8219</v>
      </c>
      <c r="B1058">
        <v>90</v>
      </c>
      <c r="H1058" t="s">
        <v>8221</v>
      </c>
      <c r="I1058">
        <v>1</v>
      </c>
    </row>
    <row r="1059" spans="1:9" x14ac:dyDescent="0.25">
      <c r="A1059" t="s">
        <v>8219</v>
      </c>
      <c r="B1059">
        <v>63</v>
      </c>
      <c r="H1059" t="s">
        <v>8221</v>
      </c>
      <c r="I1059">
        <v>9</v>
      </c>
    </row>
    <row r="1060" spans="1:9" x14ac:dyDescent="0.25">
      <c r="A1060" t="s">
        <v>8219</v>
      </c>
      <c r="B1060">
        <v>26</v>
      </c>
      <c r="H1060" t="s">
        <v>8221</v>
      </c>
      <c r="I1060">
        <v>3</v>
      </c>
    </row>
    <row r="1061" spans="1:9" x14ac:dyDescent="0.25">
      <c r="A1061" t="s">
        <v>8219</v>
      </c>
      <c r="B1061">
        <v>71</v>
      </c>
      <c r="H1061" t="s">
        <v>8221</v>
      </c>
      <c r="I1061">
        <v>3</v>
      </c>
    </row>
    <row r="1062" spans="1:9" x14ac:dyDescent="0.25">
      <c r="A1062" t="s">
        <v>8219</v>
      </c>
      <c r="B1062">
        <v>38</v>
      </c>
      <c r="H1062" t="s">
        <v>8221</v>
      </c>
      <c r="I1062">
        <v>1</v>
      </c>
    </row>
    <row r="1063" spans="1:9" x14ac:dyDescent="0.25">
      <c r="A1063" t="s">
        <v>8219</v>
      </c>
      <c r="B1063">
        <v>859</v>
      </c>
      <c r="H1063" t="s">
        <v>8221</v>
      </c>
      <c r="I1063">
        <v>3</v>
      </c>
    </row>
    <row r="1064" spans="1:9" x14ac:dyDescent="0.25">
      <c r="A1064" t="s">
        <v>8219</v>
      </c>
      <c r="B1064">
        <v>21</v>
      </c>
      <c r="H1064" t="s">
        <v>8221</v>
      </c>
      <c r="I1064">
        <v>0</v>
      </c>
    </row>
    <row r="1065" spans="1:9" x14ac:dyDescent="0.25">
      <c r="A1065" t="s">
        <v>8219</v>
      </c>
      <c r="B1065">
        <v>78</v>
      </c>
      <c r="H1065" t="s">
        <v>8221</v>
      </c>
      <c r="I1065">
        <v>2</v>
      </c>
    </row>
    <row r="1066" spans="1:9" x14ac:dyDescent="0.25">
      <c r="A1066" t="s">
        <v>8219</v>
      </c>
      <c r="B1066">
        <v>53</v>
      </c>
      <c r="H1066" t="s">
        <v>8221</v>
      </c>
      <c r="I1066">
        <v>10</v>
      </c>
    </row>
    <row r="1067" spans="1:9" x14ac:dyDescent="0.25">
      <c r="A1067" t="s">
        <v>8219</v>
      </c>
      <c r="B1067">
        <v>356</v>
      </c>
      <c r="H1067" t="s">
        <v>8221</v>
      </c>
      <c r="I1067">
        <v>60</v>
      </c>
    </row>
    <row r="1068" spans="1:9" x14ac:dyDescent="0.25">
      <c r="A1068" t="s">
        <v>8219</v>
      </c>
      <c r="B1068">
        <v>279</v>
      </c>
      <c r="H1068" t="s">
        <v>8221</v>
      </c>
      <c r="I1068">
        <v>5</v>
      </c>
    </row>
    <row r="1069" spans="1:9" x14ac:dyDescent="0.25">
      <c r="A1069" t="s">
        <v>8219</v>
      </c>
      <c r="B1069">
        <v>266</v>
      </c>
      <c r="H1069" t="s">
        <v>8221</v>
      </c>
      <c r="I1069">
        <v>9</v>
      </c>
    </row>
    <row r="1070" spans="1:9" x14ac:dyDescent="0.25">
      <c r="A1070" t="s">
        <v>8219</v>
      </c>
      <c r="B1070">
        <v>623</v>
      </c>
      <c r="H1070" t="s">
        <v>8221</v>
      </c>
      <c r="I1070">
        <v>13</v>
      </c>
    </row>
    <row r="1071" spans="1:9" x14ac:dyDescent="0.25">
      <c r="A1071" t="s">
        <v>8219</v>
      </c>
      <c r="B1071">
        <v>392</v>
      </c>
      <c r="H1071" t="s">
        <v>8221</v>
      </c>
      <c r="I1071">
        <v>0</v>
      </c>
    </row>
    <row r="1072" spans="1:9" x14ac:dyDescent="0.25">
      <c r="A1072" t="s">
        <v>8219</v>
      </c>
      <c r="B1072">
        <v>3562</v>
      </c>
      <c r="H1072" t="s">
        <v>8221</v>
      </c>
      <c r="I1072">
        <v>8</v>
      </c>
    </row>
    <row r="1073" spans="1:9" x14ac:dyDescent="0.25">
      <c r="A1073" t="s">
        <v>8219</v>
      </c>
      <c r="B1073">
        <v>514</v>
      </c>
      <c r="H1073" t="s">
        <v>8221</v>
      </c>
      <c r="I1073">
        <v>3</v>
      </c>
    </row>
    <row r="1074" spans="1:9" x14ac:dyDescent="0.25">
      <c r="A1074" t="s">
        <v>8219</v>
      </c>
      <c r="B1074">
        <v>88</v>
      </c>
      <c r="H1074" t="s">
        <v>8221</v>
      </c>
      <c r="I1074">
        <v>3</v>
      </c>
    </row>
    <row r="1075" spans="1:9" x14ac:dyDescent="0.25">
      <c r="A1075" t="s">
        <v>8219</v>
      </c>
      <c r="B1075">
        <v>537</v>
      </c>
      <c r="H1075" t="s">
        <v>8221</v>
      </c>
      <c r="I1075">
        <v>0</v>
      </c>
    </row>
    <row r="1076" spans="1:9" x14ac:dyDescent="0.25">
      <c r="A1076" t="s">
        <v>8219</v>
      </c>
      <c r="B1076">
        <v>25</v>
      </c>
      <c r="H1076" t="s">
        <v>8221</v>
      </c>
      <c r="I1076">
        <v>6</v>
      </c>
    </row>
    <row r="1077" spans="1:9" x14ac:dyDescent="0.25">
      <c r="A1077" t="s">
        <v>8219</v>
      </c>
      <c r="B1077">
        <v>3238</v>
      </c>
      <c r="H1077" t="s">
        <v>8221</v>
      </c>
      <c r="I1077">
        <v>4</v>
      </c>
    </row>
    <row r="1078" spans="1:9" x14ac:dyDescent="0.25">
      <c r="A1078" t="s">
        <v>8219</v>
      </c>
      <c r="B1078">
        <v>897</v>
      </c>
      <c r="H1078" t="s">
        <v>8221</v>
      </c>
      <c r="I1078">
        <v>1</v>
      </c>
    </row>
    <row r="1079" spans="1:9" x14ac:dyDescent="0.25">
      <c r="A1079" t="s">
        <v>8219</v>
      </c>
      <c r="B1079">
        <v>878</v>
      </c>
      <c r="H1079" t="s">
        <v>8221</v>
      </c>
      <c r="I1079">
        <v>29</v>
      </c>
    </row>
    <row r="1080" spans="1:9" x14ac:dyDescent="0.25">
      <c r="A1080" t="s">
        <v>8219</v>
      </c>
      <c r="B1080">
        <v>115</v>
      </c>
      <c r="H1080" t="s">
        <v>8221</v>
      </c>
      <c r="I1080">
        <v>0</v>
      </c>
    </row>
    <row r="1081" spans="1:9" x14ac:dyDescent="0.25">
      <c r="A1081" t="s">
        <v>8219</v>
      </c>
      <c r="B1081">
        <v>234</v>
      </c>
      <c r="H1081" t="s">
        <v>8221</v>
      </c>
      <c r="I1081">
        <v>4</v>
      </c>
    </row>
    <row r="1082" spans="1:9" x14ac:dyDescent="0.25">
      <c r="A1082" t="s">
        <v>8219</v>
      </c>
      <c r="B1082">
        <v>4330</v>
      </c>
      <c r="H1082" t="s">
        <v>8221</v>
      </c>
      <c r="I1082">
        <v>5</v>
      </c>
    </row>
    <row r="1083" spans="1:9" x14ac:dyDescent="0.25">
      <c r="A1083" t="s">
        <v>8219</v>
      </c>
      <c r="B1083">
        <v>651</v>
      </c>
      <c r="H1083" t="s">
        <v>8221</v>
      </c>
      <c r="I1083">
        <v>4</v>
      </c>
    </row>
    <row r="1084" spans="1:9" x14ac:dyDescent="0.25">
      <c r="A1084" t="s">
        <v>8219</v>
      </c>
      <c r="B1084">
        <v>251</v>
      </c>
      <c r="H1084" t="s">
        <v>8221</v>
      </c>
      <c r="I1084">
        <v>5</v>
      </c>
    </row>
    <row r="1085" spans="1:9" x14ac:dyDescent="0.25">
      <c r="A1085" t="s">
        <v>8219</v>
      </c>
      <c r="B1085">
        <v>263</v>
      </c>
      <c r="H1085" t="s">
        <v>8221</v>
      </c>
      <c r="I1085">
        <v>1</v>
      </c>
    </row>
    <row r="1086" spans="1:9" x14ac:dyDescent="0.25">
      <c r="A1086" t="s">
        <v>8219</v>
      </c>
      <c r="B1086">
        <v>28</v>
      </c>
      <c r="H1086" t="s">
        <v>8221</v>
      </c>
      <c r="I1086">
        <v>1</v>
      </c>
    </row>
    <row r="1087" spans="1:9" x14ac:dyDescent="0.25">
      <c r="A1087" t="s">
        <v>8219</v>
      </c>
      <c r="B1087">
        <v>721</v>
      </c>
      <c r="H1087" t="s">
        <v>8221</v>
      </c>
      <c r="I1087">
        <v>0</v>
      </c>
    </row>
    <row r="1088" spans="1:9" x14ac:dyDescent="0.25">
      <c r="A1088" t="s">
        <v>8219</v>
      </c>
      <c r="B1088">
        <v>50</v>
      </c>
      <c r="H1088" t="s">
        <v>8221</v>
      </c>
      <c r="I1088">
        <v>14</v>
      </c>
    </row>
    <row r="1089" spans="1:9" x14ac:dyDescent="0.25">
      <c r="A1089" t="s">
        <v>8219</v>
      </c>
      <c r="B1089">
        <v>73</v>
      </c>
      <c r="H1089" t="s">
        <v>8221</v>
      </c>
      <c r="I1089">
        <v>3</v>
      </c>
    </row>
    <row r="1090" spans="1:9" x14ac:dyDescent="0.25">
      <c r="A1090" t="s">
        <v>8219</v>
      </c>
      <c r="B1090">
        <v>27</v>
      </c>
      <c r="H1090" t="s">
        <v>8221</v>
      </c>
      <c r="I1090">
        <v>10</v>
      </c>
    </row>
    <row r="1091" spans="1:9" x14ac:dyDescent="0.25">
      <c r="A1091" t="s">
        <v>8219</v>
      </c>
      <c r="B1091">
        <v>34</v>
      </c>
      <c r="H1091" t="s">
        <v>8221</v>
      </c>
      <c r="I1091">
        <v>17</v>
      </c>
    </row>
    <row r="1092" spans="1:9" x14ac:dyDescent="0.25">
      <c r="A1092" t="s">
        <v>8219</v>
      </c>
      <c r="B1092">
        <v>7</v>
      </c>
      <c r="H1092" t="s">
        <v>8221</v>
      </c>
      <c r="I1092">
        <v>2</v>
      </c>
    </row>
    <row r="1093" spans="1:9" x14ac:dyDescent="0.25">
      <c r="A1093" t="s">
        <v>8219</v>
      </c>
      <c r="B1093">
        <v>24</v>
      </c>
      <c r="H1093" t="s">
        <v>8221</v>
      </c>
      <c r="I1093">
        <v>0</v>
      </c>
    </row>
    <row r="1094" spans="1:9" x14ac:dyDescent="0.25">
      <c r="A1094" t="s">
        <v>8219</v>
      </c>
      <c r="B1094">
        <v>15</v>
      </c>
      <c r="H1094" t="s">
        <v>8221</v>
      </c>
      <c r="I1094">
        <v>4</v>
      </c>
    </row>
    <row r="1095" spans="1:9" x14ac:dyDescent="0.25">
      <c r="A1095" t="s">
        <v>8219</v>
      </c>
      <c r="B1095">
        <v>72</v>
      </c>
      <c r="H1095" t="s">
        <v>8221</v>
      </c>
      <c r="I1095">
        <v>12</v>
      </c>
    </row>
    <row r="1096" spans="1:9" x14ac:dyDescent="0.25">
      <c r="A1096" t="s">
        <v>8219</v>
      </c>
      <c r="B1096">
        <v>120</v>
      </c>
      <c r="H1096" t="s">
        <v>8221</v>
      </c>
      <c r="I1096">
        <v>3</v>
      </c>
    </row>
    <row r="1097" spans="1:9" x14ac:dyDescent="0.25">
      <c r="A1097" t="s">
        <v>8219</v>
      </c>
      <c r="B1097">
        <v>123</v>
      </c>
      <c r="H1097" t="s">
        <v>8221</v>
      </c>
      <c r="I1097">
        <v>12</v>
      </c>
    </row>
    <row r="1098" spans="1:9" x14ac:dyDescent="0.25">
      <c r="A1098" t="s">
        <v>8219</v>
      </c>
      <c r="B1098">
        <v>1</v>
      </c>
      <c r="H1098" t="s">
        <v>8221</v>
      </c>
      <c r="I1098">
        <v>0</v>
      </c>
    </row>
    <row r="1099" spans="1:9" x14ac:dyDescent="0.25">
      <c r="A1099" t="s">
        <v>8219</v>
      </c>
      <c r="B1099">
        <v>24</v>
      </c>
      <c r="H1099" t="s">
        <v>8221</v>
      </c>
      <c r="I1099">
        <v>7</v>
      </c>
    </row>
    <row r="1100" spans="1:9" x14ac:dyDescent="0.25">
      <c r="A1100" t="s">
        <v>8219</v>
      </c>
      <c r="B1100">
        <v>33</v>
      </c>
      <c r="H1100" t="s">
        <v>8221</v>
      </c>
      <c r="I1100">
        <v>2</v>
      </c>
    </row>
    <row r="1101" spans="1:9" x14ac:dyDescent="0.25">
      <c r="A1101" t="s">
        <v>8219</v>
      </c>
      <c r="B1101">
        <v>14</v>
      </c>
      <c r="H1101" t="s">
        <v>8221</v>
      </c>
      <c r="I1101">
        <v>1</v>
      </c>
    </row>
    <row r="1102" spans="1:9" x14ac:dyDescent="0.25">
      <c r="A1102" t="s">
        <v>8219</v>
      </c>
      <c r="B1102">
        <v>9</v>
      </c>
      <c r="H1102" t="s">
        <v>8221</v>
      </c>
      <c r="I1102">
        <v>4</v>
      </c>
    </row>
    <row r="1103" spans="1:9" x14ac:dyDescent="0.25">
      <c r="A1103" t="s">
        <v>8219</v>
      </c>
      <c r="B1103">
        <v>76</v>
      </c>
      <c r="H1103" t="s">
        <v>8221</v>
      </c>
      <c r="I1103">
        <v>4</v>
      </c>
    </row>
    <row r="1104" spans="1:9" x14ac:dyDescent="0.25">
      <c r="A1104" t="s">
        <v>8219</v>
      </c>
      <c r="B1104">
        <v>19</v>
      </c>
      <c r="H1104" t="s">
        <v>8221</v>
      </c>
      <c r="I1104">
        <v>17</v>
      </c>
    </row>
    <row r="1105" spans="1:9" x14ac:dyDescent="0.25">
      <c r="A1105" t="s">
        <v>8219</v>
      </c>
      <c r="B1105">
        <v>69</v>
      </c>
      <c r="H1105" t="s">
        <v>8221</v>
      </c>
      <c r="I1105">
        <v>7</v>
      </c>
    </row>
    <row r="1106" spans="1:9" x14ac:dyDescent="0.25">
      <c r="A1106" t="s">
        <v>8219</v>
      </c>
      <c r="B1106">
        <v>218</v>
      </c>
      <c r="H1106" t="s">
        <v>8221</v>
      </c>
      <c r="I1106">
        <v>2</v>
      </c>
    </row>
    <row r="1107" spans="1:9" x14ac:dyDescent="0.25">
      <c r="A1107" t="s">
        <v>8219</v>
      </c>
      <c r="B1107">
        <v>30</v>
      </c>
      <c r="H1107" t="s">
        <v>8221</v>
      </c>
      <c r="I1107">
        <v>5</v>
      </c>
    </row>
    <row r="1108" spans="1:9" x14ac:dyDescent="0.25">
      <c r="A1108" t="s">
        <v>8219</v>
      </c>
      <c r="B1108">
        <v>100</v>
      </c>
      <c r="H1108" t="s">
        <v>8221</v>
      </c>
      <c r="I1108">
        <v>1</v>
      </c>
    </row>
    <row r="1109" spans="1:9" x14ac:dyDescent="0.25">
      <c r="A1109" t="s">
        <v>8219</v>
      </c>
      <c r="B1109">
        <v>296</v>
      </c>
      <c r="H1109" t="s">
        <v>8221</v>
      </c>
      <c r="I1109">
        <v>1</v>
      </c>
    </row>
    <row r="1110" spans="1:9" x14ac:dyDescent="0.25">
      <c r="A1110" t="s">
        <v>8219</v>
      </c>
      <c r="B1110">
        <v>1204</v>
      </c>
      <c r="H1110" t="s">
        <v>8221</v>
      </c>
      <c r="I1110">
        <v>14</v>
      </c>
    </row>
    <row r="1111" spans="1:9" x14ac:dyDescent="0.25">
      <c r="A1111" t="s">
        <v>8219</v>
      </c>
      <c r="B1111">
        <v>321</v>
      </c>
      <c r="H1111" t="s">
        <v>8221</v>
      </c>
      <c r="I1111">
        <v>26</v>
      </c>
    </row>
    <row r="1112" spans="1:9" x14ac:dyDescent="0.25">
      <c r="A1112" t="s">
        <v>8219</v>
      </c>
      <c r="B1112">
        <v>301</v>
      </c>
      <c r="H1112" t="s">
        <v>8221</v>
      </c>
      <c r="I1112">
        <v>2</v>
      </c>
    </row>
    <row r="1113" spans="1:9" x14ac:dyDescent="0.25">
      <c r="A1113" t="s">
        <v>8219</v>
      </c>
      <c r="B1113">
        <v>144</v>
      </c>
      <c r="H1113" t="s">
        <v>8221</v>
      </c>
      <c r="I1113">
        <v>1</v>
      </c>
    </row>
    <row r="1114" spans="1:9" x14ac:dyDescent="0.25">
      <c r="A1114" t="s">
        <v>8219</v>
      </c>
      <c r="B1114">
        <v>539</v>
      </c>
      <c r="H1114" t="s">
        <v>8221</v>
      </c>
      <c r="I1114">
        <v>3</v>
      </c>
    </row>
    <row r="1115" spans="1:9" x14ac:dyDescent="0.25">
      <c r="A1115" t="s">
        <v>8219</v>
      </c>
      <c r="B1115">
        <v>498</v>
      </c>
      <c r="H1115" t="s">
        <v>8221</v>
      </c>
      <c r="I1115">
        <v>7</v>
      </c>
    </row>
    <row r="1116" spans="1:9" x14ac:dyDescent="0.25">
      <c r="A1116" t="s">
        <v>8219</v>
      </c>
      <c r="B1116">
        <v>1113</v>
      </c>
      <c r="H1116" t="s">
        <v>8221</v>
      </c>
      <c r="I1116">
        <v>9</v>
      </c>
    </row>
    <row r="1117" spans="1:9" x14ac:dyDescent="0.25">
      <c r="A1117" t="s">
        <v>8219</v>
      </c>
      <c r="B1117">
        <v>988</v>
      </c>
      <c r="H1117" t="s">
        <v>8221</v>
      </c>
      <c r="I1117">
        <v>20</v>
      </c>
    </row>
    <row r="1118" spans="1:9" x14ac:dyDescent="0.25">
      <c r="A1118" t="s">
        <v>8219</v>
      </c>
      <c r="B1118">
        <v>391</v>
      </c>
      <c r="H1118" t="s">
        <v>8221</v>
      </c>
      <c r="I1118">
        <v>6</v>
      </c>
    </row>
    <row r="1119" spans="1:9" x14ac:dyDescent="0.25">
      <c r="A1119" t="s">
        <v>8219</v>
      </c>
      <c r="B1119">
        <v>28</v>
      </c>
      <c r="H1119" t="s">
        <v>8221</v>
      </c>
      <c r="I1119">
        <v>13</v>
      </c>
    </row>
    <row r="1120" spans="1:9" x14ac:dyDescent="0.25">
      <c r="A1120" t="s">
        <v>8219</v>
      </c>
      <c r="B1120">
        <v>147</v>
      </c>
      <c r="H1120" t="s">
        <v>8221</v>
      </c>
      <c r="I1120">
        <v>1</v>
      </c>
    </row>
    <row r="1121" spans="1:9" x14ac:dyDescent="0.25">
      <c r="A1121" t="s">
        <v>8219</v>
      </c>
      <c r="B1121">
        <v>680</v>
      </c>
      <c r="H1121" t="s">
        <v>8221</v>
      </c>
      <c r="I1121">
        <v>202</v>
      </c>
    </row>
    <row r="1122" spans="1:9" x14ac:dyDescent="0.25">
      <c r="A1122" t="s">
        <v>8219</v>
      </c>
      <c r="B1122">
        <v>983</v>
      </c>
      <c r="H1122" t="s">
        <v>8221</v>
      </c>
      <c r="I1122">
        <v>0</v>
      </c>
    </row>
    <row r="1123" spans="1:9" x14ac:dyDescent="0.25">
      <c r="A1123" t="s">
        <v>8219</v>
      </c>
      <c r="B1123">
        <v>79</v>
      </c>
      <c r="H1123" t="s">
        <v>8221</v>
      </c>
      <c r="I1123">
        <v>1</v>
      </c>
    </row>
    <row r="1124" spans="1:9" x14ac:dyDescent="0.25">
      <c r="A1124" t="s">
        <v>8219</v>
      </c>
      <c r="B1124">
        <v>426</v>
      </c>
      <c r="H1124" t="s">
        <v>8221</v>
      </c>
      <c r="I1124">
        <v>0</v>
      </c>
    </row>
    <row r="1125" spans="1:9" x14ac:dyDescent="0.25">
      <c r="A1125" t="s">
        <v>8219</v>
      </c>
      <c r="B1125">
        <v>96</v>
      </c>
      <c r="H1125" t="s">
        <v>8221</v>
      </c>
      <c r="I1125">
        <v>2</v>
      </c>
    </row>
    <row r="1126" spans="1:9" x14ac:dyDescent="0.25">
      <c r="A1126" t="s">
        <v>8219</v>
      </c>
      <c r="B1126">
        <v>163</v>
      </c>
      <c r="H1126" t="s">
        <v>8221</v>
      </c>
      <c r="I1126">
        <v>13</v>
      </c>
    </row>
    <row r="1127" spans="1:9" x14ac:dyDescent="0.25">
      <c r="A1127" t="s">
        <v>8219</v>
      </c>
      <c r="B1127">
        <v>2525</v>
      </c>
      <c r="H1127" t="s">
        <v>8221</v>
      </c>
      <c r="I1127">
        <v>9</v>
      </c>
    </row>
    <row r="1128" spans="1:9" x14ac:dyDescent="0.25">
      <c r="A1128" t="s">
        <v>8219</v>
      </c>
      <c r="B1128">
        <v>2035</v>
      </c>
      <c r="H1128" t="s">
        <v>8221</v>
      </c>
      <c r="I1128">
        <v>2</v>
      </c>
    </row>
    <row r="1129" spans="1:9" x14ac:dyDescent="0.25">
      <c r="A1129" t="s">
        <v>8219</v>
      </c>
      <c r="B1129">
        <v>290</v>
      </c>
      <c r="H1129" t="s">
        <v>8221</v>
      </c>
      <c r="I1129">
        <v>0</v>
      </c>
    </row>
    <row r="1130" spans="1:9" x14ac:dyDescent="0.25">
      <c r="A1130" t="s">
        <v>8219</v>
      </c>
      <c r="B1130">
        <v>1980</v>
      </c>
      <c r="H1130" t="s">
        <v>8221</v>
      </c>
      <c r="I1130">
        <v>35</v>
      </c>
    </row>
    <row r="1131" spans="1:9" x14ac:dyDescent="0.25">
      <c r="A1131" t="s">
        <v>8219</v>
      </c>
      <c r="B1131">
        <v>57</v>
      </c>
      <c r="H1131" t="s">
        <v>8221</v>
      </c>
      <c r="I1131">
        <v>2</v>
      </c>
    </row>
    <row r="1132" spans="1:9" x14ac:dyDescent="0.25">
      <c r="A1132" t="s">
        <v>8219</v>
      </c>
      <c r="B1132">
        <v>380</v>
      </c>
      <c r="H1132" t="s">
        <v>8221</v>
      </c>
      <c r="I1132">
        <v>3</v>
      </c>
    </row>
    <row r="1133" spans="1:9" x14ac:dyDescent="0.25">
      <c r="A1133" t="s">
        <v>8219</v>
      </c>
      <c r="B1133">
        <v>128</v>
      </c>
      <c r="H1133" t="s">
        <v>8221</v>
      </c>
      <c r="I1133">
        <v>0</v>
      </c>
    </row>
    <row r="1134" spans="1:9" x14ac:dyDescent="0.25">
      <c r="A1134" t="s">
        <v>8219</v>
      </c>
      <c r="B1134">
        <v>180</v>
      </c>
      <c r="H1134" t="s">
        <v>8221</v>
      </c>
      <c r="I1134">
        <v>1</v>
      </c>
    </row>
    <row r="1135" spans="1:9" x14ac:dyDescent="0.25">
      <c r="A1135" t="s">
        <v>8219</v>
      </c>
      <c r="B1135">
        <v>571</v>
      </c>
      <c r="H1135" t="s">
        <v>8221</v>
      </c>
      <c r="I1135">
        <v>0</v>
      </c>
    </row>
    <row r="1136" spans="1:9" x14ac:dyDescent="0.25">
      <c r="A1136" t="s">
        <v>8219</v>
      </c>
      <c r="B1136">
        <v>480</v>
      </c>
      <c r="H1136" t="s">
        <v>8221</v>
      </c>
      <c r="I1136">
        <v>0</v>
      </c>
    </row>
    <row r="1137" spans="1:9" x14ac:dyDescent="0.25">
      <c r="A1137" t="s">
        <v>8219</v>
      </c>
      <c r="B1137">
        <v>249</v>
      </c>
      <c r="H1137" t="s">
        <v>8221</v>
      </c>
      <c r="I1137">
        <v>3</v>
      </c>
    </row>
    <row r="1138" spans="1:9" x14ac:dyDescent="0.25">
      <c r="A1138" t="s">
        <v>8219</v>
      </c>
      <c r="B1138">
        <v>84</v>
      </c>
      <c r="H1138" t="s">
        <v>8221</v>
      </c>
      <c r="I1138">
        <v>11</v>
      </c>
    </row>
    <row r="1139" spans="1:9" x14ac:dyDescent="0.25">
      <c r="A1139" t="s">
        <v>8219</v>
      </c>
      <c r="B1139">
        <v>197</v>
      </c>
      <c r="H1139" t="s">
        <v>8221</v>
      </c>
      <c r="I1139">
        <v>6</v>
      </c>
    </row>
    <row r="1140" spans="1:9" x14ac:dyDescent="0.25">
      <c r="A1140" t="s">
        <v>8219</v>
      </c>
      <c r="B1140">
        <v>271</v>
      </c>
      <c r="H1140" t="s">
        <v>8221</v>
      </c>
      <c r="I1140">
        <v>0</v>
      </c>
    </row>
    <row r="1141" spans="1:9" x14ac:dyDescent="0.25">
      <c r="A1141" t="s">
        <v>8219</v>
      </c>
      <c r="B1141">
        <v>50</v>
      </c>
      <c r="H1141" t="s">
        <v>8221</v>
      </c>
      <c r="I1141">
        <v>67</v>
      </c>
    </row>
    <row r="1142" spans="1:9" x14ac:dyDescent="0.25">
      <c r="A1142" t="s">
        <v>8219</v>
      </c>
      <c r="B1142">
        <v>169</v>
      </c>
      <c r="H1142" t="s">
        <v>8221</v>
      </c>
      <c r="I1142">
        <v>23</v>
      </c>
    </row>
    <row r="1143" spans="1:9" x14ac:dyDescent="0.25">
      <c r="A1143" t="s">
        <v>8219</v>
      </c>
      <c r="B1143">
        <v>205</v>
      </c>
      <c r="H1143" t="s">
        <v>8221</v>
      </c>
      <c r="I1143">
        <v>72</v>
      </c>
    </row>
    <row r="1144" spans="1:9" x14ac:dyDescent="0.25">
      <c r="A1144" t="s">
        <v>8219</v>
      </c>
      <c r="B1144">
        <v>206</v>
      </c>
      <c r="H1144" t="s">
        <v>8221</v>
      </c>
      <c r="I1144">
        <v>2</v>
      </c>
    </row>
    <row r="1145" spans="1:9" x14ac:dyDescent="0.25">
      <c r="A1145" t="s">
        <v>8219</v>
      </c>
      <c r="B1145">
        <v>84</v>
      </c>
      <c r="H1145" t="s">
        <v>8221</v>
      </c>
      <c r="I1145">
        <v>15</v>
      </c>
    </row>
    <row r="1146" spans="1:9" x14ac:dyDescent="0.25">
      <c r="A1146" t="s">
        <v>8219</v>
      </c>
      <c r="B1146">
        <v>210</v>
      </c>
      <c r="H1146" t="s">
        <v>8221</v>
      </c>
      <c r="I1146">
        <v>1</v>
      </c>
    </row>
    <row r="1147" spans="1:9" x14ac:dyDescent="0.25">
      <c r="A1147" t="s">
        <v>8219</v>
      </c>
      <c r="B1147">
        <v>181</v>
      </c>
      <c r="H1147" t="s">
        <v>8221</v>
      </c>
      <c r="I1147">
        <v>2</v>
      </c>
    </row>
    <row r="1148" spans="1:9" x14ac:dyDescent="0.25">
      <c r="A1148" t="s">
        <v>8219</v>
      </c>
      <c r="B1148">
        <v>60</v>
      </c>
      <c r="H1148" t="s">
        <v>8221</v>
      </c>
      <c r="I1148">
        <v>7</v>
      </c>
    </row>
    <row r="1149" spans="1:9" x14ac:dyDescent="0.25">
      <c r="A1149" t="s">
        <v>8219</v>
      </c>
      <c r="B1149">
        <v>445</v>
      </c>
      <c r="H1149" t="s">
        <v>8221</v>
      </c>
      <c r="I1149">
        <v>16</v>
      </c>
    </row>
    <row r="1150" spans="1:9" x14ac:dyDescent="0.25">
      <c r="A1150" t="s">
        <v>8219</v>
      </c>
      <c r="B1150">
        <v>17</v>
      </c>
      <c r="H1150" t="s">
        <v>8221</v>
      </c>
      <c r="I1150">
        <v>117</v>
      </c>
    </row>
    <row r="1151" spans="1:9" x14ac:dyDescent="0.25">
      <c r="A1151" t="s">
        <v>8219</v>
      </c>
      <c r="B1151">
        <v>194</v>
      </c>
      <c r="H1151" t="s">
        <v>8221</v>
      </c>
      <c r="I1151">
        <v>2</v>
      </c>
    </row>
    <row r="1152" spans="1:9" x14ac:dyDescent="0.25">
      <c r="A1152" t="s">
        <v>8219</v>
      </c>
      <c r="B1152">
        <v>404</v>
      </c>
      <c r="H1152" t="s">
        <v>8221</v>
      </c>
      <c r="I1152">
        <v>7</v>
      </c>
    </row>
    <row r="1153" spans="1:9" x14ac:dyDescent="0.25">
      <c r="A1153" t="s">
        <v>8219</v>
      </c>
      <c r="B1153">
        <v>194</v>
      </c>
      <c r="H1153" t="s">
        <v>8221</v>
      </c>
      <c r="I1153">
        <v>3</v>
      </c>
    </row>
    <row r="1154" spans="1:9" x14ac:dyDescent="0.25">
      <c r="A1154" t="s">
        <v>8219</v>
      </c>
      <c r="B1154">
        <v>902</v>
      </c>
      <c r="H1154" t="s">
        <v>8221</v>
      </c>
      <c r="I1154">
        <v>20</v>
      </c>
    </row>
    <row r="1155" spans="1:9" x14ac:dyDescent="0.25">
      <c r="A1155" t="s">
        <v>8219</v>
      </c>
      <c r="B1155">
        <v>1670</v>
      </c>
      <c r="H1155" t="s">
        <v>8221</v>
      </c>
      <c r="I1155">
        <v>50</v>
      </c>
    </row>
    <row r="1156" spans="1:9" x14ac:dyDescent="0.25">
      <c r="A1156" t="s">
        <v>8219</v>
      </c>
      <c r="B1156">
        <v>1328</v>
      </c>
      <c r="H1156" t="s">
        <v>8221</v>
      </c>
      <c r="I1156">
        <v>2</v>
      </c>
    </row>
    <row r="1157" spans="1:9" x14ac:dyDescent="0.25">
      <c r="A1157" t="s">
        <v>8219</v>
      </c>
      <c r="B1157">
        <v>944</v>
      </c>
      <c r="H1157" t="s">
        <v>8221</v>
      </c>
      <c r="I1157">
        <v>3</v>
      </c>
    </row>
    <row r="1158" spans="1:9" x14ac:dyDescent="0.25">
      <c r="A1158" t="s">
        <v>8219</v>
      </c>
      <c r="B1158">
        <v>147</v>
      </c>
      <c r="H1158" t="s">
        <v>8221</v>
      </c>
      <c r="I1158">
        <v>27</v>
      </c>
    </row>
    <row r="1159" spans="1:9" x14ac:dyDescent="0.25">
      <c r="A1159" t="s">
        <v>8219</v>
      </c>
      <c r="B1159">
        <v>99</v>
      </c>
      <c r="H1159" t="s">
        <v>8221</v>
      </c>
      <c r="I1159">
        <v>7</v>
      </c>
    </row>
    <row r="1160" spans="1:9" x14ac:dyDescent="0.25">
      <c r="A1160" t="s">
        <v>8219</v>
      </c>
      <c r="B1160">
        <v>79</v>
      </c>
      <c r="H1160" t="s">
        <v>8221</v>
      </c>
      <c r="I1160">
        <v>5</v>
      </c>
    </row>
    <row r="1161" spans="1:9" x14ac:dyDescent="0.25">
      <c r="A1161" t="s">
        <v>8219</v>
      </c>
      <c r="B1161">
        <v>75</v>
      </c>
      <c r="H1161" t="s">
        <v>8221</v>
      </c>
      <c r="I1161">
        <v>0</v>
      </c>
    </row>
    <row r="1162" spans="1:9" x14ac:dyDescent="0.25">
      <c r="A1162" t="s">
        <v>8219</v>
      </c>
      <c r="B1162">
        <v>207</v>
      </c>
      <c r="H1162" t="s">
        <v>8221</v>
      </c>
      <c r="I1162">
        <v>3</v>
      </c>
    </row>
    <row r="1163" spans="1:9" x14ac:dyDescent="0.25">
      <c r="A1163" t="s">
        <v>8219</v>
      </c>
      <c r="B1163">
        <v>102</v>
      </c>
      <c r="H1163" t="s">
        <v>8221</v>
      </c>
      <c r="I1163">
        <v>6</v>
      </c>
    </row>
    <row r="1164" spans="1:9" x14ac:dyDescent="0.25">
      <c r="A1164" t="s">
        <v>8219</v>
      </c>
      <c r="B1164">
        <v>32</v>
      </c>
      <c r="H1164" t="s">
        <v>8221</v>
      </c>
      <c r="I1164">
        <v>9</v>
      </c>
    </row>
    <row r="1165" spans="1:9" x14ac:dyDescent="0.25">
      <c r="A1165" t="s">
        <v>8219</v>
      </c>
      <c r="B1165">
        <v>480</v>
      </c>
      <c r="H1165" t="s">
        <v>8221</v>
      </c>
      <c r="I1165">
        <v>3</v>
      </c>
    </row>
    <row r="1166" spans="1:9" x14ac:dyDescent="0.25">
      <c r="A1166" t="s">
        <v>8219</v>
      </c>
      <c r="B1166">
        <v>11</v>
      </c>
      <c r="H1166" t="s">
        <v>8221</v>
      </c>
      <c r="I1166">
        <v>2</v>
      </c>
    </row>
    <row r="1167" spans="1:9" x14ac:dyDescent="0.25">
      <c r="A1167" t="s">
        <v>8219</v>
      </c>
      <c r="B1167">
        <v>12</v>
      </c>
      <c r="H1167" t="s">
        <v>8221</v>
      </c>
      <c r="I1167">
        <v>3</v>
      </c>
    </row>
    <row r="1168" spans="1:9" x14ac:dyDescent="0.25">
      <c r="A1168" t="s">
        <v>8219</v>
      </c>
      <c r="B1168">
        <v>48</v>
      </c>
      <c r="H1168" t="s">
        <v>8221</v>
      </c>
      <c r="I1168">
        <v>45</v>
      </c>
    </row>
    <row r="1169" spans="1:9" x14ac:dyDescent="0.25">
      <c r="A1169" t="s">
        <v>8219</v>
      </c>
      <c r="B1169">
        <v>59</v>
      </c>
      <c r="H1169" t="s">
        <v>8221</v>
      </c>
      <c r="I1169">
        <v>9</v>
      </c>
    </row>
    <row r="1170" spans="1:9" x14ac:dyDescent="0.25">
      <c r="A1170" t="s">
        <v>8219</v>
      </c>
      <c r="B1170">
        <v>79</v>
      </c>
      <c r="H1170" t="s">
        <v>8221</v>
      </c>
      <c r="I1170">
        <v>9</v>
      </c>
    </row>
    <row r="1171" spans="1:9" x14ac:dyDescent="0.25">
      <c r="A1171" t="s">
        <v>8219</v>
      </c>
      <c r="B1171">
        <v>14</v>
      </c>
      <c r="H1171" t="s">
        <v>8221</v>
      </c>
      <c r="I1171">
        <v>21</v>
      </c>
    </row>
    <row r="1172" spans="1:9" x14ac:dyDescent="0.25">
      <c r="A1172" t="s">
        <v>8219</v>
      </c>
      <c r="B1172">
        <v>106</v>
      </c>
      <c r="H1172" t="s">
        <v>8221</v>
      </c>
      <c r="I1172">
        <v>17</v>
      </c>
    </row>
    <row r="1173" spans="1:9" x14ac:dyDescent="0.25">
      <c r="A1173" t="s">
        <v>8219</v>
      </c>
      <c r="B1173">
        <v>25</v>
      </c>
      <c r="H1173" t="s">
        <v>8221</v>
      </c>
      <c r="I1173">
        <v>1</v>
      </c>
    </row>
    <row r="1174" spans="1:9" x14ac:dyDescent="0.25">
      <c r="A1174" t="s">
        <v>8219</v>
      </c>
      <c r="B1174">
        <v>25</v>
      </c>
      <c r="H1174" t="s">
        <v>8221</v>
      </c>
      <c r="I1174">
        <v>1</v>
      </c>
    </row>
    <row r="1175" spans="1:9" x14ac:dyDescent="0.25">
      <c r="A1175" t="s">
        <v>8219</v>
      </c>
      <c r="B1175">
        <v>29</v>
      </c>
      <c r="H1175" t="s">
        <v>8221</v>
      </c>
      <c r="I1175">
        <v>14</v>
      </c>
    </row>
    <row r="1176" spans="1:9" x14ac:dyDescent="0.25">
      <c r="A1176" t="s">
        <v>8219</v>
      </c>
      <c r="B1176">
        <v>43</v>
      </c>
      <c r="H1176" t="s">
        <v>8221</v>
      </c>
      <c r="I1176">
        <v>42</v>
      </c>
    </row>
    <row r="1177" spans="1:9" x14ac:dyDescent="0.25">
      <c r="A1177" t="s">
        <v>8219</v>
      </c>
      <c r="B1177">
        <v>46</v>
      </c>
      <c r="H1177" t="s">
        <v>8221</v>
      </c>
      <c r="I1177">
        <v>27</v>
      </c>
    </row>
    <row r="1178" spans="1:9" x14ac:dyDescent="0.25">
      <c r="A1178" t="s">
        <v>8219</v>
      </c>
      <c r="B1178">
        <v>27</v>
      </c>
      <c r="H1178" t="s">
        <v>8221</v>
      </c>
      <c r="I1178">
        <v>5</v>
      </c>
    </row>
    <row r="1179" spans="1:9" x14ac:dyDescent="0.25">
      <c r="A1179" t="s">
        <v>8219</v>
      </c>
      <c r="B1179">
        <v>112</v>
      </c>
      <c r="H1179" t="s">
        <v>8221</v>
      </c>
      <c r="I1179">
        <v>13</v>
      </c>
    </row>
    <row r="1180" spans="1:9" x14ac:dyDescent="0.25">
      <c r="A1180" t="s">
        <v>8219</v>
      </c>
      <c r="B1180">
        <v>34</v>
      </c>
      <c r="H1180" t="s">
        <v>8221</v>
      </c>
      <c r="I1180">
        <v>12</v>
      </c>
    </row>
    <row r="1181" spans="1:9" x14ac:dyDescent="0.25">
      <c r="A1181" t="s">
        <v>8219</v>
      </c>
      <c r="B1181">
        <v>145</v>
      </c>
      <c r="H1181" t="s">
        <v>8221</v>
      </c>
      <c r="I1181">
        <v>90</v>
      </c>
    </row>
    <row r="1182" spans="1:9" x14ac:dyDescent="0.25">
      <c r="A1182" t="s">
        <v>8219</v>
      </c>
      <c r="B1182">
        <v>19</v>
      </c>
      <c r="H1182" t="s">
        <v>8221</v>
      </c>
      <c r="I1182">
        <v>2</v>
      </c>
    </row>
    <row r="1183" spans="1:9" x14ac:dyDescent="0.25">
      <c r="A1183" t="s">
        <v>8219</v>
      </c>
      <c r="B1183">
        <v>288</v>
      </c>
      <c r="H1183" t="s">
        <v>8221</v>
      </c>
      <c r="I1183">
        <v>5</v>
      </c>
    </row>
    <row r="1184" spans="1:9" x14ac:dyDescent="0.25">
      <c r="A1184" t="s">
        <v>8219</v>
      </c>
      <c r="B1184">
        <v>14</v>
      </c>
      <c r="H1184" t="s">
        <v>8221</v>
      </c>
      <c r="I1184">
        <v>31</v>
      </c>
    </row>
    <row r="1185" spans="1:9" x14ac:dyDescent="0.25">
      <c r="A1185" t="s">
        <v>8219</v>
      </c>
      <c r="B1185">
        <v>7</v>
      </c>
      <c r="H1185" t="s">
        <v>8221</v>
      </c>
      <c r="I1185">
        <v>4</v>
      </c>
    </row>
    <row r="1186" spans="1:9" x14ac:dyDescent="0.25">
      <c r="A1186" t="s">
        <v>8219</v>
      </c>
      <c r="B1186">
        <v>211</v>
      </c>
      <c r="H1186" t="s">
        <v>8221</v>
      </c>
      <c r="I1186">
        <v>29</v>
      </c>
    </row>
    <row r="1187" spans="1:9" x14ac:dyDescent="0.25">
      <c r="A1187" t="s">
        <v>8219</v>
      </c>
      <c r="B1187">
        <v>85</v>
      </c>
      <c r="H1187" t="s">
        <v>8221</v>
      </c>
      <c r="I1187">
        <v>2</v>
      </c>
    </row>
    <row r="1188" spans="1:9" x14ac:dyDescent="0.25">
      <c r="A1188" t="s">
        <v>8219</v>
      </c>
      <c r="B1188">
        <v>103</v>
      </c>
      <c r="H1188" t="s">
        <v>8221</v>
      </c>
      <c r="I1188">
        <v>114</v>
      </c>
    </row>
    <row r="1189" spans="1:9" x14ac:dyDescent="0.25">
      <c r="A1189" t="s">
        <v>8219</v>
      </c>
      <c r="B1189">
        <v>113</v>
      </c>
      <c r="H1189" t="s">
        <v>8221</v>
      </c>
      <c r="I1189">
        <v>1</v>
      </c>
    </row>
    <row r="1190" spans="1:9" x14ac:dyDescent="0.25">
      <c r="A1190" t="s">
        <v>8219</v>
      </c>
      <c r="B1190">
        <v>167</v>
      </c>
      <c r="H1190" t="s">
        <v>8221</v>
      </c>
      <c r="I1190">
        <v>76</v>
      </c>
    </row>
    <row r="1191" spans="1:9" x14ac:dyDescent="0.25">
      <c r="A1191" t="s">
        <v>8219</v>
      </c>
      <c r="B1191">
        <v>73</v>
      </c>
      <c r="H1191" t="s">
        <v>8221</v>
      </c>
      <c r="I1191">
        <v>9</v>
      </c>
    </row>
    <row r="1192" spans="1:9" x14ac:dyDescent="0.25">
      <c r="A1192" t="s">
        <v>8219</v>
      </c>
      <c r="B1192">
        <v>75</v>
      </c>
      <c r="H1192" t="s">
        <v>8221</v>
      </c>
      <c r="I1192">
        <v>37</v>
      </c>
    </row>
    <row r="1193" spans="1:9" x14ac:dyDescent="0.25">
      <c r="A1193" t="s">
        <v>8219</v>
      </c>
      <c r="B1193">
        <v>614</v>
      </c>
      <c r="H1193" t="s">
        <v>8221</v>
      </c>
      <c r="I1193">
        <v>0</v>
      </c>
    </row>
    <row r="1194" spans="1:9" x14ac:dyDescent="0.25">
      <c r="A1194" t="s">
        <v>8219</v>
      </c>
      <c r="B1194">
        <v>107</v>
      </c>
      <c r="H1194" t="s">
        <v>8221</v>
      </c>
      <c r="I1194">
        <v>1</v>
      </c>
    </row>
    <row r="1195" spans="1:9" x14ac:dyDescent="0.25">
      <c r="A1195" t="s">
        <v>8219</v>
      </c>
      <c r="B1195">
        <v>1224</v>
      </c>
      <c r="H1195" t="s">
        <v>8221</v>
      </c>
      <c r="I1195">
        <v>10</v>
      </c>
    </row>
    <row r="1196" spans="1:9" x14ac:dyDescent="0.25">
      <c r="A1196" t="s">
        <v>8219</v>
      </c>
      <c r="B1196">
        <v>104</v>
      </c>
      <c r="H1196" t="s">
        <v>8221</v>
      </c>
      <c r="I1196">
        <v>1</v>
      </c>
    </row>
    <row r="1197" spans="1:9" x14ac:dyDescent="0.25">
      <c r="A1197" t="s">
        <v>8219</v>
      </c>
      <c r="B1197">
        <v>79</v>
      </c>
      <c r="H1197" t="s">
        <v>8221</v>
      </c>
      <c r="I1197">
        <v>2</v>
      </c>
    </row>
    <row r="1198" spans="1:9" x14ac:dyDescent="0.25">
      <c r="A1198" t="s">
        <v>8219</v>
      </c>
      <c r="B1198">
        <v>157</v>
      </c>
      <c r="H1198" t="s">
        <v>8221</v>
      </c>
      <c r="I1198">
        <v>1</v>
      </c>
    </row>
    <row r="1199" spans="1:9" x14ac:dyDescent="0.25">
      <c r="A1199" t="s">
        <v>8219</v>
      </c>
      <c r="B1199">
        <v>50</v>
      </c>
      <c r="H1199" t="s">
        <v>8221</v>
      </c>
      <c r="I1199">
        <v>10</v>
      </c>
    </row>
    <row r="1200" spans="1:9" x14ac:dyDescent="0.25">
      <c r="A1200" t="s">
        <v>8219</v>
      </c>
      <c r="B1200">
        <v>64</v>
      </c>
      <c r="H1200" t="s">
        <v>8221</v>
      </c>
      <c r="I1200">
        <v>9</v>
      </c>
    </row>
    <row r="1201" spans="1:9" x14ac:dyDescent="0.25">
      <c r="A1201" t="s">
        <v>8219</v>
      </c>
      <c r="B1201">
        <v>200</v>
      </c>
      <c r="H1201" t="s">
        <v>8221</v>
      </c>
      <c r="I1201">
        <v>19</v>
      </c>
    </row>
    <row r="1202" spans="1:9" x14ac:dyDescent="0.25">
      <c r="A1202" t="s">
        <v>8219</v>
      </c>
      <c r="B1202">
        <v>22</v>
      </c>
      <c r="H1202" t="s">
        <v>8221</v>
      </c>
      <c r="I1202">
        <v>0</v>
      </c>
    </row>
    <row r="1203" spans="1:9" x14ac:dyDescent="0.25">
      <c r="A1203" t="s">
        <v>8219</v>
      </c>
      <c r="B1203">
        <v>163</v>
      </c>
      <c r="H1203" t="s">
        <v>8221</v>
      </c>
      <c r="I1203">
        <v>4</v>
      </c>
    </row>
    <row r="1204" spans="1:9" x14ac:dyDescent="0.25">
      <c r="A1204" t="s">
        <v>8219</v>
      </c>
      <c r="B1204">
        <v>77</v>
      </c>
      <c r="H1204" t="s">
        <v>8221</v>
      </c>
      <c r="I1204">
        <v>8</v>
      </c>
    </row>
    <row r="1205" spans="1:9" x14ac:dyDescent="0.25">
      <c r="A1205" t="s">
        <v>8219</v>
      </c>
      <c r="B1205">
        <v>89</v>
      </c>
      <c r="H1205" t="s">
        <v>8221</v>
      </c>
      <c r="I1205">
        <v>24</v>
      </c>
    </row>
    <row r="1206" spans="1:9" x14ac:dyDescent="0.25">
      <c r="A1206" t="s">
        <v>8219</v>
      </c>
      <c r="B1206">
        <v>3355</v>
      </c>
      <c r="H1206" t="s">
        <v>8221</v>
      </c>
      <c r="I1206">
        <v>0</v>
      </c>
    </row>
    <row r="1207" spans="1:9" x14ac:dyDescent="0.25">
      <c r="A1207" t="s">
        <v>8219</v>
      </c>
      <c r="B1207">
        <v>537</v>
      </c>
      <c r="H1207" t="s">
        <v>8221</v>
      </c>
      <c r="I1207">
        <v>39</v>
      </c>
    </row>
    <row r="1208" spans="1:9" x14ac:dyDescent="0.25">
      <c r="A1208" t="s">
        <v>8219</v>
      </c>
      <c r="B1208">
        <v>125</v>
      </c>
      <c r="H1208" t="s">
        <v>8221</v>
      </c>
      <c r="I1208">
        <v>6</v>
      </c>
    </row>
    <row r="1209" spans="1:9" x14ac:dyDescent="0.25">
      <c r="A1209" t="s">
        <v>8219</v>
      </c>
      <c r="B1209">
        <v>163</v>
      </c>
      <c r="H1209" t="s">
        <v>8221</v>
      </c>
      <c r="I1209">
        <v>4</v>
      </c>
    </row>
    <row r="1210" spans="1:9" x14ac:dyDescent="0.25">
      <c r="A1210" t="s">
        <v>8219</v>
      </c>
      <c r="B1210">
        <v>283</v>
      </c>
      <c r="H1210" t="s">
        <v>8221</v>
      </c>
      <c r="I1210">
        <v>3</v>
      </c>
    </row>
    <row r="1211" spans="1:9" x14ac:dyDescent="0.25">
      <c r="A1211" t="s">
        <v>8219</v>
      </c>
      <c r="B1211">
        <v>352</v>
      </c>
      <c r="H1211" t="s">
        <v>8221</v>
      </c>
      <c r="I1211">
        <v>53</v>
      </c>
    </row>
    <row r="1212" spans="1:9" x14ac:dyDescent="0.25">
      <c r="A1212" t="s">
        <v>8219</v>
      </c>
      <c r="B1212">
        <v>94</v>
      </c>
      <c r="H1212" t="s">
        <v>8221</v>
      </c>
      <c r="I1212">
        <v>1</v>
      </c>
    </row>
    <row r="1213" spans="1:9" x14ac:dyDescent="0.25">
      <c r="A1213" t="s">
        <v>8219</v>
      </c>
      <c r="B1213">
        <v>67</v>
      </c>
      <c r="H1213" t="s">
        <v>8221</v>
      </c>
      <c r="I1213">
        <v>2</v>
      </c>
    </row>
    <row r="1214" spans="1:9" x14ac:dyDescent="0.25">
      <c r="A1214" t="s">
        <v>8219</v>
      </c>
      <c r="B1214">
        <v>221</v>
      </c>
      <c r="H1214" t="s">
        <v>8221</v>
      </c>
      <c r="I1214">
        <v>25</v>
      </c>
    </row>
    <row r="1215" spans="1:9" x14ac:dyDescent="0.25">
      <c r="A1215" t="s">
        <v>8219</v>
      </c>
      <c r="B1215">
        <v>2165</v>
      </c>
      <c r="H1215" t="s">
        <v>8221</v>
      </c>
      <c r="I1215">
        <v>6</v>
      </c>
    </row>
    <row r="1216" spans="1:9" x14ac:dyDescent="0.25">
      <c r="A1216" t="s">
        <v>8219</v>
      </c>
      <c r="B1216">
        <v>179</v>
      </c>
      <c r="H1216" t="s">
        <v>8221</v>
      </c>
      <c r="I1216">
        <v>0</v>
      </c>
    </row>
    <row r="1217" spans="1:9" x14ac:dyDescent="0.25">
      <c r="A1217" t="s">
        <v>8219</v>
      </c>
      <c r="B1217">
        <v>123</v>
      </c>
      <c r="H1217" t="s">
        <v>8221</v>
      </c>
      <c r="I1217">
        <v>12</v>
      </c>
    </row>
    <row r="1218" spans="1:9" x14ac:dyDescent="0.25">
      <c r="A1218" t="s">
        <v>8219</v>
      </c>
      <c r="B1218">
        <v>1104</v>
      </c>
      <c r="H1218" t="s">
        <v>8221</v>
      </c>
      <c r="I1218">
        <v>0</v>
      </c>
    </row>
    <row r="1219" spans="1:9" x14ac:dyDescent="0.25">
      <c r="A1219" t="s">
        <v>8219</v>
      </c>
      <c r="B1219">
        <v>403</v>
      </c>
      <c r="H1219" t="s">
        <v>8221</v>
      </c>
      <c r="I1219">
        <v>36</v>
      </c>
    </row>
    <row r="1220" spans="1:9" x14ac:dyDescent="0.25">
      <c r="A1220" t="s">
        <v>8219</v>
      </c>
      <c r="B1220">
        <v>109</v>
      </c>
      <c r="H1220" t="s">
        <v>8221</v>
      </c>
      <c r="I1220">
        <v>0</v>
      </c>
    </row>
    <row r="1221" spans="1:9" x14ac:dyDescent="0.25">
      <c r="A1221" t="s">
        <v>8219</v>
      </c>
      <c r="B1221">
        <v>372</v>
      </c>
      <c r="H1221" t="s">
        <v>8221</v>
      </c>
      <c r="I1221">
        <v>2</v>
      </c>
    </row>
    <row r="1222" spans="1:9" x14ac:dyDescent="0.25">
      <c r="A1222" t="s">
        <v>8219</v>
      </c>
      <c r="B1222">
        <v>311</v>
      </c>
      <c r="H1222" t="s">
        <v>8221</v>
      </c>
      <c r="I1222">
        <v>1</v>
      </c>
    </row>
    <row r="1223" spans="1:9" x14ac:dyDescent="0.25">
      <c r="A1223" t="s">
        <v>8219</v>
      </c>
      <c r="B1223">
        <v>61</v>
      </c>
      <c r="H1223" t="s">
        <v>8221</v>
      </c>
      <c r="I1223">
        <v>59</v>
      </c>
    </row>
    <row r="1224" spans="1:9" x14ac:dyDescent="0.25">
      <c r="A1224" t="s">
        <v>8219</v>
      </c>
      <c r="B1224">
        <v>115</v>
      </c>
      <c r="H1224" t="s">
        <v>8221</v>
      </c>
      <c r="I1224">
        <v>1</v>
      </c>
    </row>
    <row r="1225" spans="1:9" x14ac:dyDescent="0.25">
      <c r="A1225" t="s">
        <v>8219</v>
      </c>
      <c r="B1225">
        <v>111</v>
      </c>
      <c r="H1225" t="s">
        <v>8221</v>
      </c>
      <c r="I1225">
        <v>31</v>
      </c>
    </row>
    <row r="1226" spans="1:9" x14ac:dyDescent="0.25">
      <c r="A1226" t="s">
        <v>8219</v>
      </c>
      <c r="B1226">
        <v>337</v>
      </c>
      <c r="H1226" t="s">
        <v>8221</v>
      </c>
      <c r="I1226">
        <v>18</v>
      </c>
    </row>
    <row r="1227" spans="1:9" x14ac:dyDescent="0.25">
      <c r="A1227" t="s">
        <v>8219</v>
      </c>
      <c r="B1227">
        <v>9</v>
      </c>
      <c r="H1227" t="s">
        <v>8221</v>
      </c>
      <c r="I1227">
        <v>10</v>
      </c>
    </row>
    <row r="1228" spans="1:9" x14ac:dyDescent="0.25">
      <c r="A1228" t="s">
        <v>8219</v>
      </c>
      <c r="B1228">
        <v>120</v>
      </c>
      <c r="H1228" t="s">
        <v>8221</v>
      </c>
      <c r="I1228">
        <v>0</v>
      </c>
    </row>
    <row r="1229" spans="1:9" x14ac:dyDescent="0.25">
      <c r="A1229" t="s">
        <v>8219</v>
      </c>
      <c r="B1229">
        <v>102</v>
      </c>
      <c r="H1229" t="s">
        <v>8221</v>
      </c>
      <c r="I1229">
        <v>14</v>
      </c>
    </row>
    <row r="1230" spans="1:9" x14ac:dyDescent="0.25">
      <c r="A1230" t="s">
        <v>8219</v>
      </c>
      <c r="B1230">
        <v>186</v>
      </c>
      <c r="H1230" t="s">
        <v>8221</v>
      </c>
      <c r="I1230">
        <v>2</v>
      </c>
    </row>
    <row r="1231" spans="1:9" x14ac:dyDescent="0.25">
      <c r="A1231" t="s">
        <v>8219</v>
      </c>
      <c r="B1231">
        <v>15</v>
      </c>
      <c r="H1231" t="s">
        <v>8221</v>
      </c>
      <c r="I1231">
        <v>1</v>
      </c>
    </row>
    <row r="1232" spans="1:9" x14ac:dyDescent="0.25">
      <c r="A1232" t="s">
        <v>8219</v>
      </c>
      <c r="B1232">
        <v>67</v>
      </c>
      <c r="H1232" t="s">
        <v>8221</v>
      </c>
      <c r="I1232">
        <v>3</v>
      </c>
    </row>
    <row r="1233" spans="1:9" x14ac:dyDescent="0.25">
      <c r="A1233" t="s">
        <v>8219</v>
      </c>
      <c r="B1233">
        <v>130</v>
      </c>
      <c r="H1233" t="s">
        <v>8221</v>
      </c>
      <c r="I1233">
        <v>0</v>
      </c>
    </row>
    <row r="1234" spans="1:9" x14ac:dyDescent="0.25">
      <c r="A1234" t="s">
        <v>8219</v>
      </c>
      <c r="B1234">
        <v>16</v>
      </c>
      <c r="H1234" t="s">
        <v>8221</v>
      </c>
      <c r="I1234">
        <v>2</v>
      </c>
    </row>
    <row r="1235" spans="1:9" x14ac:dyDescent="0.25">
      <c r="A1235" t="s">
        <v>8219</v>
      </c>
      <c r="B1235">
        <v>67</v>
      </c>
      <c r="H1235" t="s">
        <v>8221</v>
      </c>
      <c r="I1235">
        <v>0</v>
      </c>
    </row>
    <row r="1236" spans="1:9" x14ac:dyDescent="0.25">
      <c r="A1236" t="s">
        <v>8219</v>
      </c>
      <c r="B1236">
        <v>124</v>
      </c>
      <c r="H1236" t="s">
        <v>8221</v>
      </c>
      <c r="I1236">
        <v>12</v>
      </c>
    </row>
    <row r="1237" spans="1:9" x14ac:dyDescent="0.25">
      <c r="A1237" t="s">
        <v>8219</v>
      </c>
      <c r="B1237">
        <v>80</v>
      </c>
      <c r="H1237" t="s">
        <v>8221</v>
      </c>
      <c r="I1237">
        <v>1</v>
      </c>
    </row>
    <row r="1238" spans="1:9" x14ac:dyDescent="0.25">
      <c r="A1238" t="s">
        <v>8219</v>
      </c>
      <c r="B1238">
        <v>282</v>
      </c>
      <c r="H1238" t="s">
        <v>8221</v>
      </c>
      <c r="I1238">
        <v>8</v>
      </c>
    </row>
    <row r="1239" spans="1:9" x14ac:dyDescent="0.25">
      <c r="A1239" t="s">
        <v>8219</v>
      </c>
      <c r="B1239">
        <v>68</v>
      </c>
      <c r="H1239" t="s">
        <v>8221</v>
      </c>
      <c r="I1239">
        <v>2</v>
      </c>
    </row>
    <row r="1240" spans="1:9" x14ac:dyDescent="0.25">
      <c r="A1240" t="s">
        <v>8219</v>
      </c>
      <c r="B1240">
        <v>86</v>
      </c>
      <c r="H1240" t="s">
        <v>8221</v>
      </c>
      <c r="I1240">
        <v>31</v>
      </c>
    </row>
    <row r="1241" spans="1:9" x14ac:dyDescent="0.25">
      <c r="A1241" t="s">
        <v>8219</v>
      </c>
      <c r="B1241">
        <v>115</v>
      </c>
      <c r="H1241" t="s">
        <v>8221</v>
      </c>
      <c r="I1241">
        <v>5</v>
      </c>
    </row>
    <row r="1242" spans="1:9" x14ac:dyDescent="0.25">
      <c r="A1242" t="s">
        <v>8219</v>
      </c>
      <c r="B1242">
        <v>75</v>
      </c>
      <c r="H1242" t="s">
        <v>8221</v>
      </c>
      <c r="I1242">
        <v>1</v>
      </c>
    </row>
    <row r="1243" spans="1:9" x14ac:dyDescent="0.25">
      <c r="A1243" t="s">
        <v>8219</v>
      </c>
      <c r="B1243">
        <v>43</v>
      </c>
      <c r="H1243" t="s">
        <v>8221</v>
      </c>
      <c r="I1243">
        <v>12</v>
      </c>
    </row>
    <row r="1244" spans="1:9" x14ac:dyDescent="0.25">
      <c r="A1244" t="s">
        <v>8219</v>
      </c>
      <c r="B1244">
        <v>48</v>
      </c>
      <c r="H1244" t="s">
        <v>8221</v>
      </c>
      <c r="I1244">
        <v>4</v>
      </c>
    </row>
    <row r="1245" spans="1:9" x14ac:dyDescent="0.25">
      <c r="A1245" t="s">
        <v>8219</v>
      </c>
      <c r="B1245">
        <v>52</v>
      </c>
      <c r="H1245" t="s">
        <v>8221</v>
      </c>
      <c r="I1245">
        <v>0</v>
      </c>
    </row>
    <row r="1246" spans="1:9" x14ac:dyDescent="0.25">
      <c r="A1246" t="s">
        <v>8219</v>
      </c>
      <c r="B1246">
        <v>43</v>
      </c>
      <c r="H1246" t="s">
        <v>8221</v>
      </c>
      <c r="I1246">
        <v>7</v>
      </c>
    </row>
    <row r="1247" spans="1:9" x14ac:dyDescent="0.25">
      <c r="A1247" t="s">
        <v>8219</v>
      </c>
      <c r="B1247">
        <v>58</v>
      </c>
      <c r="H1247" t="s">
        <v>8221</v>
      </c>
      <c r="I1247">
        <v>2</v>
      </c>
    </row>
    <row r="1248" spans="1:9" x14ac:dyDescent="0.25">
      <c r="A1248" t="s">
        <v>8219</v>
      </c>
      <c r="B1248">
        <v>47</v>
      </c>
      <c r="H1248" t="s">
        <v>8221</v>
      </c>
      <c r="I1248">
        <v>1</v>
      </c>
    </row>
    <row r="1249" spans="1:9" x14ac:dyDescent="0.25">
      <c r="A1249" t="s">
        <v>8219</v>
      </c>
      <c r="B1249">
        <v>36</v>
      </c>
      <c r="H1249" t="s">
        <v>8221</v>
      </c>
      <c r="I1249">
        <v>4</v>
      </c>
    </row>
    <row r="1250" spans="1:9" x14ac:dyDescent="0.25">
      <c r="A1250" t="s">
        <v>8219</v>
      </c>
      <c r="B1250">
        <v>17</v>
      </c>
      <c r="H1250" t="s">
        <v>8221</v>
      </c>
      <c r="I1250">
        <v>6</v>
      </c>
    </row>
    <row r="1251" spans="1:9" x14ac:dyDescent="0.25">
      <c r="A1251" t="s">
        <v>8219</v>
      </c>
      <c r="B1251">
        <v>104</v>
      </c>
      <c r="H1251" t="s">
        <v>8221</v>
      </c>
      <c r="I1251">
        <v>8</v>
      </c>
    </row>
    <row r="1252" spans="1:9" x14ac:dyDescent="0.25">
      <c r="A1252" t="s">
        <v>8219</v>
      </c>
      <c r="B1252">
        <v>47</v>
      </c>
      <c r="H1252" t="s">
        <v>8221</v>
      </c>
      <c r="I1252">
        <v>14</v>
      </c>
    </row>
    <row r="1253" spans="1:9" x14ac:dyDescent="0.25">
      <c r="A1253" t="s">
        <v>8219</v>
      </c>
      <c r="B1253">
        <v>38</v>
      </c>
      <c r="H1253" t="s">
        <v>8221</v>
      </c>
      <c r="I1253">
        <v>0</v>
      </c>
    </row>
    <row r="1254" spans="1:9" x14ac:dyDescent="0.25">
      <c r="A1254" t="s">
        <v>8219</v>
      </c>
      <c r="B1254">
        <v>81</v>
      </c>
      <c r="H1254" t="s">
        <v>8221</v>
      </c>
      <c r="I1254">
        <v>4</v>
      </c>
    </row>
    <row r="1255" spans="1:9" x14ac:dyDescent="0.25">
      <c r="A1255" t="s">
        <v>8219</v>
      </c>
      <c r="B1255">
        <v>55</v>
      </c>
      <c r="H1255" t="s">
        <v>8221</v>
      </c>
      <c r="I1255">
        <v>0</v>
      </c>
    </row>
    <row r="1256" spans="1:9" x14ac:dyDescent="0.25">
      <c r="A1256" t="s">
        <v>8219</v>
      </c>
      <c r="B1256">
        <v>41</v>
      </c>
      <c r="H1256" t="s">
        <v>8221</v>
      </c>
      <c r="I1256">
        <v>0</v>
      </c>
    </row>
    <row r="1257" spans="1:9" x14ac:dyDescent="0.25">
      <c r="A1257" t="s">
        <v>8219</v>
      </c>
      <c r="B1257">
        <v>79</v>
      </c>
      <c r="H1257" t="s">
        <v>8221</v>
      </c>
      <c r="I1257">
        <v>1</v>
      </c>
    </row>
    <row r="1258" spans="1:9" x14ac:dyDescent="0.25">
      <c r="A1258" t="s">
        <v>8219</v>
      </c>
      <c r="B1258">
        <v>16</v>
      </c>
      <c r="H1258" t="s">
        <v>8221</v>
      </c>
      <c r="I1258">
        <v>1</v>
      </c>
    </row>
    <row r="1259" spans="1:9" x14ac:dyDescent="0.25">
      <c r="A1259" t="s">
        <v>8219</v>
      </c>
      <c r="B1259">
        <v>8</v>
      </c>
      <c r="H1259" t="s">
        <v>8221</v>
      </c>
      <c r="I1259">
        <v>1</v>
      </c>
    </row>
    <row r="1260" spans="1:9" x14ac:dyDescent="0.25">
      <c r="A1260" t="s">
        <v>8219</v>
      </c>
      <c r="B1260">
        <v>95</v>
      </c>
      <c r="H1260" t="s">
        <v>8221</v>
      </c>
      <c r="I1260">
        <v>1</v>
      </c>
    </row>
    <row r="1261" spans="1:9" x14ac:dyDescent="0.25">
      <c r="A1261" t="s">
        <v>8219</v>
      </c>
      <c r="B1261">
        <v>25</v>
      </c>
      <c r="H1261" t="s">
        <v>8221</v>
      </c>
      <c r="I1261">
        <v>4</v>
      </c>
    </row>
    <row r="1262" spans="1:9" x14ac:dyDescent="0.25">
      <c r="A1262" t="s">
        <v>8219</v>
      </c>
      <c r="B1262">
        <v>19</v>
      </c>
      <c r="H1262" t="s">
        <v>8221</v>
      </c>
      <c r="I1262">
        <v>0</v>
      </c>
    </row>
    <row r="1263" spans="1:9" x14ac:dyDescent="0.25">
      <c r="A1263" t="s">
        <v>8219</v>
      </c>
      <c r="B1263">
        <v>90</v>
      </c>
      <c r="H1263" t="s">
        <v>8221</v>
      </c>
      <c r="I1263">
        <v>0</v>
      </c>
    </row>
    <row r="1264" spans="1:9" x14ac:dyDescent="0.25">
      <c r="A1264" t="s">
        <v>8219</v>
      </c>
      <c r="B1264">
        <v>41</v>
      </c>
      <c r="H1264" t="s">
        <v>8221</v>
      </c>
      <c r="I1264">
        <v>2</v>
      </c>
    </row>
    <row r="1265" spans="1:9" x14ac:dyDescent="0.25">
      <c r="A1265" t="s">
        <v>8219</v>
      </c>
      <c r="B1265">
        <v>30</v>
      </c>
      <c r="H1265" t="s">
        <v>8221</v>
      </c>
      <c r="I1265">
        <v>24</v>
      </c>
    </row>
    <row r="1266" spans="1:9" x14ac:dyDescent="0.25">
      <c r="A1266" t="s">
        <v>8219</v>
      </c>
      <c r="B1266">
        <v>38</v>
      </c>
      <c r="H1266" t="s">
        <v>8221</v>
      </c>
      <c r="I1266">
        <v>1</v>
      </c>
    </row>
    <row r="1267" spans="1:9" x14ac:dyDescent="0.25">
      <c r="A1267" t="s">
        <v>8219</v>
      </c>
      <c r="B1267">
        <v>65</v>
      </c>
      <c r="H1267" t="s">
        <v>8221</v>
      </c>
      <c r="I1267">
        <v>2</v>
      </c>
    </row>
    <row r="1268" spans="1:9" x14ac:dyDescent="0.25">
      <c r="A1268" t="s">
        <v>8219</v>
      </c>
      <c r="B1268">
        <v>75</v>
      </c>
      <c r="H1268" t="s">
        <v>8221</v>
      </c>
      <c r="I1268">
        <v>1</v>
      </c>
    </row>
    <row r="1269" spans="1:9" x14ac:dyDescent="0.25">
      <c r="A1269" t="s">
        <v>8219</v>
      </c>
      <c r="B1269">
        <v>16</v>
      </c>
      <c r="H1269" t="s">
        <v>8221</v>
      </c>
      <c r="I1269">
        <v>37</v>
      </c>
    </row>
    <row r="1270" spans="1:9" x14ac:dyDescent="0.25">
      <c r="A1270" t="s">
        <v>8219</v>
      </c>
      <c r="B1270">
        <v>10</v>
      </c>
      <c r="H1270" t="s">
        <v>8221</v>
      </c>
      <c r="I1270">
        <v>5</v>
      </c>
    </row>
    <row r="1271" spans="1:9" x14ac:dyDescent="0.25">
      <c r="A1271" t="s">
        <v>8219</v>
      </c>
      <c r="B1271">
        <v>27</v>
      </c>
      <c r="H1271" t="s">
        <v>8221</v>
      </c>
      <c r="I1271">
        <v>4</v>
      </c>
    </row>
    <row r="1272" spans="1:9" x14ac:dyDescent="0.25">
      <c r="A1272" t="s">
        <v>8219</v>
      </c>
      <c r="B1272">
        <v>259</v>
      </c>
      <c r="H1272" t="s">
        <v>8221</v>
      </c>
      <c r="I1272">
        <v>16</v>
      </c>
    </row>
    <row r="1273" spans="1:9" x14ac:dyDescent="0.25">
      <c r="A1273" t="s">
        <v>8219</v>
      </c>
      <c r="B1273">
        <v>39</v>
      </c>
      <c r="H1273" t="s">
        <v>8221</v>
      </c>
      <c r="I1273">
        <v>9</v>
      </c>
    </row>
    <row r="1274" spans="1:9" x14ac:dyDescent="0.25">
      <c r="A1274" t="s">
        <v>8219</v>
      </c>
      <c r="B1274">
        <v>42</v>
      </c>
      <c r="H1274" t="s">
        <v>8221</v>
      </c>
      <c r="I1274">
        <v>0</v>
      </c>
    </row>
    <row r="1275" spans="1:9" x14ac:dyDescent="0.25">
      <c r="A1275" t="s">
        <v>8219</v>
      </c>
      <c r="B1275">
        <v>10</v>
      </c>
      <c r="H1275" t="s">
        <v>8221</v>
      </c>
      <c r="I1275">
        <v>40</v>
      </c>
    </row>
    <row r="1276" spans="1:9" x14ac:dyDescent="0.25">
      <c r="A1276" t="s">
        <v>8219</v>
      </c>
      <c r="B1276">
        <v>56</v>
      </c>
      <c r="H1276" t="s">
        <v>8221</v>
      </c>
      <c r="I1276">
        <v>0</v>
      </c>
    </row>
    <row r="1277" spans="1:9" x14ac:dyDescent="0.25">
      <c r="A1277" t="s">
        <v>8219</v>
      </c>
      <c r="B1277">
        <v>20</v>
      </c>
      <c r="H1277" t="s">
        <v>8221</v>
      </c>
      <c r="I1277">
        <v>2</v>
      </c>
    </row>
    <row r="1278" spans="1:9" x14ac:dyDescent="0.25">
      <c r="A1278" t="s">
        <v>8219</v>
      </c>
      <c r="B1278">
        <v>170</v>
      </c>
      <c r="H1278" t="s">
        <v>8221</v>
      </c>
      <c r="I1278">
        <v>1</v>
      </c>
    </row>
    <row r="1279" spans="1:9" x14ac:dyDescent="0.25">
      <c r="A1279" t="s">
        <v>8219</v>
      </c>
      <c r="B1279">
        <v>29</v>
      </c>
      <c r="H1279" t="s">
        <v>8221</v>
      </c>
      <c r="I1279">
        <v>9</v>
      </c>
    </row>
    <row r="1280" spans="1:9" x14ac:dyDescent="0.25">
      <c r="A1280" t="s">
        <v>8219</v>
      </c>
      <c r="B1280">
        <v>132</v>
      </c>
      <c r="H1280" t="s">
        <v>8221</v>
      </c>
      <c r="I1280">
        <v>34</v>
      </c>
    </row>
    <row r="1281" spans="1:9" x14ac:dyDescent="0.25">
      <c r="A1281" t="s">
        <v>8219</v>
      </c>
      <c r="B1281">
        <v>27</v>
      </c>
      <c r="H1281" t="s">
        <v>8221</v>
      </c>
      <c r="I1281">
        <v>23</v>
      </c>
    </row>
    <row r="1282" spans="1:9" x14ac:dyDescent="0.25">
      <c r="A1282" t="s">
        <v>8219</v>
      </c>
      <c r="B1282">
        <v>26</v>
      </c>
      <c r="H1282" t="s">
        <v>8221</v>
      </c>
      <c r="I1282">
        <v>19</v>
      </c>
    </row>
    <row r="1283" spans="1:9" x14ac:dyDescent="0.25">
      <c r="A1283" t="s">
        <v>8219</v>
      </c>
      <c r="B1283">
        <v>43</v>
      </c>
      <c r="H1283" t="s">
        <v>8221</v>
      </c>
      <c r="I1283">
        <v>50</v>
      </c>
    </row>
    <row r="1284" spans="1:9" x14ac:dyDescent="0.25">
      <c r="A1284" t="s">
        <v>8219</v>
      </c>
      <c r="B1284">
        <v>80</v>
      </c>
      <c r="H1284" t="s">
        <v>8221</v>
      </c>
      <c r="I1284">
        <v>12</v>
      </c>
    </row>
    <row r="1285" spans="1:9" x14ac:dyDescent="0.25">
      <c r="A1285" t="s">
        <v>8219</v>
      </c>
      <c r="B1285">
        <v>33</v>
      </c>
      <c r="H1285" t="s">
        <v>8221</v>
      </c>
      <c r="I1285">
        <v>8</v>
      </c>
    </row>
    <row r="1286" spans="1:9" x14ac:dyDescent="0.25">
      <c r="A1286" t="s">
        <v>8219</v>
      </c>
      <c r="B1286">
        <v>71</v>
      </c>
      <c r="H1286" t="s">
        <v>8221</v>
      </c>
      <c r="I1286">
        <v>9</v>
      </c>
    </row>
    <row r="1287" spans="1:9" x14ac:dyDescent="0.25">
      <c r="A1287" t="s">
        <v>8219</v>
      </c>
      <c r="B1287">
        <v>81</v>
      </c>
      <c r="H1287" t="s">
        <v>8221</v>
      </c>
      <c r="I1287">
        <v>43</v>
      </c>
    </row>
    <row r="1288" spans="1:9" x14ac:dyDescent="0.25">
      <c r="A1288" t="s">
        <v>8219</v>
      </c>
      <c r="B1288">
        <v>76</v>
      </c>
      <c r="H1288" t="s">
        <v>8221</v>
      </c>
      <c r="I1288">
        <v>28</v>
      </c>
    </row>
    <row r="1289" spans="1:9" x14ac:dyDescent="0.25">
      <c r="A1289" t="s">
        <v>8219</v>
      </c>
      <c r="B1289">
        <v>48</v>
      </c>
      <c r="H1289" t="s">
        <v>8221</v>
      </c>
      <c r="I1289">
        <v>4</v>
      </c>
    </row>
    <row r="1290" spans="1:9" x14ac:dyDescent="0.25">
      <c r="A1290" t="s">
        <v>8219</v>
      </c>
      <c r="B1290">
        <v>61</v>
      </c>
      <c r="H1290" t="s">
        <v>8221</v>
      </c>
      <c r="I1290">
        <v>24</v>
      </c>
    </row>
    <row r="1291" spans="1:9" x14ac:dyDescent="0.25">
      <c r="A1291" t="s">
        <v>8219</v>
      </c>
      <c r="B1291">
        <v>60</v>
      </c>
      <c r="H1291" t="s">
        <v>8221</v>
      </c>
      <c r="I1291">
        <v>2</v>
      </c>
    </row>
    <row r="1292" spans="1:9" x14ac:dyDescent="0.25">
      <c r="A1292" t="s">
        <v>8219</v>
      </c>
      <c r="B1292">
        <v>136</v>
      </c>
      <c r="H1292" t="s">
        <v>8221</v>
      </c>
      <c r="I1292">
        <v>2</v>
      </c>
    </row>
    <row r="1293" spans="1:9" x14ac:dyDescent="0.25">
      <c r="A1293" t="s">
        <v>8219</v>
      </c>
      <c r="B1293">
        <v>14</v>
      </c>
      <c r="H1293" t="s">
        <v>8221</v>
      </c>
      <c r="I1293">
        <v>20</v>
      </c>
    </row>
    <row r="1294" spans="1:9" x14ac:dyDescent="0.25">
      <c r="A1294" t="s">
        <v>8219</v>
      </c>
      <c r="B1294">
        <v>78</v>
      </c>
      <c r="H1294" t="s">
        <v>8221</v>
      </c>
      <c r="I1294">
        <v>1</v>
      </c>
    </row>
    <row r="1295" spans="1:9" x14ac:dyDescent="0.25">
      <c r="A1295" t="s">
        <v>8219</v>
      </c>
      <c r="B1295">
        <v>4</v>
      </c>
      <c r="H1295" t="s">
        <v>8221</v>
      </c>
      <c r="I1295">
        <v>1</v>
      </c>
    </row>
    <row r="1296" spans="1:9" x14ac:dyDescent="0.25">
      <c r="A1296" t="s">
        <v>8219</v>
      </c>
      <c r="B1296">
        <v>11</v>
      </c>
      <c r="H1296" t="s">
        <v>8221</v>
      </c>
      <c r="I1296">
        <v>4</v>
      </c>
    </row>
    <row r="1297" spans="1:9" x14ac:dyDescent="0.25">
      <c r="A1297" t="s">
        <v>8219</v>
      </c>
      <c r="B1297">
        <v>185</v>
      </c>
      <c r="H1297" t="s">
        <v>8221</v>
      </c>
      <c r="I1297">
        <v>1</v>
      </c>
    </row>
    <row r="1298" spans="1:9" x14ac:dyDescent="0.25">
      <c r="A1298" t="s">
        <v>8219</v>
      </c>
      <c r="B1298">
        <v>59</v>
      </c>
      <c r="H1298" t="s">
        <v>8221</v>
      </c>
      <c r="I1298">
        <v>1</v>
      </c>
    </row>
    <row r="1299" spans="1:9" x14ac:dyDescent="0.25">
      <c r="A1299" t="s">
        <v>8219</v>
      </c>
      <c r="B1299">
        <v>27</v>
      </c>
      <c r="H1299" t="s">
        <v>8221</v>
      </c>
      <c r="I1299">
        <v>13</v>
      </c>
    </row>
    <row r="1300" spans="1:9" x14ac:dyDescent="0.25">
      <c r="A1300" t="s">
        <v>8219</v>
      </c>
      <c r="B1300">
        <v>63</v>
      </c>
      <c r="H1300" t="s">
        <v>8221</v>
      </c>
      <c r="I1300">
        <v>1</v>
      </c>
    </row>
    <row r="1301" spans="1:9" x14ac:dyDescent="0.25">
      <c r="A1301" t="s">
        <v>8219</v>
      </c>
      <c r="B1301">
        <v>13</v>
      </c>
      <c r="H1301" t="s">
        <v>8221</v>
      </c>
      <c r="I1301">
        <v>1</v>
      </c>
    </row>
    <row r="1302" spans="1:9" x14ac:dyDescent="0.25">
      <c r="A1302" t="s">
        <v>8219</v>
      </c>
      <c r="B1302">
        <v>13</v>
      </c>
      <c r="H1302" t="s">
        <v>8221</v>
      </c>
      <c r="I1302">
        <v>0</v>
      </c>
    </row>
    <row r="1303" spans="1:9" x14ac:dyDescent="0.25">
      <c r="A1303" t="s">
        <v>8219</v>
      </c>
      <c r="B1303">
        <v>57</v>
      </c>
      <c r="H1303" t="s">
        <v>8221</v>
      </c>
      <c r="I1303">
        <v>3</v>
      </c>
    </row>
    <row r="1304" spans="1:9" x14ac:dyDescent="0.25">
      <c r="A1304" t="s">
        <v>8219</v>
      </c>
      <c r="B1304">
        <v>61</v>
      </c>
      <c r="H1304" t="s">
        <v>8221</v>
      </c>
      <c r="I1304">
        <v>14</v>
      </c>
    </row>
    <row r="1305" spans="1:9" x14ac:dyDescent="0.25">
      <c r="A1305" t="s">
        <v>8219</v>
      </c>
      <c r="B1305">
        <v>65</v>
      </c>
      <c r="H1305" t="s">
        <v>8221</v>
      </c>
      <c r="I1305">
        <v>2</v>
      </c>
    </row>
    <row r="1306" spans="1:9" x14ac:dyDescent="0.25">
      <c r="A1306" t="s">
        <v>8219</v>
      </c>
      <c r="B1306">
        <v>134</v>
      </c>
      <c r="H1306" t="s">
        <v>8221</v>
      </c>
      <c r="I1306">
        <v>5</v>
      </c>
    </row>
    <row r="1307" spans="1:9" x14ac:dyDescent="0.25">
      <c r="A1307" t="s">
        <v>8219</v>
      </c>
      <c r="B1307">
        <v>37</v>
      </c>
      <c r="H1307" t="s">
        <v>8221</v>
      </c>
      <c r="I1307">
        <v>14</v>
      </c>
    </row>
    <row r="1308" spans="1:9" x14ac:dyDescent="0.25">
      <c r="A1308" t="s">
        <v>8219</v>
      </c>
      <c r="B1308">
        <v>37</v>
      </c>
      <c r="H1308" t="s">
        <v>8221</v>
      </c>
      <c r="I1308">
        <v>9</v>
      </c>
    </row>
    <row r="1309" spans="1:9" x14ac:dyDescent="0.25">
      <c r="A1309" t="s">
        <v>8219</v>
      </c>
      <c r="B1309">
        <v>150</v>
      </c>
      <c r="H1309" t="s">
        <v>8221</v>
      </c>
      <c r="I1309">
        <v>8</v>
      </c>
    </row>
    <row r="1310" spans="1:9" x14ac:dyDescent="0.25">
      <c r="A1310" t="s">
        <v>8219</v>
      </c>
      <c r="B1310">
        <v>56</v>
      </c>
      <c r="H1310" t="s">
        <v>8221</v>
      </c>
      <c r="I1310">
        <v>7</v>
      </c>
    </row>
    <row r="1311" spans="1:9" x14ac:dyDescent="0.25">
      <c r="A1311" t="s">
        <v>8219</v>
      </c>
      <c r="B1311">
        <v>18</v>
      </c>
      <c r="H1311" t="s">
        <v>8221</v>
      </c>
      <c r="I1311">
        <v>0</v>
      </c>
    </row>
    <row r="1312" spans="1:9" x14ac:dyDescent="0.25">
      <c r="A1312" t="s">
        <v>8219</v>
      </c>
      <c r="B1312">
        <v>60</v>
      </c>
      <c r="H1312" t="s">
        <v>8221</v>
      </c>
      <c r="I1312">
        <v>84</v>
      </c>
    </row>
    <row r="1313" spans="1:9" x14ac:dyDescent="0.25">
      <c r="A1313" t="s">
        <v>8219</v>
      </c>
      <c r="B1313">
        <v>67</v>
      </c>
      <c r="H1313" t="s">
        <v>8221</v>
      </c>
      <c r="I1313">
        <v>11</v>
      </c>
    </row>
    <row r="1314" spans="1:9" x14ac:dyDescent="0.25">
      <c r="A1314" t="s">
        <v>8219</v>
      </c>
      <c r="B1314">
        <v>35</v>
      </c>
      <c r="H1314" t="s">
        <v>8221</v>
      </c>
      <c r="I1314">
        <v>1</v>
      </c>
    </row>
    <row r="1315" spans="1:9" x14ac:dyDescent="0.25">
      <c r="A1315" t="s">
        <v>8219</v>
      </c>
      <c r="B1315">
        <v>34</v>
      </c>
      <c r="H1315" t="s">
        <v>8221</v>
      </c>
      <c r="I1315">
        <v>4</v>
      </c>
    </row>
    <row r="1316" spans="1:9" x14ac:dyDescent="0.25">
      <c r="A1316" t="s">
        <v>8219</v>
      </c>
      <c r="B1316">
        <v>36</v>
      </c>
      <c r="H1316" t="s">
        <v>8221</v>
      </c>
      <c r="I1316">
        <v>10</v>
      </c>
    </row>
    <row r="1317" spans="1:9" x14ac:dyDescent="0.25">
      <c r="A1317" t="s">
        <v>8219</v>
      </c>
      <c r="B1317">
        <v>18</v>
      </c>
      <c r="H1317" t="s">
        <v>8221</v>
      </c>
      <c r="I1317">
        <v>16</v>
      </c>
    </row>
    <row r="1318" spans="1:9" x14ac:dyDescent="0.25">
      <c r="A1318" t="s">
        <v>8219</v>
      </c>
      <c r="B1318">
        <v>25</v>
      </c>
      <c r="H1318" t="s">
        <v>8221</v>
      </c>
      <c r="I1318">
        <v>2</v>
      </c>
    </row>
    <row r="1319" spans="1:9" x14ac:dyDescent="0.25">
      <c r="A1319" t="s">
        <v>8219</v>
      </c>
      <c r="B1319">
        <v>21</v>
      </c>
      <c r="H1319" t="s">
        <v>8221</v>
      </c>
      <c r="I1319">
        <v>5</v>
      </c>
    </row>
    <row r="1320" spans="1:9" x14ac:dyDescent="0.25">
      <c r="A1320" t="s">
        <v>8219</v>
      </c>
      <c r="B1320">
        <v>151</v>
      </c>
      <c r="H1320" t="s">
        <v>8221</v>
      </c>
      <c r="I1320">
        <v>1</v>
      </c>
    </row>
    <row r="1321" spans="1:9" x14ac:dyDescent="0.25">
      <c r="A1321" t="s">
        <v>8219</v>
      </c>
      <c r="B1321">
        <v>489</v>
      </c>
      <c r="H1321" t="s">
        <v>8221</v>
      </c>
      <c r="I1321">
        <v>31</v>
      </c>
    </row>
    <row r="1322" spans="1:9" x14ac:dyDescent="0.25">
      <c r="A1322" t="s">
        <v>8219</v>
      </c>
      <c r="B1322">
        <v>50</v>
      </c>
      <c r="H1322" t="s">
        <v>8221</v>
      </c>
      <c r="I1322">
        <v>0</v>
      </c>
    </row>
    <row r="1323" spans="1:9" x14ac:dyDescent="0.25">
      <c r="A1323" t="s">
        <v>8219</v>
      </c>
      <c r="B1323">
        <v>321</v>
      </c>
      <c r="H1323" t="s">
        <v>8221</v>
      </c>
      <c r="I1323">
        <v>2</v>
      </c>
    </row>
    <row r="1324" spans="1:9" x14ac:dyDescent="0.25">
      <c r="A1324" t="s">
        <v>8219</v>
      </c>
      <c r="B1324">
        <v>1762</v>
      </c>
      <c r="H1324" t="s">
        <v>8221</v>
      </c>
      <c r="I1324">
        <v>7</v>
      </c>
    </row>
    <row r="1325" spans="1:9" x14ac:dyDescent="0.25">
      <c r="A1325" t="s">
        <v>8219</v>
      </c>
      <c r="B1325">
        <v>385</v>
      </c>
      <c r="H1325" t="s">
        <v>8221</v>
      </c>
      <c r="I1325">
        <v>16</v>
      </c>
    </row>
    <row r="1326" spans="1:9" x14ac:dyDescent="0.25">
      <c r="A1326" t="s">
        <v>8219</v>
      </c>
      <c r="B1326">
        <v>398</v>
      </c>
      <c r="H1326" t="s">
        <v>8221</v>
      </c>
      <c r="I1326">
        <v>4</v>
      </c>
    </row>
    <row r="1327" spans="1:9" x14ac:dyDescent="0.25">
      <c r="A1327" t="s">
        <v>8219</v>
      </c>
      <c r="B1327">
        <v>304</v>
      </c>
      <c r="H1327" t="s">
        <v>8221</v>
      </c>
      <c r="I1327">
        <v>4</v>
      </c>
    </row>
    <row r="1328" spans="1:9" x14ac:dyDescent="0.25">
      <c r="A1328" t="s">
        <v>8219</v>
      </c>
      <c r="B1328">
        <v>676</v>
      </c>
      <c r="H1328" t="s">
        <v>8221</v>
      </c>
      <c r="I1328">
        <v>4</v>
      </c>
    </row>
    <row r="1329" spans="1:9" x14ac:dyDescent="0.25">
      <c r="A1329" t="s">
        <v>8219</v>
      </c>
      <c r="B1329">
        <v>577</v>
      </c>
      <c r="H1329" t="s">
        <v>8221</v>
      </c>
      <c r="I1329">
        <v>3</v>
      </c>
    </row>
    <row r="1330" spans="1:9" x14ac:dyDescent="0.25">
      <c r="A1330" t="s">
        <v>8219</v>
      </c>
      <c r="B1330">
        <v>3663</v>
      </c>
      <c r="H1330" t="s">
        <v>8221</v>
      </c>
      <c r="I1330">
        <v>36</v>
      </c>
    </row>
    <row r="1331" spans="1:9" x14ac:dyDescent="0.25">
      <c r="A1331" t="s">
        <v>8219</v>
      </c>
      <c r="B1331">
        <v>294</v>
      </c>
      <c r="H1331" t="s">
        <v>8221</v>
      </c>
      <c r="I1331">
        <v>1</v>
      </c>
    </row>
    <row r="1332" spans="1:9" x14ac:dyDescent="0.25">
      <c r="A1332" t="s">
        <v>8219</v>
      </c>
      <c r="B1332">
        <v>28</v>
      </c>
      <c r="H1332" t="s">
        <v>8221</v>
      </c>
      <c r="I1332">
        <v>7</v>
      </c>
    </row>
    <row r="1333" spans="1:9" x14ac:dyDescent="0.25">
      <c r="A1333" t="s">
        <v>8219</v>
      </c>
      <c r="B1333">
        <v>100</v>
      </c>
      <c r="H1333" t="s">
        <v>8221</v>
      </c>
      <c r="I1333">
        <v>27</v>
      </c>
    </row>
    <row r="1334" spans="1:9" x14ac:dyDescent="0.25">
      <c r="A1334" t="s">
        <v>8219</v>
      </c>
      <c r="B1334">
        <v>72</v>
      </c>
      <c r="H1334" t="s">
        <v>8221</v>
      </c>
      <c r="I1334">
        <v>1</v>
      </c>
    </row>
    <row r="1335" spans="1:9" x14ac:dyDescent="0.25">
      <c r="A1335" t="s">
        <v>8219</v>
      </c>
      <c r="B1335">
        <v>238</v>
      </c>
      <c r="H1335" t="s">
        <v>8221</v>
      </c>
      <c r="I1335">
        <v>0</v>
      </c>
    </row>
    <row r="1336" spans="1:9" x14ac:dyDescent="0.25">
      <c r="A1336" t="s">
        <v>8219</v>
      </c>
      <c r="B1336">
        <v>159</v>
      </c>
      <c r="H1336" t="s">
        <v>8221</v>
      </c>
      <c r="I1336">
        <v>1</v>
      </c>
    </row>
    <row r="1337" spans="1:9" x14ac:dyDescent="0.25">
      <c r="A1337" t="s">
        <v>8219</v>
      </c>
      <c r="B1337">
        <v>77</v>
      </c>
      <c r="H1337" t="s">
        <v>8221</v>
      </c>
      <c r="I1337">
        <v>3</v>
      </c>
    </row>
    <row r="1338" spans="1:9" x14ac:dyDescent="0.25">
      <c r="A1338" t="s">
        <v>8219</v>
      </c>
      <c r="B1338">
        <v>53</v>
      </c>
      <c r="H1338" t="s">
        <v>8221</v>
      </c>
      <c r="I1338">
        <v>3</v>
      </c>
    </row>
    <row r="1339" spans="1:9" x14ac:dyDescent="0.25">
      <c r="A1339" t="s">
        <v>8219</v>
      </c>
      <c r="B1339">
        <v>1251</v>
      </c>
      <c r="H1339" t="s">
        <v>8221</v>
      </c>
      <c r="I1339">
        <v>3</v>
      </c>
    </row>
    <row r="1340" spans="1:9" x14ac:dyDescent="0.25">
      <c r="A1340" t="s">
        <v>8219</v>
      </c>
      <c r="B1340">
        <v>465</v>
      </c>
      <c r="H1340" t="s">
        <v>8221</v>
      </c>
      <c r="I1340">
        <v>0</v>
      </c>
    </row>
    <row r="1341" spans="1:9" x14ac:dyDescent="0.25">
      <c r="A1341" t="s">
        <v>8219</v>
      </c>
      <c r="B1341">
        <v>74</v>
      </c>
      <c r="H1341" t="s">
        <v>8221</v>
      </c>
      <c r="I1341">
        <v>6</v>
      </c>
    </row>
    <row r="1342" spans="1:9" x14ac:dyDescent="0.25">
      <c r="A1342" t="s">
        <v>8219</v>
      </c>
      <c r="B1342">
        <v>62</v>
      </c>
      <c r="H1342" t="s">
        <v>8221</v>
      </c>
      <c r="I1342">
        <v>17</v>
      </c>
    </row>
    <row r="1343" spans="1:9" x14ac:dyDescent="0.25">
      <c r="A1343" t="s">
        <v>8219</v>
      </c>
      <c r="B1343">
        <v>3468</v>
      </c>
      <c r="H1343" t="s">
        <v>8221</v>
      </c>
      <c r="I1343">
        <v>40</v>
      </c>
    </row>
    <row r="1344" spans="1:9" x14ac:dyDescent="0.25">
      <c r="A1344" t="s">
        <v>8219</v>
      </c>
      <c r="B1344">
        <v>52</v>
      </c>
      <c r="H1344" t="s">
        <v>8221</v>
      </c>
      <c r="I1344">
        <v>3</v>
      </c>
    </row>
    <row r="1345" spans="1:9" x14ac:dyDescent="0.25">
      <c r="A1345" t="s">
        <v>8219</v>
      </c>
      <c r="B1345">
        <v>50</v>
      </c>
      <c r="H1345" t="s">
        <v>8221</v>
      </c>
      <c r="I1345">
        <v>1</v>
      </c>
    </row>
    <row r="1346" spans="1:9" x14ac:dyDescent="0.25">
      <c r="A1346" t="s">
        <v>8219</v>
      </c>
      <c r="B1346">
        <v>45</v>
      </c>
      <c r="H1346" t="s">
        <v>8221</v>
      </c>
      <c r="I1346">
        <v>2</v>
      </c>
    </row>
    <row r="1347" spans="1:9" x14ac:dyDescent="0.25">
      <c r="A1347" t="s">
        <v>8219</v>
      </c>
      <c r="B1347">
        <v>21</v>
      </c>
      <c r="H1347" t="s">
        <v>8221</v>
      </c>
      <c r="I1347">
        <v>7</v>
      </c>
    </row>
    <row r="1348" spans="1:9" x14ac:dyDescent="0.25">
      <c r="A1348" t="s">
        <v>8219</v>
      </c>
      <c r="B1348">
        <v>100</v>
      </c>
      <c r="H1348" t="s">
        <v>8221</v>
      </c>
      <c r="I1348">
        <v>14</v>
      </c>
    </row>
    <row r="1349" spans="1:9" x14ac:dyDescent="0.25">
      <c r="A1349" t="s">
        <v>8219</v>
      </c>
      <c r="B1349">
        <v>81</v>
      </c>
      <c r="H1349" t="s">
        <v>8221</v>
      </c>
      <c r="I1349">
        <v>0</v>
      </c>
    </row>
    <row r="1350" spans="1:9" x14ac:dyDescent="0.25">
      <c r="A1350" t="s">
        <v>8219</v>
      </c>
      <c r="B1350">
        <v>286</v>
      </c>
      <c r="H1350" t="s">
        <v>8221</v>
      </c>
      <c r="I1350">
        <v>0</v>
      </c>
    </row>
    <row r="1351" spans="1:9" x14ac:dyDescent="0.25">
      <c r="A1351" t="s">
        <v>8219</v>
      </c>
      <c r="B1351">
        <v>42</v>
      </c>
      <c r="H1351" t="s">
        <v>8221</v>
      </c>
      <c r="I1351">
        <v>1</v>
      </c>
    </row>
    <row r="1352" spans="1:9" x14ac:dyDescent="0.25">
      <c r="A1352" t="s">
        <v>8219</v>
      </c>
      <c r="B1352">
        <v>199</v>
      </c>
      <c r="H1352" t="s">
        <v>8221</v>
      </c>
      <c r="I1352">
        <v>12</v>
      </c>
    </row>
    <row r="1353" spans="1:9" x14ac:dyDescent="0.25">
      <c r="A1353" t="s">
        <v>8219</v>
      </c>
      <c r="B1353">
        <v>25</v>
      </c>
      <c r="H1353" t="s">
        <v>8221</v>
      </c>
      <c r="I1353">
        <v>12</v>
      </c>
    </row>
    <row r="1354" spans="1:9" x14ac:dyDescent="0.25">
      <c r="A1354" t="s">
        <v>8219</v>
      </c>
      <c r="B1354">
        <v>84</v>
      </c>
      <c r="H1354" t="s">
        <v>8221</v>
      </c>
      <c r="I1354">
        <v>23</v>
      </c>
    </row>
    <row r="1355" spans="1:9" x14ac:dyDescent="0.25">
      <c r="A1355" t="s">
        <v>8219</v>
      </c>
      <c r="B1355">
        <v>50</v>
      </c>
      <c r="H1355" t="s">
        <v>8221</v>
      </c>
      <c r="I1355">
        <v>0</v>
      </c>
    </row>
    <row r="1356" spans="1:9" x14ac:dyDescent="0.25">
      <c r="A1356" t="s">
        <v>8219</v>
      </c>
      <c r="B1356">
        <v>26</v>
      </c>
      <c r="H1356" t="s">
        <v>8221</v>
      </c>
      <c r="I1356">
        <v>10</v>
      </c>
    </row>
    <row r="1357" spans="1:9" x14ac:dyDescent="0.25">
      <c r="A1357" t="s">
        <v>8219</v>
      </c>
      <c r="B1357">
        <v>14</v>
      </c>
      <c r="H1357" t="s">
        <v>8221</v>
      </c>
      <c r="I1357">
        <v>5</v>
      </c>
    </row>
    <row r="1358" spans="1:9" x14ac:dyDescent="0.25">
      <c r="A1358" t="s">
        <v>8219</v>
      </c>
      <c r="B1358">
        <v>49</v>
      </c>
      <c r="H1358" t="s">
        <v>8221</v>
      </c>
      <c r="I1358">
        <v>1</v>
      </c>
    </row>
    <row r="1359" spans="1:9" x14ac:dyDescent="0.25">
      <c r="A1359" t="s">
        <v>8219</v>
      </c>
      <c r="B1359">
        <v>69</v>
      </c>
      <c r="H1359" t="s">
        <v>8221</v>
      </c>
      <c r="I1359">
        <v>2</v>
      </c>
    </row>
    <row r="1360" spans="1:9" x14ac:dyDescent="0.25">
      <c r="A1360" t="s">
        <v>8219</v>
      </c>
      <c r="B1360">
        <v>60</v>
      </c>
      <c r="H1360" t="s">
        <v>8221</v>
      </c>
      <c r="I1360">
        <v>2</v>
      </c>
    </row>
    <row r="1361" spans="1:9" x14ac:dyDescent="0.25">
      <c r="A1361" t="s">
        <v>8219</v>
      </c>
      <c r="B1361">
        <v>80</v>
      </c>
      <c r="H1361" t="s">
        <v>8221</v>
      </c>
      <c r="I1361">
        <v>0</v>
      </c>
    </row>
    <row r="1362" spans="1:9" x14ac:dyDescent="0.25">
      <c r="A1362" t="s">
        <v>8219</v>
      </c>
      <c r="B1362">
        <v>56</v>
      </c>
      <c r="H1362" t="s">
        <v>8221</v>
      </c>
      <c r="I1362">
        <v>13</v>
      </c>
    </row>
    <row r="1363" spans="1:9" x14ac:dyDescent="0.25">
      <c r="A1363" t="s">
        <v>8219</v>
      </c>
      <c r="B1363">
        <v>104</v>
      </c>
      <c r="H1363" t="s">
        <v>8221</v>
      </c>
      <c r="I1363">
        <v>0</v>
      </c>
    </row>
    <row r="1364" spans="1:9" x14ac:dyDescent="0.25">
      <c r="A1364" t="s">
        <v>8219</v>
      </c>
      <c r="B1364">
        <v>46</v>
      </c>
      <c r="H1364" t="s">
        <v>8221</v>
      </c>
      <c r="I1364">
        <v>1</v>
      </c>
    </row>
    <row r="1365" spans="1:9" x14ac:dyDescent="0.25">
      <c r="A1365" t="s">
        <v>8219</v>
      </c>
      <c r="B1365">
        <v>206</v>
      </c>
      <c r="H1365" t="s">
        <v>8221</v>
      </c>
      <c r="I1365">
        <v>5</v>
      </c>
    </row>
    <row r="1366" spans="1:9" x14ac:dyDescent="0.25">
      <c r="A1366" t="s">
        <v>8219</v>
      </c>
      <c r="B1366">
        <v>18</v>
      </c>
      <c r="H1366" t="s">
        <v>8221</v>
      </c>
      <c r="I1366">
        <v>2</v>
      </c>
    </row>
    <row r="1367" spans="1:9" x14ac:dyDescent="0.25">
      <c r="A1367" t="s">
        <v>8219</v>
      </c>
      <c r="B1367">
        <v>28</v>
      </c>
      <c r="H1367" t="s">
        <v>8221</v>
      </c>
      <c r="I1367">
        <v>0</v>
      </c>
    </row>
    <row r="1368" spans="1:9" x14ac:dyDescent="0.25">
      <c r="A1368" t="s">
        <v>8219</v>
      </c>
      <c r="B1368">
        <v>11</v>
      </c>
      <c r="H1368" t="s">
        <v>8221</v>
      </c>
      <c r="I1368">
        <v>32</v>
      </c>
    </row>
    <row r="1369" spans="1:9" x14ac:dyDescent="0.25">
      <c r="A1369" t="s">
        <v>8219</v>
      </c>
      <c r="B1369">
        <v>263</v>
      </c>
      <c r="H1369" t="s">
        <v>8221</v>
      </c>
      <c r="I1369">
        <v>1</v>
      </c>
    </row>
    <row r="1370" spans="1:9" x14ac:dyDescent="0.25">
      <c r="A1370" t="s">
        <v>8219</v>
      </c>
      <c r="B1370">
        <v>394</v>
      </c>
      <c r="H1370" t="s">
        <v>8221</v>
      </c>
      <c r="I1370">
        <v>1</v>
      </c>
    </row>
    <row r="1371" spans="1:9" x14ac:dyDescent="0.25">
      <c r="A1371" t="s">
        <v>8219</v>
      </c>
      <c r="B1371">
        <v>1049</v>
      </c>
      <c r="H1371" t="s">
        <v>8221</v>
      </c>
      <c r="I1371">
        <v>1</v>
      </c>
    </row>
    <row r="1372" spans="1:9" x14ac:dyDescent="0.25">
      <c r="A1372" t="s">
        <v>8219</v>
      </c>
      <c r="B1372">
        <v>308</v>
      </c>
      <c r="H1372" t="s">
        <v>8221</v>
      </c>
      <c r="I1372">
        <v>0</v>
      </c>
    </row>
    <row r="1373" spans="1:9" x14ac:dyDescent="0.25">
      <c r="A1373" t="s">
        <v>8219</v>
      </c>
      <c r="B1373">
        <v>1088</v>
      </c>
      <c r="H1373" t="s">
        <v>8221</v>
      </c>
      <c r="I1373">
        <v>0</v>
      </c>
    </row>
    <row r="1374" spans="1:9" x14ac:dyDescent="0.25">
      <c r="A1374" t="s">
        <v>8219</v>
      </c>
      <c r="B1374">
        <v>73</v>
      </c>
      <c r="H1374" t="s">
        <v>8221</v>
      </c>
      <c r="I1374">
        <v>8</v>
      </c>
    </row>
    <row r="1375" spans="1:9" x14ac:dyDescent="0.25">
      <c r="A1375" t="s">
        <v>8219</v>
      </c>
      <c r="B1375">
        <v>143</v>
      </c>
      <c r="H1375" t="s">
        <v>8221</v>
      </c>
      <c r="I1375">
        <v>0</v>
      </c>
    </row>
    <row r="1376" spans="1:9" x14ac:dyDescent="0.25">
      <c r="A1376" t="s">
        <v>8219</v>
      </c>
      <c r="B1376">
        <v>1420</v>
      </c>
      <c r="H1376" t="s">
        <v>8221</v>
      </c>
      <c r="I1376">
        <v>1</v>
      </c>
    </row>
    <row r="1377" spans="1:9" x14ac:dyDescent="0.25">
      <c r="A1377" t="s">
        <v>8219</v>
      </c>
      <c r="B1377">
        <v>305</v>
      </c>
      <c r="H1377" t="s">
        <v>8221</v>
      </c>
      <c r="I1377">
        <v>16</v>
      </c>
    </row>
    <row r="1378" spans="1:9" x14ac:dyDescent="0.25">
      <c r="A1378" t="s">
        <v>8219</v>
      </c>
      <c r="B1378">
        <v>551</v>
      </c>
      <c r="H1378" t="s">
        <v>8221</v>
      </c>
      <c r="I1378">
        <v>12</v>
      </c>
    </row>
    <row r="1379" spans="1:9" x14ac:dyDescent="0.25">
      <c r="A1379" t="s">
        <v>8219</v>
      </c>
      <c r="B1379">
        <v>187</v>
      </c>
      <c r="H1379" t="s">
        <v>8221</v>
      </c>
      <c r="I1379">
        <v>4</v>
      </c>
    </row>
    <row r="1380" spans="1:9" x14ac:dyDescent="0.25">
      <c r="A1380" t="s">
        <v>8219</v>
      </c>
      <c r="B1380">
        <v>325</v>
      </c>
      <c r="H1380" t="s">
        <v>8221</v>
      </c>
      <c r="I1380">
        <v>2</v>
      </c>
    </row>
    <row r="1381" spans="1:9" x14ac:dyDescent="0.25">
      <c r="A1381" t="s">
        <v>8219</v>
      </c>
      <c r="B1381">
        <v>148</v>
      </c>
      <c r="H1381" t="s">
        <v>8221</v>
      </c>
      <c r="I1381">
        <v>3</v>
      </c>
    </row>
    <row r="1382" spans="1:9" x14ac:dyDescent="0.25">
      <c r="A1382" t="s">
        <v>8219</v>
      </c>
      <c r="B1382">
        <v>69</v>
      </c>
      <c r="H1382" t="s">
        <v>8221</v>
      </c>
      <c r="I1382">
        <v>0</v>
      </c>
    </row>
    <row r="1383" spans="1:9" x14ac:dyDescent="0.25">
      <c r="A1383" t="s">
        <v>8219</v>
      </c>
      <c r="B1383">
        <v>173</v>
      </c>
      <c r="H1383" t="s">
        <v>8221</v>
      </c>
      <c r="I1383">
        <v>3</v>
      </c>
    </row>
    <row r="1384" spans="1:9" x14ac:dyDescent="0.25">
      <c r="A1384" t="s">
        <v>8219</v>
      </c>
      <c r="B1384">
        <v>269</v>
      </c>
      <c r="H1384" t="s">
        <v>8221</v>
      </c>
      <c r="I1384">
        <v>4</v>
      </c>
    </row>
    <row r="1385" spans="1:9" x14ac:dyDescent="0.25">
      <c r="A1385" t="s">
        <v>8219</v>
      </c>
      <c r="B1385">
        <v>185</v>
      </c>
      <c r="H1385" t="s">
        <v>8221</v>
      </c>
      <c r="I1385">
        <v>2</v>
      </c>
    </row>
    <row r="1386" spans="1:9" x14ac:dyDescent="0.25">
      <c r="A1386" t="s">
        <v>8219</v>
      </c>
      <c r="B1386">
        <v>176</v>
      </c>
      <c r="H1386" t="s">
        <v>8221</v>
      </c>
      <c r="I1386">
        <v>10</v>
      </c>
    </row>
    <row r="1387" spans="1:9" x14ac:dyDescent="0.25">
      <c r="A1387" t="s">
        <v>8219</v>
      </c>
      <c r="B1387">
        <v>1019</v>
      </c>
      <c r="H1387" t="s">
        <v>8221</v>
      </c>
      <c r="I1387">
        <v>11</v>
      </c>
    </row>
    <row r="1388" spans="1:9" x14ac:dyDescent="0.25">
      <c r="A1388" t="s">
        <v>8219</v>
      </c>
      <c r="B1388">
        <v>113</v>
      </c>
      <c r="H1388" t="s">
        <v>8221</v>
      </c>
      <c r="I1388">
        <v>6</v>
      </c>
    </row>
    <row r="1389" spans="1:9" x14ac:dyDescent="0.25">
      <c r="A1389" t="s">
        <v>8219</v>
      </c>
      <c r="B1389">
        <v>404</v>
      </c>
      <c r="H1389" t="s">
        <v>8221</v>
      </c>
      <c r="I1389">
        <v>2</v>
      </c>
    </row>
    <row r="1390" spans="1:9" x14ac:dyDescent="0.25">
      <c r="A1390" t="s">
        <v>8219</v>
      </c>
      <c r="B1390">
        <v>707</v>
      </c>
      <c r="H1390" t="s">
        <v>8221</v>
      </c>
      <c r="I1390">
        <v>6</v>
      </c>
    </row>
    <row r="1391" spans="1:9" x14ac:dyDescent="0.25">
      <c r="A1391" t="s">
        <v>8219</v>
      </c>
      <c r="B1391">
        <v>392</v>
      </c>
      <c r="H1391" t="s">
        <v>8221</v>
      </c>
      <c r="I1391">
        <v>8</v>
      </c>
    </row>
    <row r="1392" spans="1:9" x14ac:dyDescent="0.25">
      <c r="A1392" t="s">
        <v>8219</v>
      </c>
      <c r="B1392">
        <v>23</v>
      </c>
      <c r="H1392" t="s">
        <v>8221</v>
      </c>
      <c r="I1392">
        <v>37</v>
      </c>
    </row>
    <row r="1393" spans="1:9" x14ac:dyDescent="0.25">
      <c r="A1393" t="s">
        <v>8219</v>
      </c>
      <c r="B1393">
        <v>682</v>
      </c>
      <c r="H1393" t="s">
        <v>8221</v>
      </c>
      <c r="I1393">
        <v>11</v>
      </c>
    </row>
    <row r="1394" spans="1:9" x14ac:dyDescent="0.25">
      <c r="A1394" t="s">
        <v>8219</v>
      </c>
      <c r="B1394">
        <v>37</v>
      </c>
      <c r="H1394" t="s">
        <v>8221</v>
      </c>
      <c r="I1394">
        <v>0</v>
      </c>
    </row>
    <row r="1395" spans="1:9" x14ac:dyDescent="0.25">
      <c r="A1395" t="s">
        <v>8219</v>
      </c>
      <c r="B1395">
        <v>146</v>
      </c>
      <c r="H1395" t="s">
        <v>8221</v>
      </c>
      <c r="I1395">
        <v>10</v>
      </c>
    </row>
    <row r="1396" spans="1:9" x14ac:dyDescent="0.25">
      <c r="A1396" t="s">
        <v>8219</v>
      </c>
      <c r="B1396">
        <v>119</v>
      </c>
      <c r="H1396" t="s">
        <v>8221</v>
      </c>
      <c r="I1396">
        <v>6</v>
      </c>
    </row>
    <row r="1397" spans="1:9" x14ac:dyDescent="0.25">
      <c r="A1397" t="s">
        <v>8219</v>
      </c>
      <c r="B1397">
        <v>163</v>
      </c>
      <c r="H1397" t="s">
        <v>8221</v>
      </c>
      <c r="I1397">
        <v>8</v>
      </c>
    </row>
    <row r="1398" spans="1:9" x14ac:dyDescent="0.25">
      <c r="A1398" t="s">
        <v>8219</v>
      </c>
      <c r="B1398">
        <v>339</v>
      </c>
      <c r="H1398" t="s">
        <v>8221</v>
      </c>
      <c r="I1398">
        <v>6</v>
      </c>
    </row>
    <row r="1399" spans="1:9" x14ac:dyDescent="0.25">
      <c r="A1399" t="s">
        <v>8219</v>
      </c>
      <c r="B1399">
        <v>58</v>
      </c>
      <c r="H1399" t="s">
        <v>8221</v>
      </c>
      <c r="I1399">
        <v>7</v>
      </c>
    </row>
    <row r="1400" spans="1:9" x14ac:dyDescent="0.25">
      <c r="A1400" t="s">
        <v>8219</v>
      </c>
      <c r="B1400">
        <v>456</v>
      </c>
      <c r="H1400" t="s">
        <v>8221</v>
      </c>
      <c r="I1400">
        <v>7</v>
      </c>
    </row>
    <row r="1401" spans="1:9" x14ac:dyDescent="0.25">
      <c r="A1401" t="s">
        <v>8219</v>
      </c>
      <c r="B1401">
        <v>15</v>
      </c>
      <c r="H1401" t="s">
        <v>8221</v>
      </c>
      <c r="I1401">
        <v>5</v>
      </c>
    </row>
    <row r="1402" spans="1:9" x14ac:dyDescent="0.25">
      <c r="A1402" t="s">
        <v>8219</v>
      </c>
      <c r="B1402">
        <v>191</v>
      </c>
      <c r="H1402" t="s">
        <v>8221</v>
      </c>
      <c r="I1402">
        <v>46</v>
      </c>
    </row>
    <row r="1403" spans="1:9" x14ac:dyDescent="0.25">
      <c r="A1403" t="s">
        <v>8219</v>
      </c>
      <c r="B1403">
        <v>17</v>
      </c>
      <c r="H1403" t="s">
        <v>8221</v>
      </c>
      <c r="I1403">
        <v>10</v>
      </c>
    </row>
    <row r="1404" spans="1:9" x14ac:dyDescent="0.25">
      <c r="A1404" t="s">
        <v>8219</v>
      </c>
      <c r="B1404">
        <v>28</v>
      </c>
      <c r="H1404" t="s">
        <v>8221</v>
      </c>
      <c r="I1404">
        <v>19</v>
      </c>
    </row>
    <row r="1405" spans="1:9" x14ac:dyDescent="0.25">
      <c r="A1405" t="s">
        <v>8219</v>
      </c>
      <c r="B1405">
        <v>18</v>
      </c>
      <c r="H1405" t="s">
        <v>8221</v>
      </c>
      <c r="I1405">
        <v>13</v>
      </c>
    </row>
    <row r="1406" spans="1:9" x14ac:dyDescent="0.25">
      <c r="A1406" t="s">
        <v>8219</v>
      </c>
      <c r="B1406">
        <v>61</v>
      </c>
      <c r="H1406" t="s">
        <v>8221</v>
      </c>
      <c r="I1406">
        <v>13</v>
      </c>
    </row>
    <row r="1407" spans="1:9" x14ac:dyDescent="0.25">
      <c r="A1407" t="s">
        <v>8219</v>
      </c>
      <c r="B1407">
        <v>108</v>
      </c>
      <c r="H1407" t="s">
        <v>8221</v>
      </c>
      <c r="I1407">
        <v>4</v>
      </c>
    </row>
    <row r="1408" spans="1:9" x14ac:dyDescent="0.25">
      <c r="A1408" t="s">
        <v>8219</v>
      </c>
      <c r="B1408">
        <v>142</v>
      </c>
      <c r="H1408" t="s">
        <v>8221</v>
      </c>
      <c r="I1408">
        <v>0</v>
      </c>
    </row>
    <row r="1409" spans="1:9" x14ac:dyDescent="0.25">
      <c r="A1409" t="s">
        <v>8219</v>
      </c>
      <c r="B1409">
        <v>74</v>
      </c>
      <c r="H1409" t="s">
        <v>8221</v>
      </c>
      <c r="I1409">
        <v>3</v>
      </c>
    </row>
    <row r="1410" spans="1:9" x14ac:dyDescent="0.25">
      <c r="A1410" t="s">
        <v>8219</v>
      </c>
      <c r="B1410">
        <v>38</v>
      </c>
      <c r="H1410" t="s">
        <v>8221</v>
      </c>
      <c r="I1410">
        <v>1</v>
      </c>
    </row>
    <row r="1411" spans="1:9" x14ac:dyDescent="0.25">
      <c r="A1411" t="s">
        <v>8219</v>
      </c>
      <c r="B1411">
        <v>20</v>
      </c>
      <c r="H1411" t="s">
        <v>8221</v>
      </c>
      <c r="I1411">
        <v>9</v>
      </c>
    </row>
    <row r="1412" spans="1:9" x14ac:dyDescent="0.25">
      <c r="A1412" t="s">
        <v>8219</v>
      </c>
      <c r="B1412">
        <v>24</v>
      </c>
      <c r="H1412" t="s">
        <v>8221</v>
      </c>
      <c r="I1412">
        <v>1</v>
      </c>
    </row>
    <row r="1413" spans="1:9" x14ac:dyDescent="0.25">
      <c r="A1413" t="s">
        <v>8219</v>
      </c>
      <c r="B1413">
        <v>66</v>
      </c>
      <c r="H1413" t="s">
        <v>8221</v>
      </c>
      <c r="I1413">
        <v>1</v>
      </c>
    </row>
    <row r="1414" spans="1:9" x14ac:dyDescent="0.25">
      <c r="A1414" t="s">
        <v>8219</v>
      </c>
      <c r="B1414">
        <v>28</v>
      </c>
      <c r="H1414" t="s">
        <v>8221</v>
      </c>
      <c r="I1414">
        <v>4</v>
      </c>
    </row>
    <row r="1415" spans="1:9" x14ac:dyDescent="0.25">
      <c r="A1415" t="s">
        <v>8219</v>
      </c>
      <c r="B1415">
        <v>24</v>
      </c>
      <c r="H1415" t="s">
        <v>8221</v>
      </c>
      <c r="I1415">
        <v>17</v>
      </c>
    </row>
    <row r="1416" spans="1:9" x14ac:dyDescent="0.25">
      <c r="A1416" t="s">
        <v>8219</v>
      </c>
      <c r="B1416">
        <v>73</v>
      </c>
      <c r="H1416" t="s">
        <v>8221</v>
      </c>
      <c r="I1416">
        <v>0</v>
      </c>
    </row>
    <row r="1417" spans="1:9" x14ac:dyDescent="0.25">
      <c r="A1417" t="s">
        <v>8219</v>
      </c>
      <c r="B1417">
        <v>3</v>
      </c>
      <c r="H1417" t="s">
        <v>8221</v>
      </c>
      <c r="I1417">
        <v>12</v>
      </c>
    </row>
    <row r="1418" spans="1:9" x14ac:dyDescent="0.25">
      <c r="A1418" t="s">
        <v>8219</v>
      </c>
      <c r="B1418">
        <v>20</v>
      </c>
      <c r="H1418" t="s">
        <v>8221</v>
      </c>
      <c r="I1418">
        <v>14</v>
      </c>
    </row>
    <row r="1419" spans="1:9" x14ac:dyDescent="0.25">
      <c r="A1419" t="s">
        <v>8219</v>
      </c>
      <c r="B1419">
        <v>21</v>
      </c>
      <c r="H1419" t="s">
        <v>8221</v>
      </c>
      <c r="I1419">
        <v>1</v>
      </c>
    </row>
    <row r="1420" spans="1:9" x14ac:dyDescent="0.25">
      <c r="A1420" t="s">
        <v>8219</v>
      </c>
      <c r="B1420">
        <v>94</v>
      </c>
      <c r="H1420" t="s">
        <v>8221</v>
      </c>
      <c r="I1420">
        <v>14</v>
      </c>
    </row>
    <row r="1421" spans="1:9" x14ac:dyDescent="0.25">
      <c r="A1421" t="s">
        <v>8219</v>
      </c>
      <c r="B1421">
        <v>139</v>
      </c>
      <c r="H1421" t="s">
        <v>8221</v>
      </c>
      <c r="I1421">
        <v>4</v>
      </c>
    </row>
    <row r="1422" spans="1:9" x14ac:dyDescent="0.25">
      <c r="A1422" t="s">
        <v>8219</v>
      </c>
      <c r="B1422">
        <v>130</v>
      </c>
      <c r="H1422" t="s">
        <v>8221</v>
      </c>
      <c r="I1422">
        <v>2</v>
      </c>
    </row>
    <row r="1423" spans="1:9" x14ac:dyDescent="0.25">
      <c r="A1423" t="s">
        <v>8219</v>
      </c>
      <c r="B1423">
        <v>31</v>
      </c>
      <c r="H1423" t="s">
        <v>8221</v>
      </c>
      <c r="I1423">
        <v>1</v>
      </c>
    </row>
    <row r="1424" spans="1:9" x14ac:dyDescent="0.25">
      <c r="A1424" t="s">
        <v>8219</v>
      </c>
      <c r="B1424">
        <v>13</v>
      </c>
      <c r="H1424" t="s">
        <v>8221</v>
      </c>
      <c r="I1424">
        <v>2</v>
      </c>
    </row>
    <row r="1425" spans="1:9" x14ac:dyDescent="0.25">
      <c r="A1425" t="s">
        <v>8219</v>
      </c>
      <c r="B1425">
        <v>90</v>
      </c>
      <c r="H1425" t="s">
        <v>8221</v>
      </c>
      <c r="I1425">
        <v>1</v>
      </c>
    </row>
    <row r="1426" spans="1:9" x14ac:dyDescent="0.25">
      <c r="A1426" t="s">
        <v>8219</v>
      </c>
      <c r="B1426">
        <v>141</v>
      </c>
      <c r="H1426" t="s">
        <v>8221</v>
      </c>
      <c r="I1426">
        <v>1</v>
      </c>
    </row>
    <row r="1427" spans="1:9" x14ac:dyDescent="0.25">
      <c r="A1427" t="s">
        <v>8219</v>
      </c>
      <c r="B1427">
        <v>23</v>
      </c>
      <c r="H1427" t="s">
        <v>8221</v>
      </c>
      <c r="I1427">
        <v>4</v>
      </c>
    </row>
    <row r="1428" spans="1:9" x14ac:dyDescent="0.25">
      <c r="A1428" t="s">
        <v>8219</v>
      </c>
      <c r="B1428">
        <v>18</v>
      </c>
      <c r="H1428" t="s">
        <v>8221</v>
      </c>
      <c r="I1428">
        <v>3</v>
      </c>
    </row>
    <row r="1429" spans="1:9" x14ac:dyDescent="0.25">
      <c r="A1429" t="s">
        <v>8219</v>
      </c>
      <c r="B1429">
        <v>76</v>
      </c>
      <c r="H1429" t="s">
        <v>8221</v>
      </c>
      <c r="I1429">
        <v>38</v>
      </c>
    </row>
    <row r="1430" spans="1:9" x14ac:dyDescent="0.25">
      <c r="A1430" t="s">
        <v>8219</v>
      </c>
      <c r="B1430">
        <v>93</v>
      </c>
      <c r="H1430" t="s">
        <v>8221</v>
      </c>
      <c r="I1430">
        <v>4</v>
      </c>
    </row>
    <row r="1431" spans="1:9" x14ac:dyDescent="0.25">
      <c r="A1431" t="s">
        <v>8219</v>
      </c>
      <c r="B1431">
        <v>69</v>
      </c>
      <c r="H1431" t="s">
        <v>8221</v>
      </c>
      <c r="I1431">
        <v>0</v>
      </c>
    </row>
    <row r="1432" spans="1:9" x14ac:dyDescent="0.25">
      <c r="A1432" t="s">
        <v>8219</v>
      </c>
      <c r="B1432">
        <v>21</v>
      </c>
      <c r="H1432" t="s">
        <v>8221</v>
      </c>
      <c r="I1432">
        <v>2</v>
      </c>
    </row>
    <row r="1433" spans="1:9" x14ac:dyDescent="0.25">
      <c r="A1433" t="s">
        <v>8219</v>
      </c>
      <c r="B1433">
        <v>57</v>
      </c>
      <c r="H1433" t="s">
        <v>8221</v>
      </c>
      <c r="I1433">
        <v>0</v>
      </c>
    </row>
    <row r="1434" spans="1:9" x14ac:dyDescent="0.25">
      <c r="A1434" t="s">
        <v>8219</v>
      </c>
      <c r="B1434">
        <v>108</v>
      </c>
      <c r="H1434" t="s">
        <v>8221</v>
      </c>
      <c r="I1434">
        <v>1</v>
      </c>
    </row>
    <row r="1435" spans="1:9" x14ac:dyDescent="0.25">
      <c r="A1435" t="s">
        <v>8219</v>
      </c>
      <c r="B1435">
        <v>83</v>
      </c>
      <c r="H1435" t="s">
        <v>8221</v>
      </c>
      <c r="I1435">
        <v>7</v>
      </c>
    </row>
    <row r="1436" spans="1:9" x14ac:dyDescent="0.25">
      <c r="A1436" t="s">
        <v>8219</v>
      </c>
      <c r="B1436">
        <v>96</v>
      </c>
      <c r="H1436" t="s">
        <v>8221</v>
      </c>
      <c r="I1436">
        <v>2</v>
      </c>
    </row>
    <row r="1437" spans="1:9" x14ac:dyDescent="0.25">
      <c r="A1437" t="s">
        <v>8219</v>
      </c>
      <c r="B1437">
        <v>64</v>
      </c>
      <c r="H1437" t="s">
        <v>8221</v>
      </c>
      <c r="I1437">
        <v>4</v>
      </c>
    </row>
    <row r="1438" spans="1:9" x14ac:dyDescent="0.25">
      <c r="A1438" t="s">
        <v>8219</v>
      </c>
      <c r="B1438">
        <v>14</v>
      </c>
      <c r="H1438" t="s">
        <v>8221</v>
      </c>
      <c r="I1438">
        <v>4</v>
      </c>
    </row>
    <row r="1439" spans="1:9" x14ac:dyDescent="0.25">
      <c r="A1439" t="s">
        <v>8219</v>
      </c>
      <c r="B1439">
        <v>169</v>
      </c>
      <c r="H1439" t="s">
        <v>8221</v>
      </c>
      <c r="I1439">
        <v>3</v>
      </c>
    </row>
    <row r="1440" spans="1:9" x14ac:dyDescent="0.25">
      <c r="A1440" t="s">
        <v>8219</v>
      </c>
      <c r="B1440">
        <v>33</v>
      </c>
      <c r="H1440" t="s">
        <v>8221</v>
      </c>
      <c r="I1440">
        <v>2</v>
      </c>
    </row>
    <row r="1441" spans="1:9" x14ac:dyDescent="0.25">
      <c r="A1441" t="s">
        <v>8219</v>
      </c>
      <c r="B1441">
        <v>102</v>
      </c>
      <c r="H1441" t="s">
        <v>8221</v>
      </c>
      <c r="I1441">
        <v>197</v>
      </c>
    </row>
    <row r="1442" spans="1:9" x14ac:dyDescent="0.25">
      <c r="A1442" t="s">
        <v>8219</v>
      </c>
      <c r="B1442">
        <v>104</v>
      </c>
      <c r="H1442" t="s">
        <v>8221</v>
      </c>
      <c r="I1442">
        <v>0</v>
      </c>
    </row>
    <row r="1443" spans="1:9" x14ac:dyDescent="0.25">
      <c r="A1443" t="s">
        <v>8219</v>
      </c>
      <c r="B1443">
        <v>20</v>
      </c>
      <c r="H1443" t="s">
        <v>8221</v>
      </c>
      <c r="I1443">
        <v>1</v>
      </c>
    </row>
    <row r="1444" spans="1:9" x14ac:dyDescent="0.25">
      <c r="A1444" t="s">
        <v>8219</v>
      </c>
      <c r="B1444">
        <v>35</v>
      </c>
      <c r="H1444" t="s">
        <v>8221</v>
      </c>
      <c r="I1444">
        <v>4</v>
      </c>
    </row>
    <row r="1445" spans="1:9" x14ac:dyDescent="0.25">
      <c r="A1445" t="s">
        <v>8219</v>
      </c>
      <c r="B1445">
        <v>94</v>
      </c>
      <c r="H1445" t="s">
        <v>8221</v>
      </c>
      <c r="I1445">
        <v>0</v>
      </c>
    </row>
    <row r="1446" spans="1:9" x14ac:dyDescent="0.25">
      <c r="A1446" t="s">
        <v>8219</v>
      </c>
      <c r="B1446">
        <v>14</v>
      </c>
      <c r="H1446" t="s">
        <v>8221</v>
      </c>
      <c r="I1446">
        <v>7</v>
      </c>
    </row>
    <row r="1447" spans="1:9" x14ac:dyDescent="0.25">
      <c r="A1447" t="s">
        <v>8219</v>
      </c>
      <c r="B1447">
        <v>15</v>
      </c>
      <c r="H1447" t="s">
        <v>8221</v>
      </c>
      <c r="I1447">
        <v>11</v>
      </c>
    </row>
    <row r="1448" spans="1:9" x14ac:dyDescent="0.25">
      <c r="A1448" t="s">
        <v>8219</v>
      </c>
      <c r="B1448">
        <v>51</v>
      </c>
      <c r="H1448" t="s">
        <v>8221</v>
      </c>
      <c r="I1448">
        <v>0</v>
      </c>
    </row>
    <row r="1449" spans="1:9" x14ac:dyDescent="0.25">
      <c r="A1449" t="s">
        <v>8219</v>
      </c>
      <c r="B1449">
        <v>19</v>
      </c>
      <c r="H1449" t="s">
        <v>8221</v>
      </c>
      <c r="I1449">
        <v>6</v>
      </c>
    </row>
    <row r="1450" spans="1:9" x14ac:dyDescent="0.25">
      <c r="A1450" t="s">
        <v>8219</v>
      </c>
      <c r="B1450">
        <v>23</v>
      </c>
      <c r="H1450" t="s">
        <v>8221</v>
      </c>
      <c r="I1450">
        <v>0</v>
      </c>
    </row>
    <row r="1451" spans="1:9" x14ac:dyDescent="0.25">
      <c r="A1451" t="s">
        <v>8219</v>
      </c>
      <c r="B1451">
        <v>97</v>
      </c>
      <c r="H1451" t="s">
        <v>8221</v>
      </c>
      <c r="I1451">
        <v>7</v>
      </c>
    </row>
    <row r="1452" spans="1:9" x14ac:dyDescent="0.25">
      <c r="A1452" t="s">
        <v>8219</v>
      </c>
      <c r="B1452">
        <v>76</v>
      </c>
      <c r="H1452" t="s">
        <v>8221</v>
      </c>
      <c r="I1452">
        <v>94</v>
      </c>
    </row>
    <row r="1453" spans="1:9" x14ac:dyDescent="0.25">
      <c r="A1453" t="s">
        <v>8219</v>
      </c>
      <c r="B1453">
        <v>11</v>
      </c>
      <c r="H1453" t="s">
        <v>8221</v>
      </c>
      <c r="I1453">
        <v>2</v>
      </c>
    </row>
    <row r="1454" spans="1:9" x14ac:dyDescent="0.25">
      <c r="A1454" t="s">
        <v>8219</v>
      </c>
      <c r="B1454">
        <v>52</v>
      </c>
      <c r="H1454" t="s">
        <v>8221</v>
      </c>
      <c r="I1454">
        <v>25</v>
      </c>
    </row>
    <row r="1455" spans="1:9" x14ac:dyDescent="0.25">
      <c r="A1455" t="s">
        <v>8219</v>
      </c>
      <c r="B1455">
        <v>95</v>
      </c>
      <c r="H1455" t="s">
        <v>8221</v>
      </c>
      <c r="I1455">
        <v>17</v>
      </c>
    </row>
    <row r="1456" spans="1:9" x14ac:dyDescent="0.25">
      <c r="A1456" t="s">
        <v>8219</v>
      </c>
      <c r="B1456">
        <v>35</v>
      </c>
      <c r="H1456" t="s">
        <v>8221</v>
      </c>
      <c r="I1456">
        <v>2</v>
      </c>
    </row>
    <row r="1457" spans="1:9" x14ac:dyDescent="0.25">
      <c r="A1457" t="s">
        <v>8219</v>
      </c>
      <c r="B1457">
        <v>21</v>
      </c>
      <c r="H1457" t="s">
        <v>8221</v>
      </c>
      <c r="I1457">
        <v>4</v>
      </c>
    </row>
    <row r="1458" spans="1:9" x14ac:dyDescent="0.25">
      <c r="A1458" t="s">
        <v>8219</v>
      </c>
      <c r="B1458">
        <v>93</v>
      </c>
      <c r="H1458" t="s">
        <v>8221</v>
      </c>
      <c r="I1458">
        <v>5</v>
      </c>
    </row>
    <row r="1459" spans="1:9" x14ac:dyDescent="0.25">
      <c r="A1459" t="s">
        <v>8219</v>
      </c>
      <c r="B1459">
        <v>11</v>
      </c>
      <c r="H1459" t="s">
        <v>8221</v>
      </c>
      <c r="I1459">
        <v>2</v>
      </c>
    </row>
    <row r="1460" spans="1:9" x14ac:dyDescent="0.25">
      <c r="A1460" t="s">
        <v>8219</v>
      </c>
      <c r="B1460">
        <v>21</v>
      </c>
      <c r="H1460" t="s">
        <v>8221</v>
      </c>
      <c r="I1460">
        <v>2</v>
      </c>
    </row>
    <row r="1461" spans="1:9" x14ac:dyDescent="0.25">
      <c r="A1461" t="s">
        <v>8219</v>
      </c>
      <c r="B1461">
        <v>54</v>
      </c>
      <c r="H1461" t="s">
        <v>8221</v>
      </c>
      <c r="I1461">
        <v>3</v>
      </c>
    </row>
    <row r="1462" spans="1:9" x14ac:dyDescent="0.25">
      <c r="A1462" t="s">
        <v>8219</v>
      </c>
      <c r="B1462">
        <v>31</v>
      </c>
      <c r="H1462" t="s">
        <v>8221</v>
      </c>
      <c r="I1462">
        <v>0</v>
      </c>
    </row>
    <row r="1463" spans="1:9" x14ac:dyDescent="0.25">
      <c r="A1463" t="s">
        <v>8219</v>
      </c>
      <c r="B1463">
        <v>132</v>
      </c>
      <c r="H1463" t="s">
        <v>8221</v>
      </c>
      <c r="I1463">
        <v>4</v>
      </c>
    </row>
    <row r="1464" spans="1:9" x14ac:dyDescent="0.25">
      <c r="A1464" t="s">
        <v>8219</v>
      </c>
      <c r="B1464">
        <v>3</v>
      </c>
      <c r="H1464" t="s">
        <v>8221</v>
      </c>
      <c r="I1464">
        <v>1</v>
      </c>
    </row>
    <row r="1465" spans="1:9" x14ac:dyDescent="0.25">
      <c r="A1465" t="s">
        <v>8219</v>
      </c>
      <c r="B1465">
        <v>6</v>
      </c>
      <c r="H1465" t="s">
        <v>8221</v>
      </c>
      <c r="I1465">
        <v>12</v>
      </c>
    </row>
    <row r="1466" spans="1:9" x14ac:dyDescent="0.25">
      <c r="A1466" t="s">
        <v>8219</v>
      </c>
      <c r="B1466">
        <v>10</v>
      </c>
      <c r="H1466" t="s">
        <v>8221</v>
      </c>
      <c r="I1466">
        <v>4</v>
      </c>
    </row>
    <row r="1467" spans="1:9" x14ac:dyDescent="0.25">
      <c r="A1467" t="s">
        <v>8219</v>
      </c>
      <c r="B1467">
        <v>147</v>
      </c>
      <c r="H1467" t="s">
        <v>8221</v>
      </c>
      <c r="I1467">
        <v>91</v>
      </c>
    </row>
    <row r="1468" spans="1:9" x14ac:dyDescent="0.25">
      <c r="A1468" t="s">
        <v>8219</v>
      </c>
      <c r="B1468">
        <v>199</v>
      </c>
      <c r="H1468" t="s">
        <v>8221</v>
      </c>
      <c r="I1468">
        <v>1</v>
      </c>
    </row>
    <row r="1469" spans="1:9" x14ac:dyDescent="0.25">
      <c r="A1469" t="s">
        <v>8219</v>
      </c>
      <c r="B1469">
        <v>50</v>
      </c>
      <c r="H1469" t="s">
        <v>8221</v>
      </c>
      <c r="I1469">
        <v>1</v>
      </c>
    </row>
    <row r="1470" spans="1:9" x14ac:dyDescent="0.25">
      <c r="A1470" t="s">
        <v>8219</v>
      </c>
      <c r="B1470">
        <v>21</v>
      </c>
      <c r="H1470" t="s">
        <v>8221</v>
      </c>
      <c r="I1470">
        <v>0</v>
      </c>
    </row>
    <row r="1471" spans="1:9" x14ac:dyDescent="0.25">
      <c r="A1471" t="s">
        <v>8219</v>
      </c>
      <c r="B1471">
        <v>24</v>
      </c>
      <c r="H1471" t="s">
        <v>8221</v>
      </c>
      <c r="I1471">
        <v>13</v>
      </c>
    </row>
    <row r="1472" spans="1:9" x14ac:dyDescent="0.25">
      <c r="A1472" t="s">
        <v>8219</v>
      </c>
      <c r="B1472">
        <v>32</v>
      </c>
      <c r="H1472" t="s">
        <v>8221</v>
      </c>
      <c r="I1472">
        <v>2</v>
      </c>
    </row>
    <row r="1473" spans="1:9" x14ac:dyDescent="0.25">
      <c r="A1473" t="s">
        <v>8219</v>
      </c>
      <c r="B1473">
        <v>62</v>
      </c>
      <c r="H1473" t="s">
        <v>8221</v>
      </c>
      <c r="I1473">
        <v>0</v>
      </c>
    </row>
    <row r="1474" spans="1:9" x14ac:dyDescent="0.25">
      <c r="A1474" t="s">
        <v>8219</v>
      </c>
      <c r="B1474">
        <v>9</v>
      </c>
      <c r="H1474" t="s">
        <v>8221</v>
      </c>
      <c r="I1474">
        <v>21</v>
      </c>
    </row>
    <row r="1475" spans="1:9" x14ac:dyDescent="0.25">
      <c r="A1475" t="s">
        <v>8219</v>
      </c>
      <c r="B1475">
        <v>38</v>
      </c>
      <c r="H1475" t="s">
        <v>8221</v>
      </c>
      <c r="I1475">
        <v>9</v>
      </c>
    </row>
    <row r="1476" spans="1:9" x14ac:dyDescent="0.25">
      <c r="A1476" t="s">
        <v>8219</v>
      </c>
      <c r="B1476">
        <v>54</v>
      </c>
      <c r="H1476" t="s">
        <v>8221</v>
      </c>
      <c r="I1476">
        <v>6</v>
      </c>
    </row>
    <row r="1477" spans="1:9" x14ac:dyDescent="0.25">
      <c r="A1477" t="s">
        <v>8219</v>
      </c>
      <c r="B1477">
        <v>37</v>
      </c>
      <c r="H1477" t="s">
        <v>8221</v>
      </c>
      <c r="I1477">
        <v>4</v>
      </c>
    </row>
    <row r="1478" spans="1:9" x14ac:dyDescent="0.25">
      <c r="A1478" t="s">
        <v>8219</v>
      </c>
      <c r="B1478">
        <v>39</v>
      </c>
      <c r="H1478" t="s">
        <v>8221</v>
      </c>
      <c r="I1478">
        <v>7</v>
      </c>
    </row>
    <row r="1479" spans="1:9" x14ac:dyDescent="0.25">
      <c r="A1479" t="s">
        <v>8219</v>
      </c>
      <c r="B1479">
        <v>34</v>
      </c>
      <c r="H1479" t="s">
        <v>8221</v>
      </c>
      <c r="I1479">
        <v>5</v>
      </c>
    </row>
    <row r="1480" spans="1:9" x14ac:dyDescent="0.25">
      <c r="A1480" t="s">
        <v>8219</v>
      </c>
      <c r="B1480">
        <v>55</v>
      </c>
      <c r="H1480" t="s">
        <v>8221</v>
      </c>
      <c r="I1480">
        <v>0</v>
      </c>
    </row>
    <row r="1481" spans="1:9" x14ac:dyDescent="0.25">
      <c r="A1481" t="s">
        <v>8219</v>
      </c>
      <c r="B1481">
        <v>32</v>
      </c>
      <c r="H1481" t="s">
        <v>8221</v>
      </c>
      <c r="I1481">
        <v>3</v>
      </c>
    </row>
    <row r="1482" spans="1:9" x14ac:dyDescent="0.25">
      <c r="A1482" t="s">
        <v>8219</v>
      </c>
      <c r="B1482">
        <v>25</v>
      </c>
      <c r="H1482" t="s">
        <v>8221</v>
      </c>
      <c r="I1482">
        <v>9</v>
      </c>
    </row>
    <row r="1483" spans="1:9" x14ac:dyDescent="0.25">
      <c r="A1483" t="s">
        <v>8219</v>
      </c>
      <c r="B1483">
        <v>33</v>
      </c>
      <c r="H1483" t="s">
        <v>8221</v>
      </c>
      <c r="I1483">
        <v>6</v>
      </c>
    </row>
    <row r="1484" spans="1:9" x14ac:dyDescent="0.25">
      <c r="A1484" t="s">
        <v>8219</v>
      </c>
      <c r="B1484">
        <v>108</v>
      </c>
      <c r="H1484" t="s">
        <v>8221</v>
      </c>
      <c r="I1484">
        <v>4</v>
      </c>
    </row>
    <row r="1485" spans="1:9" x14ac:dyDescent="0.25">
      <c r="A1485" t="s">
        <v>8219</v>
      </c>
      <c r="B1485">
        <v>20</v>
      </c>
      <c r="H1485" t="s">
        <v>8221</v>
      </c>
      <c r="I1485">
        <v>1</v>
      </c>
    </row>
    <row r="1486" spans="1:9" x14ac:dyDescent="0.25">
      <c r="A1486" t="s">
        <v>8219</v>
      </c>
      <c r="B1486">
        <v>98</v>
      </c>
      <c r="H1486" t="s">
        <v>8221</v>
      </c>
      <c r="I1486">
        <v>17</v>
      </c>
    </row>
    <row r="1487" spans="1:9" x14ac:dyDescent="0.25">
      <c r="A1487" t="s">
        <v>8219</v>
      </c>
      <c r="B1487">
        <v>196</v>
      </c>
      <c r="H1487" t="s">
        <v>8221</v>
      </c>
      <c r="I1487">
        <v>1</v>
      </c>
    </row>
    <row r="1488" spans="1:9" x14ac:dyDescent="0.25">
      <c r="A1488" t="s">
        <v>8219</v>
      </c>
      <c r="B1488">
        <v>39</v>
      </c>
      <c r="H1488" t="s">
        <v>8221</v>
      </c>
      <c r="I1488">
        <v>13</v>
      </c>
    </row>
    <row r="1489" spans="1:9" x14ac:dyDescent="0.25">
      <c r="A1489" t="s">
        <v>8219</v>
      </c>
      <c r="B1489">
        <v>128</v>
      </c>
      <c r="H1489" t="s">
        <v>8221</v>
      </c>
      <c r="I1489">
        <v>6</v>
      </c>
    </row>
    <row r="1490" spans="1:9" x14ac:dyDescent="0.25">
      <c r="A1490" t="s">
        <v>8219</v>
      </c>
      <c r="B1490">
        <v>71</v>
      </c>
      <c r="H1490" t="s">
        <v>8221</v>
      </c>
      <c r="I1490">
        <v>0</v>
      </c>
    </row>
    <row r="1491" spans="1:9" x14ac:dyDescent="0.25">
      <c r="A1491" t="s">
        <v>8219</v>
      </c>
      <c r="B1491">
        <v>47</v>
      </c>
      <c r="H1491" t="s">
        <v>8221</v>
      </c>
      <c r="I1491">
        <v>2</v>
      </c>
    </row>
    <row r="1492" spans="1:9" x14ac:dyDescent="0.25">
      <c r="A1492" t="s">
        <v>8219</v>
      </c>
      <c r="B1492">
        <v>17</v>
      </c>
      <c r="H1492" t="s">
        <v>8221</v>
      </c>
      <c r="I1492">
        <v>2</v>
      </c>
    </row>
    <row r="1493" spans="1:9" x14ac:dyDescent="0.25">
      <c r="A1493" t="s">
        <v>8219</v>
      </c>
      <c r="B1493">
        <v>91</v>
      </c>
      <c r="H1493" t="s">
        <v>8221</v>
      </c>
      <c r="I1493">
        <v>21</v>
      </c>
    </row>
    <row r="1494" spans="1:9" x14ac:dyDescent="0.25">
      <c r="A1494" t="s">
        <v>8219</v>
      </c>
      <c r="B1494">
        <v>43</v>
      </c>
      <c r="H1494" t="s">
        <v>8221</v>
      </c>
      <c r="I1494">
        <v>13</v>
      </c>
    </row>
    <row r="1495" spans="1:9" x14ac:dyDescent="0.25">
      <c r="A1495" t="s">
        <v>8219</v>
      </c>
      <c r="B1495">
        <v>17</v>
      </c>
      <c r="H1495" t="s">
        <v>8221</v>
      </c>
      <c r="I1495">
        <v>0</v>
      </c>
    </row>
    <row r="1496" spans="1:9" x14ac:dyDescent="0.25">
      <c r="A1496" t="s">
        <v>8219</v>
      </c>
      <c r="B1496">
        <v>33</v>
      </c>
      <c r="H1496" t="s">
        <v>8221</v>
      </c>
      <c r="I1496">
        <v>6</v>
      </c>
    </row>
    <row r="1497" spans="1:9" x14ac:dyDescent="0.25">
      <c r="A1497" t="s">
        <v>8219</v>
      </c>
      <c r="B1497">
        <v>87</v>
      </c>
      <c r="H1497" t="s">
        <v>8221</v>
      </c>
      <c r="I1497">
        <v>0</v>
      </c>
    </row>
    <row r="1498" spans="1:9" x14ac:dyDescent="0.25">
      <c r="A1498" t="s">
        <v>8219</v>
      </c>
      <c r="B1498">
        <v>113</v>
      </c>
      <c r="H1498" t="s">
        <v>8221</v>
      </c>
      <c r="I1498">
        <v>1</v>
      </c>
    </row>
    <row r="1499" spans="1:9" x14ac:dyDescent="0.25">
      <c r="A1499" t="s">
        <v>8219</v>
      </c>
      <c r="B1499">
        <v>14</v>
      </c>
      <c r="H1499" t="s">
        <v>8221</v>
      </c>
      <c r="I1499">
        <v>0</v>
      </c>
    </row>
    <row r="1500" spans="1:9" x14ac:dyDescent="0.25">
      <c r="A1500" t="s">
        <v>8219</v>
      </c>
      <c r="B1500">
        <v>30</v>
      </c>
      <c r="H1500" t="s">
        <v>8221</v>
      </c>
      <c r="I1500">
        <v>12</v>
      </c>
    </row>
    <row r="1501" spans="1:9" x14ac:dyDescent="0.25">
      <c r="A1501" t="s">
        <v>8219</v>
      </c>
      <c r="B1501">
        <v>16</v>
      </c>
      <c r="H1501" t="s">
        <v>8221</v>
      </c>
      <c r="I1501">
        <v>2</v>
      </c>
    </row>
    <row r="1502" spans="1:9" x14ac:dyDescent="0.25">
      <c r="A1502" t="s">
        <v>8219</v>
      </c>
      <c r="B1502">
        <v>46</v>
      </c>
      <c r="H1502" t="s">
        <v>8221</v>
      </c>
      <c r="I1502">
        <v>6</v>
      </c>
    </row>
    <row r="1503" spans="1:9" x14ac:dyDescent="0.25">
      <c r="A1503" t="s">
        <v>8219</v>
      </c>
      <c r="B1503">
        <v>24</v>
      </c>
      <c r="H1503" t="s">
        <v>8221</v>
      </c>
      <c r="I1503">
        <v>1</v>
      </c>
    </row>
    <row r="1504" spans="1:9" x14ac:dyDescent="0.25">
      <c r="A1504" t="s">
        <v>8219</v>
      </c>
      <c r="B1504">
        <v>97</v>
      </c>
      <c r="H1504" t="s">
        <v>8221</v>
      </c>
      <c r="I1504">
        <v>1</v>
      </c>
    </row>
    <row r="1505" spans="1:9" x14ac:dyDescent="0.25">
      <c r="A1505" t="s">
        <v>8219</v>
      </c>
      <c r="B1505">
        <v>59</v>
      </c>
      <c r="H1505" t="s">
        <v>8221</v>
      </c>
      <c r="I1505">
        <v>5</v>
      </c>
    </row>
    <row r="1506" spans="1:9" x14ac:dyDescent="0.25">
      <c r="A1506" t="s">
        <v>8219</v>
      </c>
      <c r="B1506">
        <v>1095</v>
      </c>
      <c r="H1506" t="s">
        <v>8221</v>
      </c>
      <c r="I1506">
        <v>0</v>
      </c>
    </row>
    <row r="1507" spans="1:9" x14ac:dyDescent="0.25">
      <c r="A1507" t="s">
        <v>8219</v>
      </c>
      <c r="B1507">
        <v>218</v>
      </c>
      <c r="H1507" t="s">
        <v>8221</v>
      </c>
      <c r="I1507">
        <v>3</v>
      </c>
    </row>
    <row r="1508" spans="1:9" x14ac:dyDescent="0.25">
      <c r="A1508" t="s">
        <v>8219</v>
      </c>
      <c r="B1508">
        <v>111</v>
      </c>
      <c r="H1508" t="s">
        <v>8221</v>
      </c>
      <c r="I1508">
        <v>8</v>
      </c>
    </row>
    <row r="1509" spans="1:9" x14ac:dyDescent="0.25">
      <c r="A1509" t="s">
        <v>8219</v>
      </c>
      <c r="B1509">
        <v>56</v>
      </c>
      <c r="H1509" t="s">
        <v>8221</v>
      </c>
      <c r="I1509">
        <v>3</v>
      </c>
    </row>
    <row r="1510" spans="1:9" x14ac:dyDescent="0.25">
      <c r="A1510" t="s">
        <v>8219</v>
      </c>
      <c r="B1510">
        <v>265</v>
      </c>
      <c r="H1510" t="s">
        <v>8221</v>
      </c>
      <c r="I1510">
        <v>8</v>
      </c>
    </row>
    <row r="1511" spans="1:9" x14ac:dyDescent="0.25">
      <c r="A1511" t="s">
        <v>8219</v>
      </c>
      <c r="B1511">
        <v>28</v>
      </c>
      <c r="H1511" t="s">
        <v>8221</v>
      </c>
      <c r="I1511">
        <v>1</v>
      </c>
    </row>
    <row r="1512" spans="1:9" x14ac:dyDescent="0.25">
      <c r="A1512" t="s">
        <v>8219</v>
      </c>
      <c r="B1512">
        <v>364</v>
      </c>
      <c r="H1512" t="s">
        <v>8221</v>
      </c>
      <c r="I1512">
        <v>4</v>
      </c>
    </row>
    <row r="1513" spans="1:9" x14ac:dyDescent="0.25">
      <c r="A1513" t="s">
        <v>8219</v>
      </c>
      <c r="B1513">
        <v>27</v>
      </c>
      <c r="H1513" t="s">
        <v>8221</v>
      </c>
      <c r="I1513">
        <v>8</v>
      </c>
    </row>
    <row r="1514" spans="1:9" x14ac:dyDescent="0.25">
      <c r="A1514" t="s">
        <v>8219</v>
      </c>
      <c r="B1514">
        <v>93</v>
      </c>
      <c r="H1514" t="s">
        <v>8221</v>
      </c>
      <c r="I1514">
        <v>1</v>
      </c>
    </row>
    <row r="1515" spans="1:9" x14ac:dyDescent="0.25">
      <c r="A1515" t="s">
        <v>8219</v>
      </c>
      <c r="B1515">
        <v>64</v>
      </c>
      <c r="H1515" t="s">
        <v>8221</v>
      </c>
      <c r="I1515">
        <v>5</v>
      </c>
    </row>
    <row r="1516" spans="1:9" x14ac:dyDescent="0.25">
      <c r="A1516" t="s">
        <v>8219</v>
      </c>
      <c r="B1516">
        <v>22</v>
      </c>
      <c r="H1516" t="s">
        <v>8221</v>
      </c>
      <c r="I1516">
        <v>0</v>
      </c>
    </row>
    <row r="1517" spans="1:9" x14ac:dyDescent="0.25">
      <c r="A1517" t="s">
        <v>8219</v>
      </c>
      <c r="B1517">
        <v>59</v>
      </c>
      <c r="H1517" t="s">
        <v>8221</v>
      </c>
      <c r="I1517">
        <v>0</v>
      </c>
    </row>
    <row r="1518" spans="1:9" x14ac:dyDescent="0.25">
      <c r="A1518" t="s">
        <v>8219</v>
      </c>
      <c r="B1518">
        <v>249</v>
      </c>
      <c r="H1518" t="s">
        <v>8221</v>
      </c>
      <c r="I1518">
        <v>1</v>
      </c>
    </row>
    <row r="1519" spans="1:9" x14ac:dyDescent="0.25">
      <c r="A1519" t="s">
        <v>8219</v>
      </c>
      <c r="B1519">
        <v>392</v>
      </c>
      <c r="H1519" t="s">
        <v>8221</v>
      </c>
      <c r="I1519">
        <v>0</v>
      </c>
    </row>
    <row r="1520" spans="1:9" x14ac:dyDescent="0.25">
      <c r="A1520" t="s">
        <v>8219</v>
      </c>
      <c r="B1520">
        <v>115</v>
      </c>
      <c r="H1520" t="s">
        <v>8221</v>
      </c>
      <c r="I1520">
        <v>0</v>
      </c>
    </row>
    <row r="1521" spans="1:9" x14ac:dyDescent="0.25">
      <c r="A1521" t="s">
        <v>8219</v>
      </c>
      <c r="B1521">
        <v>433</v>
      </c>
      <c r="H1521" t="s">
        <v>8221</v>
      </c>
      <c r="I1521">
        <v>6</v>
      </c>
    </row>
    <row r="1522" spans="1:9" x14ac:dyDescent="0.25">
      <c r="A1522" t="s">
        <v>8219</v>
      </c>
      <c r="B1522">
        <v>20</v>
      </c>
      <c r="H1522" t="s">
        <v>8221</v>
      </c>
      <c r="I1522">
        <v>6</v>
      </c>
    </row>
    <row r="1523" spans="1:9" x14ac:dyDescent="0.25">
      <c r="A1523" t="s">
        <v>8219</v>
      </c>
      <c r="B1523">
        <v>8</v>
      </c>
      <c r="H1523" t="s">
        <v>8221</v>
      </c>
      <c r="I1523">
        <v>14</v>
      </c>
    </row>
    <row r="1524" spans="1:9" x14ac:dyDescent="0.25">
      <c r="A1524" t="s">
        <v>8219</v>
      </c>
      <c r="B1524">
        <v>175</v>
      </c>
      <c r="H1524" t="s">
        <v>8221</v>
      </c>
      <c r="I1524">
        <v>6</v>
      </c>
    </row>
    <row r="1525" spans="1:9" x14ac:dyDescent="0.25">
      <c r="A1525" t="s">
        <v>8219</v>
      </c>
      <c r="B1525">
        <v>104</v>
      </c>
      <c r="H1525" t="s">
        <v>8221</v>
      </c>
      <c r="I1525">
        <v>33</v>
      </c>
    </row>
    <row r="1526" spans="1:9" x14ac:dyDescent="0.25">
      <c r="A1526" t="s">
        <v>8219</v>
      </c>
      <c r="B1526">
        <v>17</v>
      </c>
      <c r="H1526" t="s">
        <v>8221</v>
      </c>
      <c r="I1526">
        <v>4</v>
      </c>
    </row>
    <row r="1527" spans="1:9" x14ac:dyDescent="0.25">
      <c r="A1527" t="s">
        <v>8219</v>
      </c>
      <c r="B1527">
        <v>277</v>
      </c>
      <c r="H1527" t="s">
        <v>8221</v>
      </c>
      <c r="I1527">
        <v>1</v>
      </c>
    </row>
    <row r="1528" spans="1:9" x14ac:dyDescent="0.25">
      <c r="A1528" t="s">
        <v>8219</v>
      </c>
      <c r="B1528">
        <v>118</v>
      </c>
      <c r="H1528" t="s">
        <v>8221</v>
      </c>
      <c r="I1528">
        <v>0</v>
      </c>
    </row>
    <row r="1529" spans="1:9" x14ac:dyDescent="0.25">
      <c r="A1529" t="s">
        <v>8219</v>
      </c>
      <c r="B1529">
        <v>97</v>
      </c>
      <c r="H1529" t="s">
        <v>8221</v>
      </c>
      <c r="I1529">
        <v>6</v>
      </c>
    </row>
    <row r="1530" spans="1:9" x14ac:dyDescent="0.25">
      <c r="A1530" t="s">
        <v>8219</v>
      </c>
      <c r="B1530">
        <v>20</v>
      </c>
      <c r="H1530" t="s">
        <v>8221</v>
      </c>
      <c r="I1530">
        <v>6</v>
      </c>
    </row>
    <row r="1531" spans="1:9" x14ac:dyDescent="0.25">
      <c r="A1531" t="s">
        <v>8219</v>
      </c>
      <c r="B1531">
        <v>26</v>
      </c>
      <c r="H1531" t="s">
        <v>8221</v>
      </c>
      <c r="I1531">
        <v>1</v>
      </c>
    </row>
    <row r="1532" spans="1:9" x14ac:dyDescent="0.25">
      <c r="A1532" t="s">
        <v>8219</v>
      </c>
      <c r="B1532">
        <v>128</v>
      </c>
      <c r="H1532" t="s">
        <v>8221</v>
      </c>
      <c r="I1532">
        <v>3</v>
      </c>
    </row>
    <row r="1533" spans="1:9" x14ac:dyDescent="0.25">
      <c r="A1533" t="s">
        <v>8219</v>
      </c>
      <c r="B1533">
        <v>15</v>
      </c>
    </row>
    <row r="1534" spans="1:9" x14ac:dyDescent="0.25">
      <c r="A1534" t="s">
        <v>8219</v>
      </c>
      <c r="B1534">
        <v>25</v>
      </c>
    </row>
    <row r="1535" spans="1:9" x14ac:dyDescent="0.25">
      <c r="A1535" t="s">
        <v>8219</v>
      </c>
      <c r="B1535">
        <v>55</v>
      </c>
    </row>
    <row r="1536" spans="1:9" x14ac:dyDescent="0.25">
      <c r="A1536" t="s">
        <v>8219</v>
      </c>
      <c r="B1536">
        <v>107</v>
      </c>
    </row>
    <row r="1537" spans="1:2" x14ac:dyDescent="0.25">
      <c r="A1537" t="s">
        <v>8219</v>
      </c>
      <c r="B1537">
        <v>557</v>
      </c>
    </row>
    <row r="1538" spans="1:2" x14ac:dyDescent="0.25">
      <c r="A1538" t="s">
        <v>8219</v>
      </c>
      <c r="B1538">
        <v>40</v>
      </c>
    </row>
    <row r="1539" spans="1:2" x14ac:dyDescent="0.25">
      <c r="A1539" t="s">
        <v>8219</v>
      </c>
      <c r="B1539">
        <v>36</v>
      </c>
    </row>
    <row r="1540" spans="1:2" x14ac:dyDescent="0.25">
      <c r="A1540" t="s">
        <v>8219</v>
      </c>
      <c r="B1540">
        <v>159</v>
      </c>
    </row>
    <row r="1541" spans="1:2" x14ac:dyDescent="0.25">
      <c r="A1541" t="s">
        <v>8219</v>
      </c>
      <c r="B1541">
        <v>41</v>
      </c>
    </row>
    <row r="1542" spans="1:2" x14ac:dyDescent="0.25">
      <c r="A1542" t="s">
        <v>8219</v>
      </c>
      <c r="B1542">
        <v>226</v>
      </c>
    </row>
    <row r="1543" spans="1:2" x14ac:dyDescent="0.25">
      <c r="A1543" t="s">
        <v>8219</v>
      </c>
      <c r="B1543">
        <v>30</v>
      </c>
    </row>
    <row r="1544" spans="1:2" x14ac:dyDescent="0.25">
      <c r="A1544" t="s">
        <v>8219</v>
      </c>
      <c r="B1544">
        <v>103</v>
      </c>
    </row>
    <row r="1545" spans="1:2" x14ac:dyDescent="0.25">
      <c r="A1545" t="s">
        <v>8219</v>
      </c>
      <c r="B1545">
        <v>62</v>
      </c>
    </row>
    <row r="1546" spans="1:2" x14ac:dyDescent="0.25">
      <c r="A1546" t="s">
        <v>8219</v>
      </c>
      <c r="B1546">
        <v>6</v>
      </c>
    </row>
    <row r="1547" spans="1:2" x14ac:dyDescent="0.25">
      <c r="A1547" t="s">
        <v>8219</v>
      </c>
      <c r="B1547">
        <v>182</v>
      </c>
    </row>
    <row r="1548" spans="1:2" x14ac:dyDescent="0.25">
      <c r="A1548" t="s">
        <v>8219</v>
      </c>
      <c r="B1548">
        <v>145</v>
      </c>
    </row>
    <row r="1549" spans="1:2" x14ac:dyDescent="0.25">
      <c r="A1549" t="s">
        <v>8219</v>
      </c>
      <c r="B1549">
        <v>25</v>
      </c>
    </row>
    <row r="1550" spans="1:2" x14ac:dyDescent="0.25">
      <c r="A1550" t="s">
        <v>8219</v>
      </c>
      <c r="B1550">
        <v>320</v>
      </c>
    </row>
    <row r="1551" spans="1:2" x14ac:dyDescent="0.25">
      <c r="A1551" t="s">
        <v>8219</v>
      </c>
      <c r="B1551">
        <v>99</v>
      </c>
    </row>
    <row r="1552" spans="1:2" x14ac:dyDescent="0.25">
      <c r="A1552" t="s">
        <v>8219</v>
      </c>
      <c r="B1552">
        <v>348</v>
      </c>
    </row>
    <row r="1553" spans="1:2" x14ac:dyDescent="0.25">
      <c r="A1553" t="s">
        <v>8219</v>
      </c>
      <c r="B1553">
        <v>41</v>
      </c>
    </row>
    <row r="1554" spans="1:2" x14ac:dyDescent="0.25">
      <c r="A1554" t="s">
        <v>8219</v>
      </c>
      <c r="B1554">
        <v>29</v>
      </c>
    </row>
    <row r="1555" spans="1:2" x14ac:dyDescent="0.25">
      <c r="A1555" t="s">
        <v>8219</v>
      </c>
      <c r="B1555">
        <v>25</v>
      </c>
    </row>
    <row r="1556" spans="1:2" x14ac:dyDescent="0.25">
      <c r="A1556" t="s">
        <v>8219</v>
      </c>
      <c r="B1556">
        <v>23</v>
      </c>
    </row>
    <row r="1557" spans="1:2" x14ac:dyDescent="0.25">
      <c r="A1557" t="s">
        <v>8219</v>
      </c>
      <c r="B1557">
        <v>1260</v>
      </c>
    </row>
    <row r="1558" spans="1:2" x14ac:dyDescent="0.25">
      <c r="A1558" t="s">
        <v>8219</v>
      </c>
      <c r="B1558">
        <v>307</v>
      </c>
    </row>
    <row r="1559" spans="1:2" x14ac:dyDescent="0.25">
      <c r="A1559" t="s">
        <v>8219</v>
      </c>
      <c r="B1559">
        <v>329</v>
      </c>
    </row>
    <row r="1560" spans="1:2" x14ac:dyDescent="0.25">
      <c r="A1560" t="s">
        <v>8219</v>
      </c>
      <c r="B1560">
        <v>32</v>
      </c>
    </row>
    <row r="1561" spans="1:2" x14ac:dyDescent="0.25">
      <c r="A1561" t="s">
        <v>8219</v>
      </c>
      <c r="B1561">
        <v>27</v>
      </c>
    </row>
    <row r="1562" spans="1:2" x14ac:dyDescent="0.25">
      <c r="A1562" t="s">
        <v>8219</v>
      </c>
      <c r="B1562">
        <v>236</v>
      </c>
    </row>
    <row r="1563" spans="1:2" x14ac:dyDescent="0.25">
      <c r="A1563" t="s">
        <v>8219</v>
      </c>
      <c r="B1563">
        <v>42</v>
      </c>
    </row>
    <row r="1564" spans="1:2" x14ac:dyDescent="0.25">
      <c r="A1564" t="s">
        <v>8219</v>
      </c>
      <c r="B1564">
        <v>95</v>
      </c>
    </row>
    <row r="1565" spans="1:2" x14ac:dyDescent="0.25">
      <c r="A1565" t="s">
        <v>8219</v>
      </c>
      <c r="B1565">
        <v>37</v>
      </c>
    </row>
    <row r="1566" spans="1:2" x14ac:dyDescent="0.25">
      <c r="A1566" t="s">
        <v>8219</v>
      </c>
      <c r="B1566">
        <v>128</v>
      </c>
    </row>
    <row r="1567" spans="1:2" x14ac:dyDescent="0.25">
      <c r="A1567" t="s">
        <v>8219</v>
      </c>
      <c r="B1567">
        <v>156</v>
      </c>
    </row>
    <row r="1568" spans="1:2" x14ac:dyDescent="0.25">
      <c r="A1568" t="s">
        <v>8219</v>
      </c>
      <c r="B1568">
        <v>64</v>
      </c>
    </row>
    <row r="1569" spans="1:2" x14ac:dyDescent="0.25">
      <c r="A1569" t="s">
        <v>8219</v>
      </c>
      <c r="B1569">
        <v>58</v>
      </c>
    </row>
    <row r="1570" spans="1:2" x14ac:dyDescent="0.25">
      <c r="A1570" t="s">
        <v>8219</v>
      </c>
      <c r="B1570">
        <v>20</v>
      </c>
    </row>
    <row r="1571" spans="1:2" x14ac:dyDescent="0.25">
      <c r="A1571" t="s">
        <v>8219</v>
      </c>
      <c r="B1571">
        <v>47</v>
      </c>
    </row>
    <row r="1572" spans="1:2" x14ac:dyDescent="0.25">
      <c r="A1572" t="s">
        <v>8219</v>
      </c>
      <c r="B1572">
        <v>54</v>
      </c>
    </row>
    <row r="1573" spans="1:2" x14ac:dyDescent="0.25">
      <c r="A1573" t="s">
        <v>8219</v>
      </c>
      <c r="B1573">
        <v>9</v>
      </c>
    </row>
    <row r="1574" spans="1:2" x14ac:dyDescent="0.25">
      <c r="A1574" t="s">
        <v>8219</v>
      </c>
      <c r="B1574">
        <v>213</v>
      </c>
    </row>
    <row r="1575" spans="1:2" x14ac:dyDescent="0.25">
      <c r="A1575" t="s">
        <v>8219</v>
      </c>
      <c r="B1575">
        <v>57</v>
      </c>
    </row>
    <row r="1576" spans="1:2" x14ac:dyDescent="0.25">
      <c r="A1576" t="s">
        <v>8219</v>
      </c>
      <c r="B1576">
        <v>25</v>
      </c>
    </row>
    <row r="1577" spans="1:2" x14ac:dyDescent="0.25">
      <c r="A1577" t="s">
        <v>8219</v>
      </c>
      <c r="B1577">
        <v>104</v>
      </c>
    </row>
    <row r="1578" spans="1:2" x14ac:dyDescent="0.25">
      <c r="A1578" t="s">
        <v>8219</v>
      </c>
      <c r="B1578">
        <v>34</v>
      </c>
    </row>
    <row r="1579" spans="1:2" x14ac:dyDescent="0.25">
      <c r="A1579" t="s">
        <v>8219</v>
      </c>
      <c r="B1579">
        <v>67</v>
      </c>
    </row>
    <row r="1580" spans="1:2" x14ac:dyDescent="0.25">
      <c r="A1580" t="s">
        <v>8219</v>
      </c>
      <c r="B1580">
        <v>241</v>
      </c>
    </row>
    <row r="1581" spans="1:2" x14ac:dyDescent="0.25">
      <c r="A1581" t="s">
        <v>8219</v>
      </c>
      <c r="B1581">
        <v>123</v>
      </c>
    </row>
    <row r="1582" spans="1:2" x14ac:dyDescent="0.25">
      <c r="A1582" t="s">
        <v>8219</v>
      </c>
      <c r="B1582">
        <v>302</v>
      </c>
    </row>
    <row r="1583" spans="1:2" x14ac:dyDescent="0.25">
      <c r="A1583" t="s">
        <v>8219</v>
      </c>
      <c r="B1583">
        <v>89</v>
      </c>
    </row>
    <row r="1584" spans="1:2" x14ac:dyDescent="0.25">
      <c r="A1584" t="s">
        <v>8219</v>
      </c>
      <c r="B1584">
        <v>41</v>
      </c>
    </row>
    <row r="1585" spans="1:2" x14ac:dyDescent="0.25">
      <c r="A1585" t="s">
        <v>8219</v>
      </c>
      <c r="B1585">
        <v>69</v>
      </c>
    </row>
    <row r="1586" spans="1:2" x14ac:dyDescent="0.25">
      <c r="A1586" t="s">
        <v>8219</v>
      </c>
      <c r="B1586">
        <v>52</v>
      </c>
    </row>
    <row r="1587" spans="1:2" x14ac:dyDescent="0.25">
      <c r="A1587" t="s">
        <v>8219</v>
      </c>
      <c r="B1587">
        <v>57</v>
      </c>
    </row>
    <row r="1588" spans="1:2" x14ac:dyDescent="0.25">
      <c r="A1588" t="s">
        <v>8219</v>
      </c>
      <c r="B1588">
        <v>74</v>
      </c>
    </row>
    <row r="1589" spans="1:2" x14ac:dyDescent="0.25">
      <c r="A1589" t="s">
        <v>8219</v>
      </c>
      <c r="B1589">
        <v>63</v>
      </c>
    </row>
    <row r="1590" spans="1:2" x14ac:dyDescent="0.25">
      <c r="A1590" t="s">
        <v>8219</v>
      </c>
      <c r="B1590">
        <v>72</v>
      </c>
    </row>
    <row r="1591" spans="1:2" x14ac:dyDescent="0.25">
      <c r="A1591" t="s">
        <v>8219</v>
      </c>
      <c r="B1591">
        <v>71</v>
      </c>
    </row>
    <row r="1592" spans="1:2" x14ac:dyDescent="0.25">
      <c r="A1592" t="s">
        <v>8219</v>
      </c>
      <c r="B1592">
        <v>21</v>
      </c>
    </row>
    <row r="1593" spans="1:2" x14ac:dyDescent="0.25">
      <c r="A1593" t="s">
        <v>8219</v>
      </c>
      <c r="B1593">
        <v>930</v>
      </c>
    </row>
    <row r="1594" spans="1:2" x14ac:dyDescent="0.25">
      <c r="A1594" t="s">
        <v>8219</v>
      </c>
      <c r="B1594">
        <v>55</v>
      </c>
    </row>
    <row r="1595" spans="1:2" x14ac:dyDescent="0.25">
      <c r="A1595" t="s">
        <v>8219</v>
      </c>
      <c r="B1595">
        <v>61</v>
      </c>
    </row>
    <row r="1596" spans="1:2" x14ac:dyDescent="0.25">
      <c r="A1596" t="s">
        <v>8219</v>
      </c>
      <c r="B1596">
        <v>82</v>
      </c>
    </row>
    <row r="1597" spans="1:2" x14ac:dyDescent="0.25">
      <c r="A1597" t="s">
        <v>8219</v>
      </c>
      <c r="B1597">
        <v>71</v>
      </c>
    </row>
    <row r="1598" spans="1:2" x14ac:dyDescent="0.25">
      <c r="A1598" t="s">
        <v>8219</v>
      </c>
      <c r="B1598">
        <v>117</v>
      </c>
    </row>
    <row r="1599" spans="1:2" x14ac:dyDescent="0.25">
      <c r="A1599" t="s">
        <v>8219</v>
      </c>
      <c r="B1599">
        <v>29</v>
      </c>
    </row>
    <row r="1600" spans="1:2" x14ac:dyDescent="0.25">
      <c r="A1600" t="s">
        <v>8219</v>
      </c>
      <c r="B1600">
        <v>74</v>
      </c>
    </row>
    <row r="1601" spans="1:2" x14ac:dyDescent="0.25">
      <c r="A1601" t="s">
        <v>8219</v>
      </c>
      <c r="B1601">
        <v>23</v>
      </c>
    </row>
    <row r="1602" spans="1:2" x14ac:dyDescent="0.25">
      <c r="A1602" t="s">
        <v>8219</v>
      </c>
      <c r="B1602">
        <v>60</v>
      </c>
    </row>
    <row r="1603" spans="1:2" x14ac:dyDescent="0.25">
      <c r="A1603" t="s">
        <v>8219</v>
      </c>
      <c r="B1603">
        <v>55</v>
      </c>
    </row>
    <row r="1604" spans="1:2" x14ac:dyDescent="0.25">
      <c r="A1604" t="s">
        <v>8219</v>
      </c>
      <c r="B1604">
        <v>51</v>
      </c>
    </row>
    <row r="1605" spans="1:2" x14ac:dyDescent="0.25">
      <c r="A1605" t="s">
        <v>8219</v>
      </c>
      <c r="B1605">
        <v>78</v>
      </c>
    </row>
    <row r="1606" spans="1:2" x14ac:dyDescent="0.25">
      <c r="A1606" t="s">
        <v>8219</v>
      </c>
      <c r="B1606">
        <v>62</v>
      </c>
    </row>
    <row r="1607" spans="1:2" x14ac:dyDescent="0.25">
      <c r="A1607" t="s">
        <v>8219</v>
      </c>
      <c r="B1607">
        <v>45</v>
      </c>
    </row>
    <row r="1608" spans="1:2" x14ac:dyDescent="0.25">
      <c r="A1608" t="s">
        <v>8219</v>
      </c>
      <c r="B1608">
        <v>15</v>
      </c>
    </row>
    <row r="1609" spans="1:2" x14ac:dyDescent="0.25">
      <c r="A1609" t="s">
        <v>8219</v>
      </c>
      <c r="B1609">
        <v>151</v>
      </c>
    </row>
    <row r="1610" spans="1:2" x14ac:dyDescent="0.25">
      <c r="A1610" t="s">
        <v>8219</v>
      </c>
      <c r="B1610">
        <v>68</v>
      </c>
    </row>
    <row r="1611" spans="1:2" x14ac:dyDescent="0.25">
      <c r="A1611" t="s">
        <v>8219</v>
      </c>
      <c r="B1611">
        <v>46</v>
      </c>
    </row>
    <row r="1612" spans="1:2" x14ac:dyDescent="0.25">
      <c r="A1612" t="s">
        <v>8219</v>
      </c>
      <c r="B1612">
        <v>24</v>
      </c>
    </row>
    <row r="1613" spans="1:2" x14ac:dyDescent="0.25">
      <c r="A1613" t="s">
        <v>8219</v>
      </c>
      <c r="B1613">
        <v>70</v>
      </c>
    </row>
    <row r="1614" spans="1:2" x14ac:dyDescent="0.25">
      <c r="A1614" t="s">
        <v>8219</v>
      </c>
      <c r="B1614">
        <v>244</v>
      </c>
    </row>
    <row r="1615" spans="1:2" x14ac:dyDescent="0.25">
      <c r="A1615" t="s">
        <v>8219</v>
      </c>
      <c r="B1615">
        <v>82</v>
      </c>
    </row>
    <row r="1616" spans="1:2" x14ac:dyDescent="0.25">
      <c r="A1616" t="s">
        <v>8219</v>
      </c>
      <c r="B1616">
        <v>226</v>
      </c>
    </row>
    <row r="1617" spans="1:2" x14ac:dyDescent="0.25">
      <c r="A1617" t="s">
        <v>8219</v>
      </c>
      <c r="B1617">
        <v>60</v>
      </c>
    </row>
    <row r="1618" spans="1:2" x14ac:dyDescent="0.25">
      <c r="A1618" t="s">
        <v>8219</v>
      </c>
      <c r="B1618">
        <v>322</v>
      </c>
    </row>
    <row r="1619" spans="1:2" x14ac:dyDescent="0.25">
      <c r="A1619" t="s">
        <v>8219</v>
      </c>
      <c r="B1619">
        <v>94</v>
      </c>
    </row>
    <row r="1620" spans="1:2" x14ac:dyDescent="0.25">
      <c r="A1620" t="s">
        <v>8219</v>
      </c>
      <c r="B1620">
        <v>47</v>
      </c>
    </row>
    <row r="1621" spans="1:2" x14ac:dyDescent="0.25">
      <c r="A1621" t="s">
        <v>8219</v>
      </c>
      <c r="B1621">
        <v>115</v>
      </c>
    </row>
    <row r="1622" spans="1:2" x14ac:dyDescent="0.25">
      <c r="A1622" t="s">
        <v>8219</v>
      </c>
      <c r="B1622">
        <v>134</v>
      </c>
    </row>
    <row r="1623" spans="1:2" x14ac:dyDescent="0.25">
      <c r="A1623" t="s">
        <v>8219</v>
      </c>
      <c r="B1623">
        <v>35</v>
      </c>
    </row>
    <row r="1624" spans="1:2" x14ac:dyDescent="0.25">
      <c r="A1624" t="s">
        <v>8219</v>
      </c>
      <c r="B1624">
        <v>104</v>
      </c>
    </row>
    <row r="1625" spans="1:2" x14ac:dyDescent="0.25">
      <c r="A1625" t="s">
        <v>8219</v>
      </c>
      <c r="B1625">
        <v>184</v>
      </c>
    </row>
    <row r="1626" spans="1:2" x14ac:dyDescent="0.25">
      <c r="A1626" t="s">
        <v>8219</v>
      </c>
      <c r="B1626">
        <v>119</v>
      </c>
    </row>
    <row r="1627" spans="1:2" x14ac:dyDescent="0.25">
      <c r="A1627" t="s">
        <v>8219</v>
      </c>
      <c r="B1627">
        <v>59</v>
      </c>
    </row>
    <row r="1628" spans="1:2" x14ac:dyDescent="0.25">
      <c r="A1628" t="s">
        <v>8219</v>
      </c>
      <c r="B1628">
        <v>113</v>
      </c>
    </row>
    <row r="1629" spans="1:2" x14ac:dyDescent="0.25">
      <c r="A1629" t="s">
        <v>8219</v>
      </c>
      <c r="B1629">
        <v>84</v>
      </c>
    </row>
    <row r="1630" spans="1:2" x14ac:dyDescent="0.25">
      <c r="A1630" t="s">
        <v>8219</v>
      </c>
      <c r="B1630">
        <v>74</v>
      </c>
    </row>
    <row r="1631" spans="1:2" x14ac:dyDescent="0.25">
      <c r="A1631" t="s">
        <v>8219</v>
      </c>
      <c r="B1631">
        <v>216</v>
      </c>
    </row>
    <row r="1632" spans="1:2" x14ac:dyDescent="0.25">
      <c r="A1632" t="s">
        <v>8219</v>
      </c>
      <c r="B1632">
        <v>39</v>
      </c>
    </row>
    <row r="1633" spans="1:2" x14ac:dyDescent="0.25">
      <c r="A1633" t="s">
        <v>8219</v>
      </c>
      <c r="B1633">
        <v>21</v>
      </c>
    </row>
    <row r="1634" spans="1:2" x14ac:dyDescent="0.25">
      <c r="A1634" t="s">
        <v>8219</v>
      </c>
      <c r="B1634">
        <v>30</v>
      </c>
    </row>
    <row r="1635" spans="1:2" x14ac:dyDescent="0.25">
      <c r="A1635" t="s">
        <v>8219</v>
      </c>
      <c r="B1635">
        <v>37</v>
      </c>
    </row>
    <row r="1636" spans="1:2" x14ac:dyDescent="0.25">
      <c r="A1636" t="s">
        <v>8219</v>
      </c>
      <c r="B1636">
        <v>202</v>
      </c>
    </row>
    <row r="1637" spans="1:2" x14ac:dyDescent="0.25">
      <c r="A1637" t="s">
        <v>8219</v>
      </c>
      <c r="B1637">
        <v>37</v>
      </c>
    </row>
    <row r="1638" spans="1:2" x14ac:dyDescent="0.25">
      <c r="A1638" t="s">
        <v>8219</v>
      </c>
      <c r="B1638">
        <v>28</v>
      </c>
    </row>
    <row r="1639" spans="1:2" x14ac:dyDescent="0.25">
      <c r="A1639" t="s">
        <v>8219</v>
      </c>
      <c r="B1639">
        <v>26</v>
      </c>
    </row>
    <row r="1640" spans="1:2" x14ac:dyDescent="0.25">
      <c r="A1640" t="s">
        <v>8219</v>
      </c>
      <c r="B1640">
        <v>61</v>
      </c>
    </row>
    <row r="1641" spans="1:2" x14ac:dyDescent="0.25">
      <c r="A1641" t="s">
        <v>8219</v>
      </c>
      <c r="B1641">
        <v>115</v>
      </c>
    </row>
    <row r="1642" spans="1:2" x14ac:dyDescent="0.25">
      <c r="A1642" t="s">
        <v>8219</v>
      </c>
      <c r="B1642">
        <v>181</v>
      </c>
    </row>
    <row r="1643" spans="1:2" x14ac:dyDescent="0.25">
      <c r="A1643" t="s">
        <v>8219</v>
      </c>
      <c r="B1643">
        <v>110</v>
      </c>
    </row>
    <row r="1644" spans="1:2" x14ac:dyDescent="0.25">
      <c r="A1644" t="s">
        <v>8219</v>
      </c>
      <c r="B1644">
        <v>269</v>
      </c>
    </row>
    <row r="1645" spans="1:2" x14ac:dyDescent="0.25">
      <c r="A1645" t="s">
        <v>8219</v>
      </c>
      <c r="B1645">
        <v>79</v>
      </c>
    </row>
    <row r="1646" spans="1:2" x14ac:dyDescent="0.25">
      <c r="A1646" t="s">
        <v>8219</v>
      </c>
      <c r="B1646">
        <v>104</v>
      </c>
    </row>
    <row r="1647" spans="1:2" x14ac:dyDescent="0.25">
      <c r="A1647" t="s">
        <v>8219</v>
      </c>
      <c r="B1647">
        <v>34</v>
      </c>
    </row>
    <row r="1648" spans="1:2" x14ac:dyDescent="0.25">
      <c r="A1648" t="s">
        <v>8219</v>
      </c>
      <c r="B1648">
        <v>167</v>
      </c>
    </row>
    <row r="1649" spans="1:2" x14ac:dyDescent="0.25">
      <c r="A1649" t="s">
        <v>8219</v>
      </c>
      <c r="B1649">
        <v>183</v>
      </c>
    </row>
    <row r="1650" spans="1:2" x14ac:dyDescent="0.25">
      <c r="A1650" t="s">
        <v>8219</v>
      </c>
      <c r="B1650">
        <v>71</v>
      </c>
    </row>
    <row r="1651" spans="1:2" x14ac:dyDescent="0.25">
      <c r="A1651" t="s">
        <v>8219</v>
      </c>
      <c r="B1651">
        <v>69</v>
      </c>
    </row>
    <row r="1652" spans="1:2" x14ac:dyDescent="0.25">
      <c r="A1652" t="s">
        <v>8219</v>
      </c>
      <c r="B1652">
        <v>270</v>
      </c>
    </row>
    <row r="1653" spans="1:2" x14ac:dyDescent="0.25">
      <c r="A1653" t="s">
        <v>8219</v>
      </c>
      <c r="B1653">
        <v>193</v>
      </c>
    </row>
    <row r="1654" spans="1:2" x14ac:dyDescent="0.25">
      <c r="A1654" t="s">
        <v>8219</v>
      </c>
      <c r="B1654">
        <v>57</v>
      </c>
    </row>
    <row r="1655" spans="1:2" x14ac:dyDescent="0.25">
      <c r="A1655" t="s">
        <v>8219</v>
      </c>
      <c r="B1655">
        <v>200</v>
      </c>
    </row>
    <row r="1656" spans="1:2" x14ac:dyDescent="0.25">
      <c r="A1656" t="s">
        <v>8219</v>
      </c>
      <c r="B1656">
        <v>88</v>
      </c>
    </row>
    <row r="1657" spans="1:2" x14ac:dyDescent="0.25">
      <c r="A1657" t="s">
        <v>8219</v>
      </c>
      <c r="B1657">
        <v>213</v>
      </c>
    </row>
    <row r="1658" spans="1:2" x14ac:dyDescent="0.25">
      <c r="A1658" t="s">
        <v>8219</v>
      </c>
      <c r="B1658">
        <v>20</v>
      </c>
    </row>
    <row r="1659" spans="1:2" x14ac:dyDescent="0.25">
      <c r="A1659" t="s">
        <v>8219</v>
      </c>
      <c r="B1659">
        <v>50</v>
      </c>
    </row>
    <row r="1660" spans="1:2" x14ac:dyDescent="0.25">
      <c r="A1660" t="s">
        <v>8219</v>
      </c>
      <c r="B1660">
        <v>115</v>
      </c>
    </row>
    <row r="1661" spans="1:2" x14ac:dyDescent="0.25">
      <c r="A1661" t="s">
        <v>8219</v>
      </c>
      <c r="B1661">
        <v>186</v>
      </c>
    </row>
    <row r="1662" spans="1:2" x14ac:dyDescent="0.25">
      <c r="A1662" t="s">
        <v>8219</v>
      </c>
      <c r="B1662">
        <v>18</v>
      </c>
    </row>
    <row r="1663" spans="1:2" x14ac:dyDescent="0.25">
      <c r="A1663" t="s">
        <v>8219</v>
      </c>
      <c r="B1663">
        <v>176</v>
      </c>
    </row>
    <row r="1664" spans="1:2" x14ac:dyDescent="0.25">
      <c r="A1664" t="s">
        <v>8219</v>
      </c>
      <c r="B1664">
        <v>41</v>
      </c>
    </row>
    <row r="1665" spans="1:2" x14ac:dyDescent="0.25">
      <c r="A1665" t="s">
        <v>8219</v>
      </c>
      <c r="B1665">
        <v>75</v>
      </c>
    </row>
    <row r="1666" spans="1:2" x14ac:dyDescent="0.25">
      <c r="A1666" t="s">
        <v>8219</v>
      </c>
      <c r="B1666">
        <v>97</v>
      </c>
    </row>
    <row r="1667" spans="1:2" x14ac:dyDescent="0.25">
      <c r="A1667" t="s">
        <v>8219</v>
      </c>
      <c r="B1667">
        <v>73</v>
      </c>
    </row>
    <row r="1668" spans="1:2" x14ac:dyDescent="0.25">
      <c r="A1668" t="s">
        <v>8219</v>
      </c>
      <c r="B1668">
        <v>49</v>
      </c>
    </row>
    <row r="1669" spans="1:2" x14ac:dyDescent="0.25">
      <c r="A1669" t="s">
        <v>8219</v>
      </c>
      <c r="B1669">
        <v>134</v>
      </c>
    </row>
    <row r="1670" spans="1:2" x14ac:dyDescent="0.25">
      <c r="A1670" t="s">
        <v>8219</v>
      </c>
      <c r="B1670">
        <v>68</v>
      </c>
    </row>
    <row r="1671" spans="1:2" x14ac:dyDescent="0.25">
      <c r="A1671" t="s">
        <v>8219</v>
      </c>
      <c r="B1671">
        <v>49</v>
      </c>
    </row>
    <row r="1672" spans="1:2" x14ac:dyDescent="0.25">
      <c r="A1672" t="s">
        <v>8219</v>
      </c>
      <c r="B1672">
        <v>63</v>
      </c>
    </row>
    <row r="1673" spans="1:2" x14ac:dyDescent="0.25">
      <c r="A1673" t="s">
        <v>8219</v>
      </c>
      <c r="B1673">
        <v>163</v>
      </c>
    </row>
    <row r="1674" spans="1:2" x14ac:dyDescent="0.25">
      <c r="A1674" t="s">
        <v>8219</v>
      </c>
      <c r="B1674">
        <v>288</v>
      </c>
    </row>
    <row r="1675" spans="1:2" x14ac:dyDescent="0.25">
      <c r="A1675" t="s">
        <v>8219</v>
      </c>
      <c r="B1675">
        <v>42</v>
      </c>
    </row>
    <row r="1676" spans="1:2" x14ac:dyDescent="0.25">
      <c r="A1676" t="s">
        <v>8219</v>
      </c>
      <c r="B1676">
        <v>70</v>
      </c>
    </row>
    <row r="1677" spans="1:2" x14ac:dyDescent="0.25">
      <c r="A1677" t="s">
        <v>8219</v>
      </c>
      <c r="B1677">
        <v>30</v>
      </c>
    </row>
    <row r="1678" spans="1:2" x14ac:dyDescent="0.25">
      <c r="A1678" t="s">
        <v>8219</v>
      </c>
      <c r="B1678">
        <v>51</v>
      </c>
    </row>
    <row r="1679" spans="1:2" x14ac:dyDescent="0.25">
      <c r="A1679" t="s">
        <v>8219</v>
      </c>
      <c r="B1679">
        <v>145</v>
      </c>
    </row>
    <row r="1680" spans="1:2" x14ac:dyDescent="0.25">
      <c r="A1680" t="s">
        <v>8219</v>
      </c>
      <c r="B1680">
        <v>21</v>
      </c>
    </row>
    <row r="1681" spans="1:2" x14ac:dyDescent="0.25">
      <c r="A1681" t="s">
        <v>8219</v>
      </c>
      <c r="B1681">
        <v>286</v>
      </c>
    </row>
    <row r="1682" spans="1:2" x14ac:dyDescent="0.25">
      <c r="A1682" t="s">
        <v>8219</v>
      </c>
      <c r="B1682">
        <v>12</v>
      </c>
    </row>
    <row r="1683" spans="1:2" x14ac:dyDescent="0.25">
      <c r="A1683" t="s">
        <v>8219</v>
      </c>
      <c r="B1683">
        <v>100</v>
      </c>
    </row>
    <row r="1684" spans="1:2" x14ac:dyDescent="0.25">
      <c r="A1684" t="s">
        <v>8219</v>
      </c>
      <c r="B1684">
        <v>100</v>
      </c>
    </row>
    <row r="1685" spans="1:2" x14ac:dyDescent="0.25">
      <c r="A1685" t="s">
        <v>8219</v>
      </c>
      <c r="B1685">
        <v>34</v>
      </c>
    </row>
    <row r="1686" spans="1:2" x14ac:dyDescent="0.25">
      <c r="A1686" t="s">
        <v>8219</v>
      </c>
      <c r="B1686">
        <v>63</v>
      </c>
    </row>
    <row r="1687" spans="1:2" x14ac:dyDescent="0.25">
      <c r="A1687" t="s">
        <v>8219</v>
      </c>
      <c r="B1687">
        <v>30</v>
      </c>
    </row>
    <row r="1688" spans="1:2" x14ac:dyDescent="0.25">
      <c r="A1688" t="s">
        <v>8219</v>
      </c>
      <c r="B1688">
        <v>47</v>
      </c>
    </row>
    <row r="1689" spans="1:2" x14ac:dyDescent="0.25">
      <c r="A1689" t="s">
        <v>8219</v>
      </c>
      <c r="B1689">
        <v>237</v>
      </c>
    </row>
    <row r="1690" spans="1:2" x14ac:dyDescent="0.25">
      <c r="A1690" t="s">
        <v>8219</v>
      </c>
      <c r="B1690">
        <v>47</v>
      </c>
    </row>
    <row r="1691" spans="1:2" x14ac:dyDescent="0.25">
      <c r="A1691" t="s">
        <v>8219</v>
      </c>
      <c r="B1691">
        <v>15</v>
      </c>
    </row>
    <row r="1692" spans="1:2" x14ac:dyDescent="0.25">
      <c r="A1692" t="s">
        <v>8219</v>
      </c>
      <c r="B1692">
        <v>81</v>
      </c>
    </row>
    <row r="1693" spans="1:2" x14ac:dyDescent="0.25">
      <c r="A1693" t="s">
        <v>8219</v>
      </c>
      <c r="B1693">
        <v>122</v>
      </c>
    </row>
    <row r="1694" spans="1:2" x14ac:dyDescent="0.25">
      <c r="A1694" t="s">
        <v>8219</v>
      </c>
      <c r="B1694">
        <v>34</v>
      </c>
    </row>
    <row r="1695" spans="1:2" x14ac:dyDescent="0.25">
      <c r="A1695" t="s">
        <v>8219</v>
      </c>
      <c r="B1695">
        <v>207</v>
      </c>
    </row>
    <row r="1696" spans="1:2" x14ac:dyDescent="0.25">
      <c r="A1696" t="s">
        <v>8219</v>
      </c>
      <c r="B1696">
        <v>25</v>
      </c>
    </row>
    <row r="1697" spans="1:2" x14ac:dyDescent="0.25">
      <c r="A1697" t="s">
        <v>8219</v>
      </c>
      <c r="B1697">
        <v>72</v>
      </c>
    </row>
    <row r="1698" spans="1:2" x14ac:dyDescent="0.25">
      <c r="A1698" t="s">
        <v>8219</v>
      </c>
      <c r="B1698">
        <v>14</v>
      </c>
    </row>
    <row r="1699" spans="1:2" x14ac:dyDescent="0.25">
      <c r="A1699" t="s">
        <v>8219</v>
      </c>
      <c r="B1699">
        <v>15</v>
      </c>
    </row>
    <row r="1700" spans="1:2" x14ac:dyDescent="0.25">
      <c r="A1700" t="s">
        <v>8219</v>
      </c>
      <c r="B1700">
        <v>91</v>
      </c>
    </row>
    <row r="1701" spans="1:2" x14ac:dyDescent="0.25">
      <c r="A1701" t="s">
        <v>8219</v>
      </c>
      <c r="B1701">
        <v>24</v>
      </c>
    </row>
    <row r="1702" spans="1:2" x14ac:dyDescent="0.25">
      <c r="A1702" t="s">
        <v>8219</v>
      </c>
      <c r="B1702">
        <v>27</v>
      </c>
    </row>
    <row r="1703" spans="1:2" x14ac:dyDescent="0.25">
      <c r="A1703" t="s">
        <v>8219</v>
      </c>
      <c r="B1703">
        <v>47</v>
      </c>
    </row>
    <row r="1704" spans="1:2" x14ac:dyDescent="0.25">
      <c r="A1704" t="s">
        <v>8219</v>
      </c>
      <c r="B1704">
        <v>44</v>
      </c>
    </row>
    <row r="1705" spans="1:2" x14ac:dyDescent="0.25">
      <c r="A1705" t="s">
        <v>8219</v>
      </c>
      <c r="B1705">
        <v>72</v>
      </c>
    </row>
    <row r="1706" spans="1:2" x14ac:dyDescent="0.25">
      <c r="A1706" t="s">
        <v>8219</v>
      </c>
      <c r="B1706">
        <v>63</v>
      </c>
    </row>
    <row r="1707" spans="1:2" x14ac:dyDescent="0.25">
      <c r="A1707" t="s">
        <v>8219</v>
      </c>
      <c r="B1707">
        <v>88</v>
      </c>
    </row>
    <row r="1708" spans="1:2" x14ac:dyDescent="0.25">
      <c r="A1708" t="s">
        <v>8219</v>
      </c>
      <c r="B1708">
        <v>70</v>
      </c>
    </row>
    <row r="1709" spans="1:2" x14ac:dyDescent="0.25">
      <c r="A1709" t="s">
        <v>8219</v>
      </c>
      <c r="B1709">
        <v>50</v>
      </c>
    </row>
    <row r="1710" spans="1:2" x14ac:dyDescent="0.25">
      <c r="A1710" t="s">
        <v>8219</v>
      </c>
      <c r="B1710">
        <v>35</v>
      </c>
    </row>
    <row r="1711" spans="1:2" x14ac:dyDescent="0.25">
      <c r="A1711" t="s">
        <v>8219</v>
      </c>
      <c r="B1711">
        <v>175</v>
      </c>
    </row>
    <row r="1712" spans="1:2" x14ac:dyDescent="0.25">
      <c r="A1712" t="s">
        <v>8219</v>
      </c>
      <c r="B1712">
        <v>20</v>
      </c>
    </row>
    <row r="1713" spans="1:2" x14ac:dyDescent="0.25">
      <c r="A1713" t="s">
        <v>8219</v>
      </c>
      <c r="B1713">
        <v>54</v>
      </c>
    </row>
    <row r="1714" spans="1:2" x14ac:dyDescent="0.25">
      <c r="A1714" t="s">
        <v>8219</v>
      </c>
      <c r="B1714">
        <v>20</v>
      </c>
    </row>
    <row r="1715" spans="1:2" x14ac:dyDescent="0.25">
      <c r="A1715" t="s">
        <v>8219</v>
      </c>
      <c r="B1715">
        <v>57</v>
      </c>
    </row>
    <row r="1716" spans="1:2" x14ac:dyDescent="0.25">
      <c r="A1716" t="s">
        <v>8219</v>
      </c>
      <c r="B1716">
        <v>31</v>
      </c>
    </row>
    <row r="1717" spans="1:2" x14ac:dyDescent="0.25">
      <c r="A1717" t="s">
        <v>8219</v>
      </c>
      <c r="B1717">
        <v>31</v>
      </c>
    </row>
    <row r="1718" spans="1:2" x14ac:dyDescent="0.25">
      <c r="A1718" t="s">
        <v>8219</v>
      </c>
      <c r="B1718">
        <v>45</v>
      </c>
    </row>
    <row r="1719" spans="1:2" x14ac:dyDescent="0.25">
      <c r="A1719" t="s">
        <v>8219</v>
      </c>
      <c r="B1719">
        <v>41</v>
      </c>
    </row>
    <row r="1720" spans="1:2" x14ac:dyDescent="0.25">
      <c r="A1720" t="s">
        <v>8219</v>
      </c>
      <c r="B1720">
        <v>29</v>
      </c>
    </row>
    <row r="1721" spans="1:2" x14ac:dyDescent="0.25">
      <c r="A1721" t="s">
        <v>8219</v>
      </c>
      <c r="B1721">
        <v>58</v>
      </c>
    </row>
    <row r="1722" spans="1:2" x14ac:dyDescent="0.25">
      <c r="A1722" t="s">
        <v>8219</v>
      </c>
      <c r="B1722">
        <v>89</v>
      </c>
    </row>
    <row r="1723" spans="1:2" x14ac:dyDescent="0.25">
      <c r="A1723" t="s">
        <v>8219</v>
      </c>
      <c r="B1723">
        <v>125</v>
      </c>
    </row>
    <row r="1724" spans="1:2" x14ac:dyDescent="0.25">
      <c r="A1724" t="s">
        <v>8219</v>
      </c>
      <c r="B1724">
        <v>18</v>
      </c>
    </row>
    <row r="1725" spans="1:2" x14ac:dyDescent="0.25">
      <c r="A1725" t="s">
        <v>8219</v>
      </c>
      <c r="B1725">
        <v>32</v>
      </c>
    </row>
    <row r="1726" spans="1:2" x14ac:dyDescent="0.25">
      <c r="A1726" t="s">
        <v>8219</v>
      </c>
      <c r="B1726">
        <v>16</v>
      </c>
    </row>
    <row r="1727" spans="1:2" x14ac:dyDescent="0.25">
      <c r="A1727" t="s">
        <v>8219</v>
      </c>
      <c r="B1727">
        <v>38</v>
      </c>
    </row>
    <row r="1728" spans="1:2" x14ac:dyDescent="0.25">
      <c r="A1728" t="s">
        <v>8219</v>
      </c>
      <c r="B1728">
        <v>15</v>
      </c>
    </row>
    <row r="1729" spans="1:2" x14ac:dyDescent="0.25">
      <c r="A1729" t="s">
        <v>8219</v>
      </c>
      <c r="B1729">
        <v>23</v>
      </c>
    </row>
    <row r="1730" spans="1:2" x14ac:dyDescent="0.25">
      <c r="A1730" t="s">
        <v>8219</v>
      </c>
      <c r="B1730">
        <v>49</v>
      </c>
    </row>
    <row r="1731" spans="1:2" x14ac:dyDescent="0.25">
      <c r="A1731" t="s">
        <v>8219</v>
      </c>
      <c r="B1731">
        <v>10</v>
      </c>
    </row>
    <row r="1732" spans="1:2" x14ac:dyDescent="0.25">
      <c r="A1732" t="s">
        <v>8219</v>
      </c>
      <c r="B1732">
        <v>15</v>
      </c>
    </row>
    <row r="1733" spans="1:2" x14ac:dyDescent="0.25">
      <c r="A1733" t="s">
        <v>8219</v>
      </c>
      <c r="B1733">
        <v>57</v>
      </c>
    </row>
    <row r="1734" spans="1:2" x14ac:dyDescent="0.25">
      <c r="A1734" t="s">
        <v>8219</v>
      </c>
      <c r="B1734">
        <v>33</v>
      </c>
    </row>
    <row r="1735" spans="1:2" x14ac:dyDescent="0.25">
      <c r="A1735" t="s">
        <v>8219</v>
      </c>
      <c r="B1735">
        <v>9</v>
      </c>
    </row>
    <row r="1736" spans="1:2" x14ac:dyDescent="0.25">
      <c r="A1736" t="s">
        <v>8219</v>
      </c>
      <c r="B1736">
        <v>26</v>
      </c>
    </row>
    <row r="1737" spans="1:2" x14ac:dyDescent="0.25">
      <c r="A1737" t="s">
        <v>8219</v>
      </c>
      <c r="B1737">
        <v>69</v>
      </c>
    </row>
    <row r="1738" spans="1:2" x14ac:dyDescent="0.25">
      <c r="A1738" t="s">
        <v>8219</v>
      </c>
      <c r="B1738">
        <v>65</v>
      </c>
    </row>
    <row r="1739" spans="1:2" x14ac:dyDescent="0.25">
      <c r="A1739" t="s">
        <v>8219</v>
      </c>
      <c r="B1739">
        <v>83</v>
      </c>
    </row>
    <row r="1740" spans="1:2" x14ac:dyDescent="0.25">
      <c r="A1740" t="s">
        <v>8219</v>
      </c>
      <c r="B1740">
        <v>111</v>
      </c>
    </row>
    <row r="1741" spans="1:2" x14ac:dyDescent="0.25">
      <c r="A1741" t="s">
        <v>8219</v>
      </c>
      <c r="B1741">
        <v>46</v>
      </c>
    </row>
    <row r="1742" spans="1:2" x14ac:dyDescent="0.25">
      <c r="A1742" t="s">
        <v>8219</v>
      </c>
      <c r="B1742">
        <v>63</v>
      </c>
    </row>
    <row r="1743" spans="1:2" x14ac:dyDescent="0.25">
      <c r="A1743" t="s">
        <v>8219</v>
      </c>
      <c r="B1743">
        <v>9</v>
      </c>
    </row>
    <row r="1744" spans="1:2" x14ac:dyDescent="0.25">
      <c r="A1744" t="s">
        <v>8219</v>
      </c>
      <c r="B1744">
        <v>34</v>
      </c>
    </row>
    <row r="1745" spans="1:2" x14ac:dyDescent="0.25">
      <c r="A1745" t="s">
        <v>8219</v>
      </c>
      <c r="B1745">
        <v>112</v>
      </c>
    </row>
    <row r="1746" spans="1:2" x14ac:dyDescent="0.25">
      <c r="A1746" t="s">
        <v>8219</v>
      </c>
      <c r="B1746">
        <v>47</v>
      </c>
    </row>
    <row r="1747" spans="1:2" x14ac:dyDescent="0.25">
      <c r="A1747" t="s">
        <v>8219</v>
      </c>
      <c r="B1747">
        <v>38</v>
      </c>
    </row>
    <row r="1748" spans="1:2" x14ac:dyDescent="0.25">
      <c r="A1748" t="s">
        <v>8219</v>
      </c>
      <c r="B1748">
        <v>28</v>
      </c>
    </row>
    <row r="1749" spans="1:2" x14ac:dyDescent="0.25">
      <c r="A1749" t="s">
        <v>8219</v>
      </c>
      <c r="B1749">
        <v>78</v>
      </c>
    </row>
    <row r="1750" spans="1:2" x14ac:dyDescent="0.25">
      <c r="A1750" t="s">
        <v>8219</v>
      </c>
      <c r="B1750">
        <v>23</v>
      </c>
    </row>
    <row r="1751" spans="1:2" x14ac:dyDescent="0.25">
      <c r="A1751" t="s">
        <v>8219</v>
      </c>
      <c r="B1751">
        <v>40</v>
      </c>
    </row>
    <row r="1752" spans="1:2" x14ac:dyDescent="0.25">
      <c r="A1752" t="s">
        <v>8219</v>
      </c>
      <c r="B1752">
        <v>13</v>
      </c>
    </row>
    <row r="1753" spans="1:2" x14ac:dyDescent="0.25">
      <c r="A1753" t="s">
        <v>8219</v>
      </c>
      <c r="B1753">
        <v>18</v>
      </c>
    </row>
    <row r="1754" spans="1:2" x14ac:dyDescent="0.25">
      <c r="A1754" t="s">
        <v>8219</v>
      </c>
      <c r="B1754">
        <v>22</v>
      </c>
    </row>
    <row r="1755" spans="1:2" x14ac:dyDescent="0.25">
      <c r="A1755" t="s">
        <v>8219</v>
      </c>
      <c r="B1755">
        <v>79</v>
      </c>
    </row>
    <row r="1756" spans="1:2" x14ac:dyDescent="0.25">
      <c r="A1756" t="s">
        <v>8219</v>
      </c>
      <c r="B1756">
        <v>14</v>
      </c>
    </row>
    <row r="1757" spans="1:2" x14ac:dyDescent="0.25">
      <c r="A1757" t="s">
        <v>8219</v>
      </c>
      <c r="B1757">
        <v>51</v>
      </c>
    </row>
    <row r="1758" spans="1:2" x14ac:dyDescent="0.25">
      <c r="A1758" t="s">
        <v>8219</v>
      </c>
      <c r="B1758">
        <v>54</v>
      </c>
    </row>
    <row r="1759" spans="1:2" x14ac:dyDescent="0.25">
      <c r="A1759" t="s">
        <v>8219</v>
      </c>
      <c r="B1759">
        <v>70</v>
      </c>
    </row>
    <row r="1760" spans="1:2" x14ac:dyDescent="0.25">
      <c r="A1760" t="s">
        <v>8219</v>
      </c>
      <c r="B1760">
        <v>44</v>
      </c>
    </row>
    <row r="1761" spans="1:2" x14ac:dyDescent="0.25">
      <c r="A1761" t="s">
        <v>8219</v>
      </c>
      <c r="B1761">
        <v>55</v>
      </c>
    </row>
    <row r="1762" spans="1:2" x14ac:dyDescent="0.25">
      <c r="A1762" t="s">
        <v>8219</v>
      </c>
      <c r="B1762">
        <v>15</v>
      </c>
    </row>
    <row r="1763" spans="1:2" x14ac:dyDescent="0.25">
      <c r="A1763" t="s">
        <v>8219</v>
      </c>
      <c r="B1763">
        <v>27</v>
      </c>
    </row>
    <row r="1764" spans="1:2" x14ac:dyDescent="0.25">
      <c r="A1764" t="s">
        <v>8219</v>
      </c>
      <c r="B1764">
        <v>21</v>
      </c>
    </row>
    <row r="1765" spans="1:2" x14ac:dyDescent="0.25">
      <c r="A1765" t="s">
        <v>8219</v>
      </c>
      <c r="B1765">
        <v>162</v>
      </c>
    </row>
    <row r="1766" spans="1:2" x14ac:dyDescent="0.25">
      <c r="A1766" t="s">
        <v>8219</v>
      </c>
      <c r="B1766">
        <v>23</v>
      </c>
    </row>
    <row r="1767" spans="1:2" x14ac:dyDescent="0.25">
      <c r="A1767" t="s">
        <v>8219</v>
      </c>
      <c r="B1767">
        <v>72</v>
      </c>
    </row>
    <row r="1768" spans="1:2" x14ac:dyDescent="0.25">
      <c r="A1768" t="s">
        <v>8219</v>
      </c>
      <c r="B1768">
        <v>68</v>
      </c>
    </row>
    <row r="1769" spans="1:2" x14ac:dyDescent="0.25">
      <c r="A1769" t="s">
        <v>8219</v>
      </c>
      <c r="B1769">
        <v>20</v>
      </c>
    </row>
    <row r="1770" spans="1:2" x14ac:dyDescent="0.25">
      <c r="A1770" t="s">
        <v>8219</v>
      </c>
      <c r="B1770">
        <v>26</v>
      </c>
    </row>
    <row r="1771" spans="1:2" x14ac:dyDescent="0.25">
      <c r="A1771" t="s">
        <v>8219</v>
      </c>
      <c r="B1771">
        <v>72</v>
      </c>
    </row>
    <row r="1772" spans="1:2" x14ac:dyDescent="0.25">
      <c r="A1772" t="s">
        <v>8219</v>
      </c>
      <c r="B1772">
        <v>3</v>
      </c>
    </row>
    <row r="1773" spans="1:2" x14ac:dyDescent="0.25">
      <c r="A1773" t="s">
        <v>8219</v>
      </c>
      <c r="B1773">
        <v>18</v>
      </c>
    </row>
    <row r="1774" spans="1:2" x14ac:dyDescent="0.25">
      <c r="A1774" t="s">
        <v>8219</v>
      </c>
      <c r="B1774">
        <v>30</v>
      </c>
    </row>
    <row r="1775" spans="1:2" x14ac:dyDescent="0.25">
      <c r="A1775" t="s">
        <v>8219</v>
      </c>
      <c r="B1775">
        <v>23</v>
      </c>
    </row>
    <row r="1776" spans="1:2" x14ac:dyDescent="0.25">
      <c r="A1776" t="s">
        <v>8219</v>
      </c>
      <c r="B1776">
        <v>54</v>
      </c>
    </row>
    <row r="1777" spans="1:2" x14ac:dyDescent="0.25">
      <c r="A1777" t="s">
        <v>8219</v>
      </c>
      <c r="B1777">
        <v>26</v>
      </c>
    </row>
    <row r="1778" spans="1:2" x14ac:dyDescent="0.25">
      <c r="A1778" t="s">
        <v>8219</v>
      </c>
      <c r="B1778">
        <v>9</v>
      </c>
    </row>
    <row r="1779" spans="1:2" x14ac:dyDescent="0.25">
      <c r="A1779" t="s">
        <v>8219</v>
      </c>
      <c r="B1779">
        <v>27</v>
      </c>
    </row>
    <row r="1780" spans="1:2" x14ac:dyDescent="0.25">
      <c r="A1780" t="s">
        <v>8219</v>
      </c>
      <c r="B1780">
        <v>30</v>
      </c>
    </row>
    <row r="1781" spans="1:2" x14ac:dyDescent="0.25">
      <c r="A1781" t="s">
        <v>8219</v>
      </c>
      <c r="B1781">
        <v>52</v>
      </c>
    </row>
    <row r="1782" spans="1:2" x14ac:dyDescent="0.25">
      <c r="A1782" t="s">
        <v>8219</v>
      </c>
      <c r="B1782">
        <v>17</v>
      </c>
    </row>
    <row r="1783" spans="1:2" x14ac:dyDescent="0.25">
      <c r="A1783" t="s">
        <v>8219</v>
      </c>
      <c r="B1783">
        <v>19</v>
      </c>
    </row>
    <row r="1784" spans="1:2" x14ac:dyDescent="0.25">
      <c r="A1784" t="s">
        <v>8219</v>
      </c>
      <c r="B1784">
        <v>77</v>
      </c>
    </row>
    <row r="1785" spans="1:2" x14ac:dyDescent="0.25">
      <c r="A1785" t="s">
        <v>8219</v>
      </c>
      <c r="B1785">
        <v>21</v>
      </c>
    </row>
    <row r="1786" spans="1:2" x14ac:dyDescent="0.25">
      <c r="A1786" t="s">
        <v>8219</v>
      </c>
      <c r="B1786">
        <v>38</v>
      </c>
    </row>
    <row r="1787" spans="1:2" x14ac:dyDescent="0.25">
      <c r="A1787" t="s">
        <v>8219</v>
      </c>
      <c r="B1787">
        <v>28</v>
      </c>
    </row>
    <row r="1788" spans="1:2" x14ac:dyDescent="0.25">
      <c r="A1788" t="s">
        <v>8219</v>
      </c>
      <c r="B1788">
        <v>48</v>
      </c>
    </row>
    <row r="1789" spans="1:2" x14ac:dyDescent="0.25">
      <c r="A1789" t="s">
        <v>8219</v>
      </c>
      <c r="B1789">
        <v>46</v>
      </c>
    </row>
    <row r="1790" spans="1:2" x14ac:dyDescent="0.25">
      <c r="A1790" t="s">
        <v>8219</v>
      </c>
      <c r="B1790">
        <v>30</v>
      </c>
    </row>
    <row r="1791" spans="1:2" x14ac:dyDescent="0.25">
      <c r="A1791" t="s">
        <v>8219</v>
      </c>
      <c r="B1791">
        <v>64</v>
      </c>
    </row>
    <row r="1792" spans="1:2" x14ac:dyDescent="0.25">
      <c r="A1792" t="s">
        <v>8219</v>
      </c>
      <c r="B1792">
        <v>15</v>
      </c>
    </row>
    <row r="1793" spans="1:2" x14ac:dyDescent="0.25">
      <c r="A1793" t="s">
        <v>8219</v>
      </c>
      <c r="B1793">
        <v>41</v>
      </c>
    </row>
    <row r="1794" spans="1:2" x14ac:dyDescent="0.25">
      <c r="A1794" t="s">
        <v>8219</v>
      </c>
      <c r="B1794">
        <v>35</v>
      </c>
    </row>
    <row r="1795" spans="1:2" x14ac:dyDescent="0.25">
      <c r="A1795" t="s">
        <v>8219</v>
      </c>
      <c r="B1795">
        <v>45</v>
      </c>
    </row>
    <row r="1796" spans="1:2" x14ac:dyDescent="0.25">
      <c r="A1796" t="s">
        <v>8219</v>
      </c>
      <c r="B1796">
        <v>62</v>
      </c>
    </row>
    <row r="1797" spans="1:2" x14ac:dyDescent="0.25">
      <c r="A1797" t="s">
        <v>8219</v>
      </c>
      <c r="B1797">
        <v>22</v>
      </c>
    </row>
    <row r="1798" spans="1:2" x14ac:dyDescent="0.25">
      <c r="A1798" t="s">
        <v>8219</v>
      </c>
      <c r="B1798">
        <v>18</v>
      </c>
    </row>
    <row r="1799" spans="1:2" x14ac:dyDescent="0.25">
      <c r="A1799" t="s">
        <v>8219</v>
      </c>
      <c r="B1799">
        <v>12</v>
      </c>
    </row>
    <row r="1800" spans="1:2" x14ac:dyDescent="0.25">
      <c r="A1800" t="s">
        <v>8219</v>
      </c>
      <c r="B1800">
        <v>44</v>
      </c>
    </row>
    <row r="1801" spans="1:2" x14ac:dyDescent="0.25">
      <c r="A1801" t="s">
        <v>8219</v>
      </c>
      <c r="B1801">
        <v>27</v>
      </c>
    </row>
    <row r="1802" spans="1:2" x14ac:dyDescent="0.25">
      <c r="A1802" t="s">
        <v>8219</v>
      </c>
      <c r="B1802">
        <v>38</v>
      </c>
    </row>
    <row r="1803" spans="1:2" x14ac:dyDescent="0.25">
      <c r="A1803" t="s">
        <v>8219</v>
      </c>
      <c r="B1803">
        <v>28</v>
      </c>
    </row>
    <row r="1804" spans="1:2" x14ac:dyDescent="0.25">
      <c r="A1804" t="s">
        <v>8219</v>
      </c>
      <c r="B1804">
        <v>24</v>
      </c>
    </row>
    <row r="1805" spans="1:2" x14ac:dyDescent="0.25">
      <c r="A1805" t="s">
        <v>8219</v>
      </c>
      <c r="B1805">
        <v>65</v>
      </c>
    </row>
    <row r="1806" spans="1:2" x14ac:dyDescent="0.25">
      <c r="A1806" t="s">
        <v>8219</v>
      </c>
      <c r="B1806">
        <v>46</v>
      </c>
    </row>
    <row r="1807" spans="1:2" x14ac:dyDescent="0.25">
      <c r="A1807" t="s">
        <v>8219</v>
      </c>
      <c r="B1807">
        <v>85</v>
      </c>
    </row>
    <row r="1808" spans="1:2" x14ac:dyDescent="0.25">
      <c r="A1808" t="s">
        <v>8219</v>
      </c>
      <c r="B1808">
        <v>66</v>
      </c>
    </row>
    <row r="1809" spans="1:2" x14ac:dyDescent="0.25">
      <c r="A1809" t="s">
        <v>8219</v>
      </c>
      <c r="B1809">
        <v>165</v>
      </c>
    </row>
    <row r="1810" spans="1:2" x14ac:dyDescent="0.25">
      <c r="A1810" t="s">
        <v>8219</v>
      </c>
      <c r="B1810">
        <v>17</v>
      </c>
    </row>
    <row r="1811" spans="1:2" x14ac:dyDescent="0.25">
      <c r="A1811" t="s">
        <v>8219</v>
      </c>
      <c r="B1811">
        <v>3</v>
      </c>
    </row>
    <row r="1812" spans="1:2" x14ac:dyDescent="0.25">
      <c r="A1812" t="s">
        <v>8219</v>
      </c>
      <c r="B1812">
        <v>17</v>
      </c>
    </row>
    <row r="1813" spans="1:2" x14ac:dyDescent="0.25">
      <c r="A1813" t="s">
        <v>8219</v>
      </c>
      <c r="B1813">
        <v>91</v>
      </c>
    </row>
    <row r="1814" spans="1:2" x14ac:dyDescent="0.25">
      <c r="A1814" t="s">
        <v>8219</v>
      </c>
      <c r="B1814">
        <v>67</v>
      </c>
    </row>
    <row r="1815" spans="1:2" x14ac:dyDescent="0.25">
      <c r="A1815" t="s">
        <v>8219</v>
      </c>
      <c r="B1815">
        <v>18</v>
      </c>
    </row>
    <row r="1816" spans="1:2" x14ac:dyDescent="0.25">
      <c r="A1816" t="s">
        <v>8219</v>
      </c>
      <c r="B1816">
        <v>21</v>
      </c>
    </row>
    <row r="1817" spans="1:2" x14ac:dyDescent="0.25">
      <c r="A1817" t="s">
        <v>8219</v>
      </c>
      <c r="B1817">
        <v>40</v>
      </c>
    </row>
    <row r="1818" spans="1:2" x14ac:dyDescent="0.25">
      <c r="A1818" t="s">
        <v>8219</v>
      </c>
      <c r="B1818">
        <v>78</v>
      </c>
    </row>
    <row r="1819" spans="1:2" x14ac:dyDescent="0.25">
      <c r="A1819" t="s">
        <v>8219</v>
      </c>
      <c r="B1819">
        <v>26</v>
      </c>
    </row>
    <row r="1820" spans="1:2" x14ac:dyDescent="0.25">
      <c r="A1820" t="s">
        <v>8219</v>
      </c>
      <c r="B1820">
        <v>14</v>
      </c>
    </row>
    <row r="1821" spans="1:2" x14ac:dyDescent="0.25">
      <c r="A1821" t="s">
        <v>8219</v>
      </c>
      <c r="B1821">
        <v>44</v>
      </c>
    </row>
    <row r="1822" spans="1:2" x14ac:dyDescent="0.25">
      <c r="A1822" t="s">
        <v>8219</v>
      </c>
      <c r="B1822">
        <v>9</v>
      </c>
    </row>
    <row r="1823" spans="1:2" x14ac:dyDescent="0.25">
      <c r="A1823" t="s">
        <v>8219</v>
      </c>
      <c r="B1823">
        <v>30</v>
      </c>
    </row>
    <row r="1824" spans="1:2" x14ac:dyDescent="0.25">
      <c r="A1824" t="s">
        <v>8219</v>
      </c>
      <c r="B1824">
        <v>45</v>
      </c>
    </row>
    <row r="1825" spans="1:2" x14ac:dyDescent="0.25">
      <c r="A1825" t="s">
        <v>8219</v>
      </c>
      <c r="B1825">
        <v>56</v>
      </c>
    </row>
    <row r="1826" spans="1:2" x14ac:dyDescent="0.25">
      <c r="A1826" t="s">
        <v>8219</v>
      </c>
      <c r="B1826">
        <v>46</v>
      </c>
    </row>
    <row r="1827" spans="1:2" x14ac:dyDescent="0.25">
      <c r="A1827" t="s">
        <v>8219</v>
      </c>
      <c r="B1827">
        <v>34</v>
      </c>
    </row>
    <row r="1828" spans="1:2" x14ac:dyDescent="0.25">
      <c r="A1828" t="s">
        <v>8219</v>
      </c>
      <c r="B1828">
        <v>98</v>
      </c>
    </row>
    <row r="1829" spans="1:2" x14ac:dyDescent="0.25">
      <c r="A1829" t="s">
        <v>8219</v>
      </c>
      <c r="B1829">
        <v>46</v>
      </c>
    </row>
    <row r="1830" spans="1:2" x14ac:dyDescent="0.25">
      <c r="A1830" t="s">
        <v>8219</v>
      </c>
      <c r="B1830">
        <v>10</v>
      </c>
    </row>
    <row r="1831" spans="1:2" x14ac:dyDescent="0.25">
      <c r="A1831" t="s">
        <v>8219</v>
      </c>
      <c r="B1831">
        <v>76</v>
      </c>
    </row>
    <row r="1832" spans="1:2" x14ac:dyDescent="0.25">
      <c r="A1832" t="s">
        <v>8219</v>
      </c>
      <c r="B1832">
        <v>104</v>
      </c>
    </row>
    <row r="1833" spans="1:2" x14ac:dyDescent="0.25">
      <c r="A1833" t="s">
        <v>8219</v>
      </c>
      <c r="B1833">
        <v>87</v>
      </c>
    </row>
    <row r="1834" spans="1:2" x14ac:dyDescent="0.25">
      <c r="A1834" t="s">
        <v>8219</v>
      </c>
      <c r="B1834">
        <v>29</v>
      </c>
    </row>
    <row r="1835" spans="1:2" x14ac:dyDescent="0.25">
      <c r="A1835" t="s">
        <v>8219</v>
      </c>
      <c r="B1835">
        <v>51</v>
      </c>
    </row>
    <row r="1836" spans="1:2" x14ac:dyDescent="0.25">
      <c r="A1836" t="s">
        <v>8219</v>
      </c>
      <c r="B1836">
        <v>12</v>
      </c>
    </row>
    <row r="1837" spans="1:2" x14ac:dyDescent="0.25">
      <c r="A1837" t="s">
        <v>8219</v>
      </c>
      <c r="B1837">
        <v>72</v>
      </c>
    </row>
    <row r="1838" spans="1:2" x14ac:dyDescent="0.25">
      <c r="A1838" t="s">
        <v>8219</v>
      </c>
      <c r="B1838">
        <v>21</v>
      </c>
    </row>
    <row r="1839" spans="1:2" x14ac:dyDescent="0.25">
      <c r="A1839" t="s">
        <v>8219</v>
      </c>
      <c r="B1839">
        <v>42</v>
      </c>
    </row>
    <row r="1840" spans="1:2" x14ac:dyDescent="0.25">
      <c r="A1840" t="s">
        <v>8219</v>
      </c>
      <c r="B1840">
        <v>71</v>
      </c>
    </row>
    <row r="1841" spans="1:2" x14ac:dyDescent="0.25">
      <c r="A1841" t="s">
        <v>8219</v>
      </c>
      <c r="B1841">
        <v>168</v>
      </c>
    </row>
    <row r="1842" spans="1:2" x14ac:dyDescent="0.25">
      <c r="A1842" t="s">
        <v>8219</v>
      </c>
      <c r="B1842">
        <v>19</v>
      </c>
    </row>
    <row r="1843" spans="1:2" x14ac:dyDescent="0.25">
      <c r="A1843" t="s">
        <v>8219</v>
      </c>
      <c r="B1843">
        <v>37</v>
      </c>
    </row>
    <row r="1844" spans="1:2" x14ac:dyDescent="0.25">
      <c r="A1844" t="s">
        <v>8219</v>
      </c>
      <c r="B1844">
        <v>36</v>
      </c>
    </row>
    <row r="1845" spans="1:2" x14ac:dyDescent="0.25">
      <c r="A1845" t="s">
        <v>8219</v>
      </c>
      <c r="B1845">
        <v>14</v>
      </c>
    </row>
    <row r="1846" spans="1:2" x14ac:dyDescent="0.25">
      <c r="A1846" t="s">
        <v>8219</v>
      </c>
      <c r="B1846">
        <v>18</v>
      </c>
    </row>
    <row r="1847" spans="1:2" x14ac:dyDescent="0.25">
      <c r="A1847" t="s">
        <v>8219</v>
      </c>
      <c r="B1847">
        <v>82</v>
      </c>
    </row>
    <row r="1848" spans="1:2" x14ac:dyDescent="0.25">
      <c r="A1848" t="s">
        <v>8219</v>
      </c>
      <c r="B1848">
        <v>43</v>
      </c>
    </row>
    <row r="1849" spans="1:2" x14ac:dyDescent="0.25">
      <c r="A1849" t="s">
        <v>8219</v>
      </c>
      <c r="B1849">
        <v>8</v>
      </c>
    </row>
    <row r="1850" spans="1:2" x14ac:dyDescent="0.25">
      <c r="A1850" t="s">
        <v>8219</v>
      </c>
      <c r="B1850">
        <v>45</v>
      </c>
    </row>
    <row r="1851" spans="1:2" x14ac:dyDescent="0.25">
      <c r="A1851" t="s">
        <v>8219</v>
      </c>
      <c r="B1851">
        <v>20</v>
      </c>
    </row>
    <row r="1852" spans="1:2" x14ac:dyDescent="0.25">
      <c r="A1852" t="s">
        <v>8219</v>
      </c>
      <c r="B1852">
        <v>31</v>
      </c>
    </row>
    <row r="1853" spans="1:2" x14ac:dyDescent="0.25">
      <c r="A1853" t="s">
        <v>8219</v>
      </c>
      <c r="B1853">
        <v>25</v>
      </c>
    </row>
    <row r="1854" spans="1:2" x14ac:dyDescent="0.25">
      <c r="A1854" t="s">
        <v>8219</v>
      </c>
      <c r="B1854">
        <v>14</v>
      </c>
    </row>
    <row r="1855" spans="1:2" x14ac:dyDescent="0.25">
      <c r="A1855" t="s">
        <v>8219</v>
      </c>
      <c r="B1855">
        <v>45</v>
      </c>
    </row>
    <row r="1856" spans="1:2" x14ac:dyDescent="0.25">
      <c r="A1856" t="s">
        <v>8219</v>
      </c>
      <c r="B1856">
        <v>20</v>
      </c>
    </row>
    <row r="1857" spans="1:2" x14ac:dyDescent="0.25">
      <c r="A1857" t="s">
        <v>8219</v>
      </c>
      <c r="B1857">
        <v>39</v>
      </c>
    </row>
    <row r="1858" spans="1:2" x14ac:dyDescent="0.25">
      <c r="A1858" t="s">
        <v>8219</v>
      </c>
      <c r="B1858">
        <v>16</v>
      </c>
    </row>
    <row r="1859" spans="1:2" x14ac:dyDescent="0.25">
      <c r="A1859" t="s">
        <v>8219</v>
      </c>
      <c r="B1859">
        <v>37</v>
      </c>
    </row>
    <row r="1860" spans="1:2" x14ac:dyDescent="0.25">
      <c r="A1860" t="s">
        <v>8219</v>
      </c>
      <c r="B1860">
        <v>14</v>
      </c>
    </row>
    <row r="1861" spans="1:2" x14ac:dyDescent="0.25">
      <c r="A1861" t="s">
        <v>8219</v>
      </c>
      <c r="B1861">
        <v>21</v>
      </c>
    </row>
    <row r="1862" spans="1:2" x14ac:dyDescent="0.25">
      <c r="A1862" t="s">
        <v>8219</v>
      </c>
      <c r="B1862">
        <v>69</v>
      </c>
    </row>
    <row r="1863" spans="1:2" x14ac:dyDescent="0.25">
      <c r="A1863" t="s">
        <v>8219</v>
      </c>
      <c r="B1863">
        <v>16</v>
      </c>
    </row>
    <row r="1864" spans="1:2" x14ac:dyDescent="0.25">
      <c r="A1864" t="s">
        <v>8219</v>
      </c>
      <c r="B1864">
        <v>55</v>
      </c>
    </row>
    <row r="1865" spans="1:2" x14ac:dyDescent="0.25">
      <c r="A1865" t="s">
        <v>8219</v>
      </c>
      <c r="B1865">
        <v>27</v>
      </c>
    </row>
    <row r="1866" spans="1:2" x14ac:dyDescent="0.25">
      <c r="A1866" t="s">
        <v>8219</v>
      </c>
      <c r="B1866">
        <v>36</v>
      </c>
    </row>
    <row r="1867" spans="1:2" x14ac:dyDescent="0.25">
      <c r="A1867" t="s">
        <v>8219</v>
      </c>
      <c r="B1867">
        <v>19</v>
      </c>
    </row>
    <row r="1868" spans="1:2" x14ac:dyDescent="0.25">
      <c r="A1868" t="s">
        <v>8219</v>
      </c>
      <c r="B1868">
        <v>12</v>
      </c>
    </row>
    <row r="1869" spans="1:2" x14ac:dyDescent="0.25">
      <c r="A1869" t="s">
        <v>8219</v>
      </c>
      <c r="B1869">
        <v>17</v>
      </c>
    </row>
    <row r="1870" spans="1:2" x14ac:dyDescent="0.25">
      <c r="A1870" t="s">
        <v>8219</v>
      </c>
      <c r="B1870">
        <v>114</v>
      </c>
    </row>
    <row r="1871" spans="1:2" x14ac:dyDescent="0.25">
      <c r="A1871" t="s">
        <v>8219</v>
      </c>
      <c r="B1871">
        <v>93</v>
      </c>
    </row>
    <row r="1872" spans="1:2" x14ac:dyDescent="0.25">
      <c r="A1872" t="s">
        <v>8219</v>
      </c>
      <c r="B1872">
        <v>36</v>
      </c>
    </row>
    <row r="1873" spans="1:2" x14ac:dyDescent="0.25">
      <c r="A1873" t="s">
        <v>8219</v>
      </c>
      <c r="B1873">
        <v>61</v>
      </c>
    </row>
    <row r="1874" spans="1:2" x14ac:dyDescent="0.25">
      <c r="A1874" t="s">
        <v>8219</v>
      </c>
      <c r="B1874">
        <v>47</v>
      </c>
    </row>
    <row r="1875" spans="1:2" x14ac:dyDescent="0.25">
      <c r="A1875" t="s">
        <v>8219</v>
      </c>
      <c r="B1875">
        <v>17</v>
      </c>
    </row>
    <row r="1876" spans="1:2" x14ac:dyDescent="0.25">
      <c r="A1876" t="s">
        <v>8219</v>
      </c>
      <c r="B1876">
        <v>63</v>
      </c>
    </row>
    <row r="1877" spans="1:2" x14ac:dyDescent="0.25">
      <c r="A1877" t="s">
        <v>8219</v>
      </c>
      <c r="B1877">
        <v>9</v>
      </c>
    </row>
    <row r="1878" spans="1:2" x14ac:dyDescent="0.25">
      <c r="A1878" t="s">
        <v>8219</v>
      </c>
      <c r="B1878">
        <v>30</v>
      </c>
    </row>
    <row r="1879" spans="1:2" x14ac:dyDescent="0.25">
      <c r="A1879" t="s">
        <v>8219</v>
      </c>
      <c r="B1879">
        <v>23</v>
      </c>
    </row>
    <row r="1880" spans="1:2" x14ac:dyDescent="0.25">
      <c r="A1880" t="s">
        <v>8219</v>
      </c>
      <c r="B1880">
        <v>33</v>
      </c>
    </row>
    <row r="1881" spans="1:2" x14ac:dyDescent="0.25">
      <c r="A1881" t="s">
        <v>8219</v>
      </c>
      <c r="B1881">
        <v>39</v>
      </c>
    </row>
    <row r="1882" spans="1:2" x14ac:dyDescent="0.25">
      <c r="A1882" t="s">
        <v>8219</v>
      </c>
      <c r="B1882">
        <v>17</v>
      </c>
    </row>
    <row r="1883" spans="1:2" x14ac:dyDescent="0.25">
      <c r="A1883" t="s">
        <v>8219</v>
      </c>
      <c r="B1883">
        <v>6</v>
      </c>
    </row>
    <row r="1884" spans="1:2" x14ac:dyDescent="0.25">
      <c r="A1884" t="s">
        <v>8219</v>
      </c>
      <c r="B1884">
        <v>39</v>
      </c>
    </row>
    <row r="1885" spans="1:2" x14ac:dyDescent="0.25">
      <c r="A1885" t="s">
        <v>8219</v>
      </c>
      <c r="B1885">
        <v>57</v>
      </c>
    </row>
    <row r="1886" spans="1:2" x14ac:dyDescent="0.25">
      <c r="A1886" t="s">
        <v>8219</v>
      </c>
      <c r="B1886">
        <v>56</v>
      </c>
    </row>
    <row r="1887" spans="1:2" x14ac:dyDescent="0.25">
      <c r="A1887" t="s">
        <v>8219</v>
      </c>
      <c r="B1887">
        <v>13</v>
      </c>
    </row>
    <row r="1888" spans="1:2" x14ac:dyDescent="0.25">
      <c r="A1888" t="s">
        <v>8219</v>
      </c>
      <c r="B1888">
        <v>95</v>
      </c>
    </row>
    <row r="1889" spans="1:2" x14ac:dyDescent="0.25">
      <c r="A1889" t="s">
        <v>8219</v>
      </c>
      <c r="B1889">
        <v>80</v>
      </c>
    </row>
    <row r="1890" spans="1:2" x14ac:dyDescent="0.25">
      <c r="A1890" t="s">
        <v>8219</v>
      </c>
      <c r="B1890">
        <v>133</v>
      </c>
    </row>
    <row r="1891" spans="1:2" x14ac:dyDescent="0.25">
      <c r="A1891" t="s">
        <v>8219</v>
      </c>
      <c r="B1891">
        <v>44</v>
      </c>
    </row>
    <row r="1892" spans="1:2" x14ac:dyDescent="0.25">
      <c r="A1892" t="s">
        <v>8219</v>
      </c>
      <c r="B1892">
        <v>30</v>
      </c>
    </row>
    <row r="1893" spans="1:2" x14ac:dyDescent="0.25">
      <c r="A1893" t="s">
        <v>8219</v>
      </c>
      <c r="B1893">
        <v>56</v>
      </c>
    </row>
    <row r="1894" spans="1:2" x14ac:dyDescent="0.25">
      <c r="A1894" t="s">
        <v>8219</v>
      </c>
      <c r="B1894">
        <v>66</v>
      </c>
    </row>
    <row r="1895" spans="1:2" x14ac:dyDescent="0.25">
      <c r="A1895" t="s">
        <v>8219</v>
      </c>
      <c r="B1895">
        <v>29</v>
      </c>
    </row>
    <row r="1896" spans="1:2" x14ac:dyDescent="0.25">
      <c r="A1896" t="s">
        <v>8219</v>
      </c>
      <c r="B1896">
        <v>72</v>
      </c>
    </row>
    <row r="1897" spans="1:2" x14ac:dyDescent="0.25">
      <c r="A1897" t="s">
        <v>8219</v>
      </c>
      <c r="B1897">
        <v>27</v>
      </c>
    </row>
    <row r="1898" spans="1:2" x14ac:dyDescent="0.25">
      <c r="A1898" t="s">
        <v>8219</v>
      </c>
      <c r="B1898">
        <v>10</v>
      </c>
    </row>
    <row r="1899" spans="1:2" x14ac:dyDescent="0.25">
      <c r="A1899" t="s">
        <v>8219</v>
      </c>
      <c r="B1899">
        <v>35</v>
      </c>
    </row>
    <row r="1900" spans="1:2" x14ac:dyDescent="0.25">
      <c r="A1900" t="s">
        <v>8219</v>
      </c>
      <c r="B1900">
        <v>29</v>
      </c>
    </row>
    <row r="1901" spans="1:2" x14ac:dyDescent="0.25">
      <c r="A1901" t="s">
        <v>8219</v>
      </c>
      <c r="B1901">
        <v>13</v>
      </c>
    </row>
    <row r="1902" spans="1:2" x14ac:dyDescent="0.25">
      <c r="A1902" t="s">
        <v>8219</v>
      </c>
      <c r="B1902">
        <v>72</v>
      </c>
    </row>
    <row r="1903" spans="1:2" x14ac:dyDescent="0.25">
      <c r="A1903" t="s">
        <v>8219</v>
      </c>
      <c r="B1903">
        <v>78</v>
      </c>
    </row>
    <row r="1904" spans="1:2" x14ac:dyDescent="0.25">
      <c r="A1904" t="s">
        <v>8219</v>
      </c>
      <c r="B1904">
        <v>49</v>
      </c>
    </row>
    <row r="1905" spans="1:2" x14ac:dyDescent="0.25">
      <c r="A1905" t="s">
        <v>8219</v>
      </c>
      <c r="B1905">
        <v>42</v>
      </c>
    </row>
    <row r="1906" spans="1:2" x14ac:dyDescent="0.25">
      <c r="A1906" t="s">
        <v>8219</v>
      </c>
      <c r="B1906">
        <v>35</v>
      </c>
    </row>
    <row r="1907" spans="1:2" x14ac:dyDescent="0.25">
      <c r="A1907" t="s">
        <v>8219</v>
      </c>
      <c r="B1907">
        <v>42</v>
      </c>
    </row>
    <row r="1908" spans="1:2" x14ac:dyDescent="0.25">
      <c r="A1908" t="s">
        <v>8219</v>
      </c>
      <c r="B1908">
        <v>42</v>
      </c>
    </row>
    <row r="1909" spans="1:2" x14ac:dyDescent="0.25">
      <c r="A1909" t="s">
        <v>8219</v>
      </c>
      <c r="B1909">
        <v>31</v>
      </c>
    </row>
    <row r="1910" spans="1:2" x14ac:dyDescent="0.25">
      <c r="A1910" t="s">
        <v>8219</v>
      </c>
      <c r="B1910">
        <v>38</v>
      </c>
    </row>
    <row r="1911" spans="1:2" x14ac:dyDescent="0.25">
      <c r="A1911" t="s">
        <v>8219</v>
      </c>
      <c r="B1911">
        <v>8</v>
      </c>
    </row>
    <row r="1912" spans="1:2" x14ac:dyDescent="0.25">
      <c r="A1912" t="s">
        <v>8219</v>
      </c>
      <c r="B1912">
        <v>39</v>
      </c>
    </row>
    <row r="1913" spans="1:2" x14ac:dyDescent="0.25">
      <c r="A1913" t="s">
        <v>8219</v>
      </c>
      <c r="B1913">
        <v>29</v>
      </c>
    </row>
    <row r="1914" spans="1:2" x14ac:dyDescent="0.25">
      <c r="A1914" t="s">
        <v>8219</v>
      </c>
      <c r="B1914">
        <v>72</v>
      </c>
    </row>
    <row r="1915" spans="1:2" x14ac:dyDescent="0.25">
      <c r="A1915" t="s">
        <v>8219</v>
      </c>
      <c r="B1915">
        <v>15</v>
      </c>
    </row>
    <row r="1916" spans="1:2" x14ac:dyDescent="0.25">
      <c r="A1916" t="s">
        <v>8219</v>
      </c>
      <c r="B1916">
        <v>33</v>
      </c>
    </row>
    <row r="1917" spans="1:2" x14ac:dyDescent="0.25">
      <c r="A1917" t="s">
        <v>8219</v>
      </c>
      <c r="B1917">
        <v>15</v>
      </c>
    </row>
    <row r="1918" spans="1:2" x14ac:dyDescent="0.25">
      <c r="A1918" t="s">
        <v>8219</v>
      </c>
      <c r="B1918">
        <v>19</v>
      </c>
    </row>
    <row r="1919" spans="1:2" x14ac:dyDescent="0.25">
      <c r="A1919" t="s">
        <v>8219</v>
      </c>
      <c r="B1919">
        <v>17</v>
      </c>
    </row>
    <row r="1920" spans="1:2" x14ac:dyDescent="0.25">
      <c r="A1920" t="s">
        <v>8219</v>
      </c>
      <c r="B1920">
        <v>44</v>
      </c>
    </row>
    <row r="1921" spans="1:2" x14ac:dyDescent="0.25">
      <c r="A1921" t="s">
        <v>8219</v>
      </c>
      <c r="B1921">
        <v>10</v>
      </c>
    </row>
    <row r="1922" spans="1:2" x14ac:dyDescent="0.25">
      <c r="A1922" t="s">
        <v>8219</v>
      </c>
      <c r="B1922">
        <v>46</v>
      </c>
    </row>
    <row r="1923" spans="1:2" x14ac:dyDescent="0.25">
      <c r="A1923" t="s">
        <v>8219</v>
      </c>
      <c r="B1923">
        <v>11</v>
      </c>
    </row>
    <row r="1924" spans="1:2" x14ac:dyDescent="0.25">
      <c r="A1924" t="s">
        <v>8219</v>
      </c>
      <c r="B1924">
        <v>13</v>
      </c>
    </row>
    <row r="1925" spans="1:2" x14ac:dyDescent="0.25">
      <c r="A1925" t="s">
        <v>8219</v>
      </c>
      <c r="B1925">
        <v>33</v>
      </c>
    </row>
    <row r="1926" spans="1:2" x14ac:dyDescent="0.25">
      <c r="A1926" t="s">
        <v>8219</v>
      </c>
      <c r="B1926">
        <v>28</v>
      </c>
    </row>
    <row r="1927" spans="1:2" x14ac:dyDescent="0.25">
      <c r="A1927" t="s">
        <v>8219</v>
      </c>
      <c r="B1927">
        <v>21</v>
      </c>
    </row>
    <row r="1928" spans="1:2" x14ac:dyDescent="0.25">
      <c r="A1928" t="s">
        <v>8219</v>
      </c>
      <c r="B1928">
        <v>13</v>
      </c>
    </row>
    <row r="1929" spans="1:2" x14ac:dyDescent="0.25">
      <c r="A1929" t="s">
        <v>8219</v>
      </c>
      <c r="B1929">
        <v>34</v>
      </c>
    </row>
    <row r="1930" spans="1:2" x14ac:dyDescent="0.25">
      <c r="A1930" t="s">
        <v>8219</v>
      </c>
      <c r="B1930">
        <v>80</v>
      </c>
    </row>
    <row r="1931" spans="1:2" x14ac:dyDescent="0.25">
      <c r="A1931" t="s">
        <v>8219</v>
      </c>
      <c r="B1931">
        <v>74</v>
      </c>
    </row>
    <row r="1932" spans="1:2" x14ac:dyDescent="0.25">
      <c r="A1932" t="s">
        <v>8219</v>
      </c>
      <c r="B1932">
        <v>7</v>
      </c>
    </row>
    <row r="1933" spans="1:2" x14ac:dyDescent="0.25">
      <c r="A1933" t="s">
        <v>8219</v>
      </c>
      <c r="B1933">
        <v>34</v>
      </c>
    </row>
    <row r="1934" spans="1:2" x14ac:dyDescent="0.25">
      <c r="A1934" t="s">
        <v>8219</v>
      </c>
      <c r="B1934">
        <v>86</v>
      </c>
    </row>
    <row r="1935" spans="1:2" x14ac:dyDescent="0.25">
      <c r="A1935" t="s">
        <v>8219</v>
      </c>
      <c r="B1935">
        <v>37</v>
      </c>
    </row>
    <row r="1936" spans="1:2" x14ac:dyDescent="0.25">
      <c r="A1936" t="s">
        <v>8219</v>
      </c>
      <c r="B1936">
        <v>18</v>
      </c>
    </row>
    <row r="1937" spans="1:2" x14ac:dyDescent="0.25">
      <c r="A1937" t="s">
        <v>8219</v>
      </c>
      <c r="B1937">
        <v>22</v>
      </c>
    </row>
    <row r="1938" spans="1:2" x14ac:dyDescent="0.25">
      <c r="A1938" t="s">
        <v>8219</v>
      </c>
      <c r="B1938">
        <v>26</v>
      </c>
    </row>
    <row r="1939" spans="1:2" x14ac:dyDescent="0.25">
      <c r="A1939" t="s">
        <v>8219</v>
      </c>
      <c r="B1939">
        <v>27</v>
      </c>
    </row>
    <row r="1940" spans="1:2" x14ac:dyDescent="0.25">
      <c r="A1940" t="s">
        <v>8219</v>
      </c>
      <c r="B1940">
        <v>8</v>
      </c>
    </row>
    <row r="1941" spans="1:2" x14ac:dyDescent="0.25">
      <c r="A1941" t="s">
        <v>8219</v>
      </c>
      <c r="B1941">
        <v>204</v>
      </c>
    </row>
    <row r="1942" spans="1:2" x14ac:dyDescent="0.25">
      <c r="A1942" t="s">
        <v>8219</v>
      </c>
      <c r="B1942">
        <v>46</v>
      </c>
    </row>
    <row r="1943" spans="1:2" x14ac:dyDescent="0.25">
      <c r="A1943" t="s">
        <v>8219</v>
      </c>
      <c r="B1943">
        <v>17</v>
      </c>
    </row>
    <row r="1944" spans="1:2" x14ac:dyDescent="0.25">
      <c r="A1944" t="s">
        <v>8219</v>
      </c>
      <c r="B1944">
        <v>28</v>
      </c>
    </row>
    <row r="1945" spans="1:2" x14ac:dyDescent="0.25">
      <c r="A1945" t="s">
        <v>8219</v>
      </c>
      <c r="B1945">
        <v>83</v>
      </c>
    </row>
    <row r="1946" spans="1:2" x14ac:dyDescent="0.25">
      <c r="A1946" t="s">
        <v>8219</v>
      </c>
      <c r="B1946">
        <v>13</v>
      </c>
    </row>
    <row r="1947" spans="1:2" x14ac:dyDescent="0.25">
      <c r="A1947" t="s">
        <v>8219</v>
      </c>
      <c r="B1947">
        <v>8</v>
      </c>
    </row>
    <row r="1948" spans="1:2" x14ac:dyDescent="0.25">
      <c r="A1948" t="s">
        <v>8219</v>
      </c>
      <c r="B1948">
        <v>32</v>
      </c>
    </row>
    <row r="1949" spans="1:2" x14ac:dyDescent="0.25">
      <c r="A1949" t="s">
        <v>8219</v>
      </c>
      <c r="B1949">
        <v>85</v>
      </c>
    </row>
    <row r="1950" spans="1:2" x14ac:dyDescent="0.25">
      <c r="A1950" t="s">
        <v>8219</v>
      </c>
      <c r="B1950">
        <v>29</v>
      </c>
    </row>
    <row r="1951" spans="1:2" x14ac:dyDescent="0.25">
      <c r="A1951" t="s">
        <v>8219</v>
      </c>
      <c r="B1951">
        <v>24</v>
      </c>
    </row>
    <row r="1952" spans="1:2" x14ac:dyDescent="0.25">
      <c r="A1952" t="s">
        <v>8219</v>
      </c>
      <c r="B1952">
        <v>8</v>
      </c>
    </row>
    <row r="1953" spans="1:2" x14ac:dyDescent="0.25">
      <c r="A1953" t="s">
        <v>8219</v>
      </c>
      <c r="B1953">
        <v>19</v>
      </c>
    </row>
    <row r="1954" spans="1:2" x14ac:dyDescent="0.25">
      <c r="A1954" t="s">
        <v>8219</v>
      </c>
      <c r="B1954">
        <v>336</v>
      </c>
    </row>
    <row r="1955" spans="1:2" x14ac:dyDescent="0.25">
      <c r="A1955" t="s">
        <v>8219</v>
      </c>
      <c r="B1955">
        <v>13</v>
      </c>
    </row>
    <row r="1956" spans="1:2" x14ac:dyDescent="0.25">
      <c r="A1956" t="s">
        <v>8219</v>
      </c>
      <c r="B1956">
        <v>42</v>
      </c>
    </row>
    <row r="1957" spans="1:2" x14ac:dyDescent="0.25">
      <c r="A1957" t="s">
        <v>8219</v>
      </c>
      <c r="B1957">
        <v>64</v>
      </c>
    </row>
    <row r="1958" spans="1:2" x14ac:dyDescent="0.25">
      <c r="A1958" t="s">
        <v>8219</v>
      </c>
      <c r="B1958">
        <v>25</v>
      </c>
    </row>
    <row r="1959" spans="1:2" x14ac:dyDescent="0.25">
      <c r="A1959" t="s">
        <v>8219</v>
      </c>
      <c r="B1959">
        <v>20</v>
      </c>
    </row>
    <row r="1960" spans="1:2" x14ac:dyDescent="0.25">
      <c r="A1960" t="s">
        <v>8219</v>
      </c>
      <c r="B1960">
        <v>104</v>
      </c>
    </row>
    <row r="1961" spans="1:2" x14ac:dyDescent="0.25">
      <c r="A1961" t="s">
        <v>8219</v>
      </c>
      <c r="B1961">
        <v>53</v>
      </c>
    </row>
    <row r="1962" spans="1:2" x14ac:dyDescent="0.25">
      <c r="A1962" t="s">
        <v>8219</v>
      </c>
      <c r="B1962">
        <v>14</v>
      </c>
    </row>
    <row r="1963" spans="1:2" x14ac:dyDescent="0.25">
      <c r="A1963" t="s">
        <v>8219</v>
      </c>
      <c r="B1963">
        <v>20</v>
      </c>
    </row>
    <row r="1964" spans="1:2" x14ac:dyDescent="0.25">
      <c r="A1964" t="s">
        <v>8219</v>
      </c>
      <c r="B1964">
        <v>558</v>
      </c>
    </row>
    <row r="1965" spans="1:2" x14ac:dyDescent="0.25">
      <c r="A1965" t="s">
        <v>8219</v>
      </c>
      <c r="B1965">
        <v>22</v>
      </c>
    </row>
    <row r="1966" spans="1:2" x14ac:dyDescent="0.25">
      <c r="A1966" t="s">
        <v>8219</v>
      </c>
      <c r="B1966">
        <v>24</v>
      </c>
    </row>
    <row r="1967" spans="1:2" x14ac:dyDescent="0.25">
      <c r="A1967" t="s">
        <v>8219</v>
      </c>
      <c r="B1967">
        <v>74</v>
      </c>
    </row>
    <row r="1968" spans="1:2" x14ac:dyDescent="0.25">
      <c r="A1968" t="s">
        <v>8219</v>
      </c>
      <c r="B1968">
        <v>54</v>
      </c>
    </row>
    <row r="1969" spans="1:2" x14ac:dyDescent="0.25">
      <c r="A1969" t="s">
        <v>8219</v>
      </c>
      <c r="B1969">
        <v>31</v>
      </c>
    </row>
    <row r="1970" spans="1:2" x14ac:dyDescent="0.25">
      <c r="A1970" t="s">
        <v>8219</v>
      </c>
      <c r="B1970">
        <v>25</v>
      </c>
    </row>
    <row r="1971" spans="1:2" x14ac:dyDescent="0.25">
      <c r="A1971" t="s">
        <v>8219</v>
      </c>
      <c r="B1971">
        <v>17</v>
      </c>
    </row>
    <row r="1972" spans="1:2" x14ac:dyDescent="0.25">
      <c r="A1972" t="s">
        <v>8219</v>
      </c>
      <c r="B1972">
        <v>12</v>
      </c>
    </row>
    <row r="1973" spans="1:2" x14ac:dyDescent="0.25">
      <c r="A1973" t="s">
        <v>8219</v>
      </c>
      <c r="B1973">
        <v>38</v>
      </c>
    </row>
    <row r="1974" spans="1:2" x14ac:dyDescent="0.25">
      <c r="A1974" t="s">
        <v>8219</v>
      </c>
      <c r="B1974">
        <v>41</v>
      </c>
    </row>
    <row r="1975" spans="1:2" x14ac:dyDescent="0.25">
      <c r="A1975" t="s">
        <v>8219</v>
      </c>
      <c r="B1975">
        <v>19</v>
      </c>
    </row>
    <row r="1976" spans="1:2" x14ac:dyDescent="0.25">
      <c r="A1976" t="s">
        <v>8219</v>
      </c>
      <c r="B1976">
        <v>41</v>
      </c>
    </row>
    <row r="1977" spans="1:2" x14ac:dyDescent="0.25">
      <c r="A1977" t="s">
        <v>8219</v>
      </c>
      <c r="B1977">
        <v>26</v>
      </c>
    </row>
    <row r="1978" spans="1:2" x14ac:dyDescent="0.25">
      <c r="A1978" t="s">
        <v>8219</v>
      </c>
      <c r="B1978">
        <v>25</v>
      </c>
    </row>
    <row r="1979" spans="1:2" x14ac:dyDescent="0.25">
      <c r="A1979" t="s">
        <v>8219</v>
      </c>
      <c r="B1979">
        <v>9</v>
      </c>
    </row>
    <row r="1980" spans="1:2" x14ac:dyDescent="0.25">
      <c r="A1980" t="s">
        <v>8219</v>
      </c>
      <c r="B1980">
        <v>78</v>
      </c>
    </row>
    <row r="1981" spans="1:2" x14ac:dyDescent="0.25">
      <c r="A1981" t="s">
        <v>8219</v>
      </c>
      <c r="B1981">
        <v>45</v>
      </c>
    </row>
    <row r="1982" spans="1:2" x14ac:dyDescent="0.25">
      <c r="A1982" t="s">
        <v>8219</v>
      </c>
      <c r="B1982">
        <v>102</v>
      </c>
    </row>
    <row r="1983" spans="1:2" x14ac:dyDescent="0.25">
      <c r="A1983" t="s">
        <v>8219</v>
      </c>
      <c r="B1983">
        <v>5</v>
      </c>
    </row>
    <row r="1984" spans="1:2" x14ac:dyDescent="0.25">
      <c r="A1984" t="s">
        <v>8219</v>
      </c>
      <c r="B1984">
        <v>27</v>
      </c>
    </row>
    <row r="1985" spans="1:2" x14ac:dyDescent="0.25">
      <c r="A1985" t="s">
        <v>8219</v>
      </c>
      <c r="B1985">
        <v>37</v>
      </c>
    </row>
    <row r="1986" spans="1:2" x14ac:dyDescent="0.25">
      <c r="A1986" t="s">
        <v>8219</v>
      </c>
      <c r="B1986">
        <v>14</v>
      </c>
    </row>
    <row r="1987" spans="1:2" x14ac:dyDescent="0.25">
      <c r="A1987" t="s">
        <v>8219</v>
      </c>
      <c r="B1987">
        <v>27</v>
      </c>
    </row>
    <row r="1988" spans="1:2" x14ac:dyDescent="0.25">
      <c r="A1988" t="s">
        <v>8219</v>
      </c>
      <c r="B1988">
        <v>45</v>
      </c>
    </row>
    <row r="1989" spans="1:2" x14ac:dyDescent="0.25">
      <c r="A1989" t="s">
        <v>8219</v>
      </c>
      <c r="B1989">
        <v>49</v>
      </c>
    </row>
    <row r="1990" spans="1:2" x14ac:dyDescent="0.25">
      <c r="A1990" t="s">
        <v>8219</v>
      </c>
      <c r="B1990">
        <v>24</v>
      </c>
    </row>
    <row r="1991" spans="1:2" x14ac:dyDescent="0.25">
      <c r="A1991" t="s">
        <v>8219</v>
      </c>
      <c r="B1991">
        <v>112</v>
      </c>
    </row>
    <row r="1992" spans="1:2" x14ac:dyDescent="0.25">
      <c r="A1992" t="s">
        <v>8219</v>
      </c>
      <c r="B1992">
        <v>23</v>
      </c>
    </row>
    <row r="1993" spans="1:2" x14ac:dyDescent="0.25">
      <c r="A1993" t="s">
        <v>8219</v>
      </c>
      <c r="B1993">
        <v>54</v>
      </c>
    </row>
    <row r="1994" spans="1:2" x14ac:dyDescent="0.25">
      <c r="A1994" t="s">
        <v>8219</v>
      </c>
      <c r="B1994">
        <v>28</v>
      </c>
    </row>
    <row r="1995" spans="1:2" x14ac:dyDescent="0.25">
      <c r="A1995" t="s">
        <v>8219</v>
      </c>
      <c r="B1995">
        <v>11</v>
      </c>
    </row>
    <row r="1996" spans="1:2" x14ac:dyDescent="0.25">
      <c r="A1996" t="s">
        <v>8219</v>
      </c>
      <c r="B1996">
        <v>62</v>
      </c>
    </row>
    <row r="1997" spans="1:2" x14ac:dyDescent="0.25">
      <c r="A1997" t="s">
        <v>8219</v>
      </c>
      <c r="B1997">
        <v>73</v>
      </c>
    </row>
    <row r="1998" spans="1:2" x14ac:dyDescent="0.25">
      <c r="A1998" t="s">
        <v>8219</v>
      </c>
      <c r="B1998">
        <v>18</v>
      </c>
    </row>
    <row r="1999" spans="1:2" x14ac:dyDescent="0.25">
      <c r="A1999" t="s">
        <v>8219</v>
      </c>
      <c r="B1999">
        <v>35</v>
      </c>
    </row>
    <row r="2000" spans="1:2" x14ac:dyDescent="0.25">
      <c r="A2000" t="s">
        <v>8219</v>
      </c>
      <c r="B2000">
        <v>43</v>
      </c>
    </row>
    <row r="2001" spans="1:2" x14ac:dyDescent="0.25">
      <c r="A2001" t="s">
        <v>8219</v>
      </c>
      <c r="B2001">
        <v>36</v>
      </c>
    </row>
    <row r="2002" spans="1:2" x14ac:dyDescent="0.25">
      <c r="A2002" t="s">
        <v>8219</v>
      </c>
      <c r="B2002">
        <v>62</v>
      </c>
    </row>
    <row r="2003" spans="1:2" x14ac:dyDescent="0.25">
      <c r="A2003" t="s">
        <v>8219</v>
      </c>
      <c r="B2003">
        <v>15</v>
      </c>
    </row>
    <row r="2004" spans="1:2" x14ac:dyDescent="0.25">
      <c r="A2004" t="s">
        <v>8219</v>
      </c>
      <c r="B2004">
        <v>33</v>
      </c>
    </row>
    <row r="2005" spans="1:2" x14ac:dyDescent="0.25">
      <c r="A2005" t="s">
        <v>8219</v>
      </c>
      <c r="B2005">
        <v>27</v>
      </c>
    </row>
    <row r="2006" spans="1:2" x14ac:dyDescent="0.25">
      <c r="A2006" t="s">
        <v>8219</v>
      </c>
      <c r="B2006">
        <v>17</v>
      </c>
    </row>
    <row r="2007" spans="1:2" x14ac:dyDescent="0.25">
      <c r="A2007" t="s">
        <v>8219</v>
      </c>
      <c r="B2007">
        <v>4</v>
      </c>
    </row>
    <row r="2008" spans="1:2" x14ac:dyDescent="0.25">
      <c r="A2008" t="s">
        <v>8219</v>
      </c>
      <c r="B2008">
        <v>53</v>
      </c>
    </row>
    <row r="2009" spans="1:2" x14ac:dyDescent="0.25">
      <c r="A2009" t="s">
        <v>8219</v>
      </c>
      <c r="B2009">
        <v>49</v>
      </c>
    </row>
    <row r="2010" spans="1:2" x14ac:dyDescent="0.25">
      <c r="A2010" t="s">
        <v>8219</v>
      </c>
      <c r="B2010">
        <v>57</v>
      </c>
    </row>
    <row r="2011" spans="1:2" x14ac:dyDescent="0.25">
      <c r="A2011" t="s">
        <v>8219</v>
      </c>
      <c r="B2011">
        <v>69</v>
      </c>
    </row>
    <row r="2012" spans="1:2" x14ac:dyDescent="0.25">
      <c r="A2012" t="s">
        <v>8219</v>
      </c>
      <c r="B2012">
        <v>15</v>
      </c>
    </row>
    <row r="2013" spans="1:2" x14ac:dyDescent="0.25">
      <c r="A2013" t="s">
        <v>8219</v>
      </c>
      <c r="B2013">
        <v>64</v>
      </c>
    </row>
    <row r="2014" spans="1:2" x14ac:dyDescent="0.25">
      <c r="A2014" t="s">
        <v>8219</v>
      </c>
      <c r="B2014">
        <v>20</v>
      </c>
    </row>
    <row r="2015" spans="1:2" x14ac:dyDescent="0.25">
      <c r="A2015" t="s">
        <v>8219</v>
      </c>
      <c r="B2015">
        <v>27</v>
      </c>
    </row>
    <row r="2016" spans="1:2" x14ac:dyDescent="0.25">
      <c r="A2016" t="s">
        <v>8219</v>
      </c>
      <c r="B2016">
        <v>21</v>
      </c>
    </row>
    <row r="2017" spans="1:2" x14ac:dyDescent="0.25">
      <c r="A2017" t="s">
        <v>8219</v>
      </c>
      <c r="B2017">
        <v>31</v>
      </c>
    </row>
    <row r="2018" spans="1:2" x14ac:dyDescent="0.25">
      <c r="A2018" t="s">
        <v>8219</v>
      </c>
      <c r="B2018">
        <v>51</v>
      </c>
    </row>
    <row r="2019" spans="1:2" x14ac:dyDescent="0.25">
      <c r="A2019" t="s">
        <v>8219</v>
      </c>
      <c r="B2019">
        <v>57</v>
      </c>
    </row>
    <row r="2020" spans="1:2" x14ac:dyDescent="0.25">
      <c r="A2020" t="s">
        <v>8219</v>
      </c>
      <c r="B2020">
        <v>20</v>
      </c>
    </row>
    <row r="2021" spans="1:2" x14ac:dyDescent="0.25">
      <c r="A2021" t="s">
        <v>8219</v>
      </c>
      <c r="B2021">
        <v>71</v>
      </c>
    </row>
    <row r="2022" spans="1:2" x14ac:dyDescent="0.25">
      <c r="A2022" t="s">
        <v>8219</v>
      </c>
      <c r="B2022">
        <v>72</v>
      </c>
    </row>
    <row r="2023" spans="1:2" x14ac:dyDescent="0.25">
      <c r="A2023" t="s">
        <v>8219</v>
      </c>
      <c r="B2023">
        <v>45</v>
      </c>
    </row>
    <row r="2024" spans="1:2" x14ac:dyDescent="0.25">
      <c r="A2024" t="s">
        <v>8219</v>
      </c>
      <c r="B2024">
        <v>51</v>
      </c>
    </row>
    <row r="2025" spans="1:2" x14ac:dyDescent="0.25">
      <c r="A2025" t="s">
        <v>8219</v>
      </c>
      <c r="B2025">
        <v>56</v>
      </c>
    </row>
    <row r="2026" spans="1:2" x14ac:dyDescent="0.25">
      <c r="A2026" t="s">
        <v>8219</v>
      </c>
      <c r="B2026">
        <v>17</v>
      </c>
    </row>
    <row r="2027" spans="1:2" x14ac:dyDescent="0.25">
      <c r="A2027" t="s">
        <v>8219</v>
      </c>
      <c r="B2027">
        <v>197</v>
      </c>
    </row>
    <row r="2028" spans="1:2" x14ac:dyDescent="0.25">
      <c r="A2028" t="s">
        <v>8219</v>
      </c>
      <c r="B2028">
        <v>70</v>
      </c>
    </row>
    <row r="2029" spans="1:2" x14ac:dyDescent="0.25">
      <c r="A2029" t="s">
        <v>8219</v>
      </c>
      <c r="B2029">
        <v>21</v>
      </c>
    </row>
    <row r="2030" spans="1:2" x14ac:dyDescent="0.25">
      <c r="A2030" t="s">
        <v>8219</v>
      </c>
      <c r="B2030">
        <v>34</v>
      </c>
    </row>
    <row r="2031" spans="1:2" x14ac:dyDescent="0.25">
      <c r="A2031" t="s">
        <v>8219</v>
      </c>
      <c r="B2031">
        <v>39</v>
      </c>
    </row>
    <row r="2032" spans="1:2" x14ac:dyDescent="0.25">
      <c r="A2032" t="s">
        <v>8219</v>
      </c>
      <c r="B2032">
        <v>78</v>
      </c>
    </row>
    <row r="2033" spans="1:2" x14ac:dyDescent="0.25">
      <c r="A2033" t="s">
        <v>8219</v>
      </c>
      <c r="B2033">
        <v>48</v>
      </c>
    </row>
    <row r="2034" spans="1:2" x14ac:dyDescent="0.25">
      <c r="A2034" t="s">
        <v>8219</v>
      </c>
      <c r="B2034">
        <v>29</v>
      </c>
    </row>
    <row r="2035" spans="1:2" x14ac:dyDescent="0.25">
      <c r="A2035" t="s">
        <v>8219</v>
      </c>
      <c r="B2035">
        <v>73</v>
      </c>
    </row>
    <row r="2036" spans="1:2" x14ac:dyDescent="0.25">
      <c r="A2036" t="s">
        <v>8219</v>
      </c>
      <c r="B2036">
        <v>8</v>
      </c>
    </row>
    <row r="2037" spans="1:2" x14ac:dyDescent="0.25">
      <c r="A2037" t="s">
        <v>8219</v>
      </c>
      <c r="B2037">
        <v>17</v>
      </c>
    </row>
    <row r="2038" spans="1:2" x14ac:dyDescent="0.25">
      <c r="A2038" t="s">
        <v>8219</v>
      </c>
      <c r="B2038">
        <v>9</v>
      </c>
    </row>
    <row r="2039" spans="1:2" x14ac:dyDescent="0.25">
      <c r="A2039" t="s">
        <v>8219</v>
      </c>
      <c r="B2039">
        <v>17</v>
      </c>
    </row>
    <row r="2040" spans="1:2" x14ac:dyDescent="0.25">
      <c r="A2040" t="s">
        <v>8219</v>
      </c>
      <c r="B2040">
        <v>33</v>
      </c>
    </row>
    <row r="2041" spans="1:2" x14ac:dyDescent="0.25">
      <c r="A2041" t="s">
        <v>8219</v>
      </c>
      <c r="B2041">
        <v>38</v>
      </c>
    </row>
    <row r="2042" spans="1:2" x14ac:dyDescent="0.25">
      <c r="A2042" t="s">
        <v>8219</v>
      </c>
      <c r="B2042">
        <v>79</v>
      </c>
    </row>
    <row r="2043" spans="1:2" x14ac:dyDescent="0.25">
      <c r="A2043" t="s">
        <v>8219</v>
      </c>
      <c r="B2043">
        <v>46</v>
      </c>
    </row>
    <row r="2044" spans="1:2" x14ac:dyDescent="0.25">
      <c r="A2044" t="s">
        <v>8219</v>
      </c>
      <c r="B2044">
        <v>20</v>
      </c>
    </row>
    <row r="2045" spans="1:2" x14ac:dyDescent="0.25">
      <c r="A2045" t="s">
        <v>8219</v>
      </c>
      <c r="B2045">
        <v>20</v>
      </c>
    </row>
    <row r="2046" spans="1:2" x14ac:dyDescent="0.25">
      <c r="A2046" t="s">
        <v>8219</v>
      </c>
      <c r="B2046">
        <v>13</v>
      </c>
    </row>
    <row r="2047" spans="1:2" x14ac:dyDescent="0.25">
      <c r="A2047" t="s">
        <v>8219</v>
      </c>
      <c r="B2047">
        <v>22</v>
      </c>
    </row>
    <row r="2048" spans="1:2" x14ac:dyDescent="0.25">
      <c r="A2048" t="s">
        <v>8219</v>
      </c>
      <c r="B2048">
        <v>36</v>
      </c>
    </row>
    <row r="2049" spans="1:2" x14ac:dyDescent="0.25">
      <c r="A2049" t="s">
        <v>8219</v>
      </c>
      <c r="B2049">
        <v>40</v>
      </c>
    </row>
    <row r="2050" spans="1:2" x14ac:dyDescent="0.25">
      <c r="A2050" t="s">
        <v>8219</v>
      </c>
      <c r="B2050">
        <v>9</v>
      </c>
    </row>
    <row r="2051" spans="1:2" x14ac:dyDescent="0.25">
      <c r="A2051" t="s">
        <v>8219</v>
      </c>
      <c r="B2051">
        <v>19</v>
      </c>
    </row>
    <row r="2052" spans="1:2" x14ac:dyDescent="0.25">
      <c r="A2052" t="s">
        <v>8219</v>
      </c>
      <c r="B2052">
        <v>14</v>
      </c>
    </row>
    <row r="2053" spans="1:2" x14ac:dyDescent="0.25">
      <c r="A2053" t="s">
        <v>8219</v>
      </c>
      <c r="B2053">
        <v>38</v>
      </c>
    </row>
    <row r="2054" spans="1:2" x14ac:dyDescent="0.25">
      <c r="A2054" t="s">
        <v>8219</v>
      </c>
      <c r="B2054">
        <v>58</v>
      </c>
    </row>
    <row r="2055" spans="1:2" x14ac:dyDescent="0.25">
      <c r="A2055" t="s">
        <v>8219</v>
      </c>
      <c r="B2055">
        <v>28</v>
      </c>
    </row>
    <row r="2056" spans="1:2" x14ac:dyDescent="0.25">
      <c r="A2056" t="s">
        <v>8219</v>
      </c>
      <c r="B2056">
        <v>17</v>
      </c>
    </row>
    <row r="2057" spans="1:2" x14ac:dyDescent="0.25">
      <c r="A2057" t="s">
        <v>8219</v>
      </c>
      <c r="B2057">
        <v>12</v>
      </c>
    </row>
    <row r="2058" spans="1:2" x14ac:dyDescent="0.25">
      <c r="A2058" t="s">
        <v>8219</v>
      </c>
      <c r="B2058">
        <v>40</v>
      </c>
    </row>
    <row r="2059" spans="1:2" x14ac:dyDescent="0.25">
      <c r="A2059" t="s">
        <v>8219</v>
      </c>
      <c r="B2059">
        <v>57</v>
      </c>
    </row>
    <row r="2060" spans="1:2" x14ac:dyDescent="0.25">
      <c r="A2060" t="s">
        <v>8219</v>
      </c>
      <c r="B2060">
        <v>114</v>
      </c>
    </row>
    <row r="2061" spans="1:2" x14ac:dyDescent="0.25">
      <c r="A2061" t="s">
        <v>8219</v>
      </c>
      <c r="B2061">
        <v>31</v>
      </c>
    </row>
    <row r="2062" spans="1:2" x14ac:dyDescent="0.25">
      <c r="A2062" t="s">
        <v>8219</v>
      </c>
      <c r="B2062">
        <v>3</v>
      </c>
    </row>
    <row r="2063" spans="1:2" x14ac:dyDescent="0.25">
      <c r="A2063" t="s">
        <v>8219</v>
      </c>
      <c r="B2063">
        <v>16</v>
      </c>
    </row>
    <row r="2064" spans="1:2" x14ac:dyDescent="0.25">
      <c r="A2064" t="s">
        <v>8219</v>
      </c>
      <c r="B2064">
        <v>199</v>
      </c>
    </row>
    <row r="2065" spans="1:2" x14ac:dyDescent="0.25">
      <c r="A2065" t="s">
        <v>8219</v>
      </c>
      <c r="B2065">
        <v>31</v>
      </c>
    </row>
    <row r="2066" spans="1:2" x14ac:dyDescent="0.25">
      <c r="A2066" t="s">
        <v>8219</v>
      </c>
      <c r="B2066">
        <v>30</v>
      </c>
    </row>
    <row r="2067" spans="1:2" x14ac:dyDescent="0.25">
      <c r="A2067" t="s">
        <v>8219</v>
      </c>
      <c r="B2067">
        <v>34</v>
      </c>
    </row>
    <row r="2068" spans="1:2" x14ac:dyDescent="0.25">
      <c r="A2068" t="s">
        <v>8219</v>
      </c>
      <c r="B2068">
        <v>18</v>
      </c>
    </row>
    <row r="2069" spans="1:2" x14ac:dyDescent="0.25">
      <c r="A2069" t="s">
        <v>8219</v>
      </c>
      <c r="B2069">
        <v>67</v>
      </c>
    </row>
    <row r="2070" spans="1:2" x14ac:dyDescent="0.25">
      <c r="A2070" t="s">
        <v>8219</v>
      </c>
      <c r="B2070">
        <v>66</v>
      </c>
    </row>
    <row r="2071" spans="1:2" x14ac:dyDescent="0.25">
      <c r="A2071" t="s">
        <v>8219</v>
      </c>
      <c r="B2071">
        <v>23</v>
      </c>
    </row>
    <row r="2072" spans="1:2" x14ac:dyDescent="0.25">
      <c r="A2072" t="s">
        <v>8219</v>
      </c>
      <c r="B2072">
        <v>126</v>
      </c>
    </row>
    <row r="2073" spans="1:2" x14ac:dyDescent="0.25">
      <c r="A2073" t="s">
        <v>8219</v>
      </c>
      <c r="B2073">
        <v>6</v>
      </c>
    </row>
    <row r="2074" spans="1:2" x14ac:dyDescent="0.25">
      <c r="A2074" t="s">
        <v>8219</v>
      </c>
      <c r="B2074">
        <v>25</v>
      </c>
    </row>
    <row r="2075" spans="1:2" x14ac:dyDescent="0.25">
      <c r="A2075" t="s">
        <v>8219</v>
      </c>
      <c r="B2075">
        <v>39</v>
      </c>
    </row>
    <row r="2076" spans="1:2" x14ac:dyDescent="0.25">
      <c r="A2076" t="s">
        <v>8219</v>
      </c>
      <c r="B2076">
        <v>62</v>
      </c>
    </row>
    <row r="2077" spans="1:2" x14ac:dyDescent="0.25">
      <c r="A2077" t="s">
        <v>8219</v>
      </c>
      <c r="B2077">
        <v>31</v>
      </c>
    </row>
    <row r="2078" spans="1:2" x14ac:dyDescent="0.25">
      <c r="A2078" t="s">
        <v>8219</v>
      </c>
      <c r="B2078">
        <v>274</v>
      </c>
    </row>
    <row r="2079" spans="1:2" x14ac:dyDescent="0.25">
      <c r="A2079" t="s">
        <v>8219</v>
      </c>
      <c r="B2079">
        <v>17</v>
      </c>
    </row>
    <row r="2080" spans="1:2" x14ac:dyDescent="0.25">
      <c r="A2080" t="s">
        <v>8219</v>
      </c>
      <c r="B2080">
        <v>14</v>
      </c>
    </row>
    <row r="2081" spans="1:2" x14ac:dyDescent="0.25">
      <c r="A2081" t="s">
        <v>8219</v>
      </c>
      <c r="B2081">
        <v>60</v>
      </c>
    </row>
    <row r="2082" spans="1:2" x14ac:dyDescent="0.25">
      <c r="A2082" t="s">
        <v>8219</v>
      </c>
      <c r="B2082">
        <v>33</v>
      </c>
    </row>
    <row r="2083" spans="1:2" x14ac:dyDescent="0.25">
      <c r="A2083" t="s">
        <v>8219</v>
      </c>
      <c r="B2083">
        <v>78</v>
      </c>
    </row>
    <row r="2084" spans="1:2" x14ac:dyDescent="0.25">
      <c r="A2084" t="s">
        <v>8219</v>
      </c>
      <c r="B2084">
        <v>30</v>
      </c>
    </row>
    <row r="2085" spans="1:2" x14ac:dyDescent="0.25">
      <c r="A2085" t="s">
        <v>8219</v>
      </c>
      <c r="B2085">
        <v>136</v>
      </c>
    </row>
    <row r="2086" spans="1:2" x14ac:dyDescent="0.25">
      <c r="A2086" t="s">
        <v>8219</v>
      </c>
      <c r="B2086">
        <v>40</v>
      </c>
    </row>
    <row r="2087" spans="1:2" x14ac:dyDescent="0.25">
      <c r="A2087" t="s">
        <v>8219</v>
      </c>
      <c r="B2087">
        <v>18</v>
      </c>
    </row>
    <row r="2088" spans="1:2" x14ac:dyDescent="0.25">
      <c r="A2088" t="s">
        <v>8219</v>
      </c>
      <c r="B2088">
        <v>39</v>
      </c>
    </row>
    <row r="2089" spans="1:2" x14ac:dyDescent="0.25">
      <c r="A2089" t="s">
        <v>8219</v>
      </c>
      <c r="B2089">
        <v>21</v>
      </c>
    </row>
    <row r="2090" spans="1:2" x14ac:dyDescent="0.25">
      <c r="A2090" t="s">
        <v>8219</v>
      </c>
      <c r="B2090">
        <v>30</v>
      </c>
    </row>
    <row r="2091" spans="1:2" x14ac:dyDescent="0.25">
      <c r="A2091" t="s">
        <v>8219</v>
      </c>
      <c r="B2091">
        <v>27</v>
      </c>
    </row>
    <row r="2092" spans="1:2" x14ac:dyDescent="0.25">
      <c r="A2092" t="s">
        <v>8219</v>
      </c>
      <c r="B2092">
        <v>35</v>
      </c>
    </row>
    <row r="2093" spans="1:2" x14ac:dyDescent="0.25">
      <c r="A2093" t="s">
        <v>8219</v>
      </c>
      <c r="B2093">
        <v>13</v>
      </c>
    </row>
    <row r="2094" spans="1:2" x14ac:dyDescent="0.25">
      <c r="A2094" t="s">
        <v>8219</v>
      </c>
      <c r="B2094">
        <v>23</v>
      </c>
    </row>
    <row r="2095" spans="1:2" x14ac:dyDescent="0.25">
      <c r="A2095" t="s">
        <v>8219</v>
      </c>
      <c r="B2095">
        <v>39</v>
      </c>
    </row>
    <row r="2096" spans="1:2" x14ac:dyDescent="0.25">
      <c r="A2096" t="s">
        <v>8219</v>
      </c>
      <c r="B2096">
        <v>35</v>
      </c>
    </row>
    <row r="2097" spans="1:2" x14ac:dyDescent="0.25">
      <c r="A2097" t="s">
        <v>8219</v>
      </c>
      <c r="B2097">
        <v>27</v>
      </c>
    </row>
    <row r="2098" spans="1:2" x14ac:dyDescent="0.25">
      <c r="A2098" t="s">
        <v>8219</v>
      </c>
      <c r="B2098">
        <v>21</v>
      </c>
    </row>
    <row r="2099" spans="1:2" x14ac:dyDescent="0.25">
      <c r="A2099" t="s">
        <v>8219</v>
      </c>
      <c r="B2099">
        <v>104</v>
      </c>
    </row>
    <row r="2100" spans="1:2" x14ac:dyDescent="0.25">
      <c r="A2100" t="s">
        <v>8219</v>
      </c>
      <c r="B2100">
        <v>19</v>
      </c>
    </row>
    <row r="2101" spans="1:2" x14ac:dyDescent="0.25">
      <c r="A2101" t="s">
        <v>8219</v>
      </c>
      <c r="B2101">
        <v>97</v>
      </c>
    </row>
    <row r="2102" spans="1:2" x14ac:dyDescent="0.25">
      <c r="A2102" t="s">
        <v>8219</v>
      </c>
      <c r="B2102">
        <v>27</v>
      </c>
    </row>
    <row r="2103" spans="1:2" x14ac:dyDescent="0.25">
      <c r="A2103" t="s">
        <v>8219</v>
      </c>
      <c r="B2103">
        <v>24</v>
      </c>
    </row>
    <row r="2104" spans="1:2" x14ac:dyDescent="0.25">
      <c r="A2104" t="s">
        <v>8219</v>
      </c>
      <c r="B2104">
        <v>13</v>
      </c>
    </row>
    <row r="2105" spans="1:2" x14ac:dyDescent="0.25">
      <c r="A2105" t="s">
        <v>8219</v>
      </c>
      <c r="B2105">
        <v>46</v>
      </c>
    </row>
    <row r="2106" spans="1:2" x14ac:dyDescent="0.25">
      <c r="A2106" t="s">
        <v>8219</v>
      </c>
      <c r="B2106">
        <v>4</v>
      </c>
    </row>
    <row r="2107" spans="1:2" x14ac:dyDescent="0.25">
      <c r="A2107" t="s">
        <v>8219</v>
      </c>
      <c r="B2107">
        <v>40</v>
      </c>
    </row>
    <row r="2108" spans="1:2" x14ac:dyDescent="0.25">
      <c r="A2108" t="s">
        <v>8219</v>
      </c>
      <c r="B2108">
        <v>44</v>
      </c>
    </row>
    <row r="2109" spans="1:2" x14ac:dyDescent="0.25">
      <c r="A2109" t="s">
        <v>8219</v>
      </c>
      <c r="B2109">
        <v>35</v>
      </c>
    </row>
    <row r="2110" spans="1:2" x14ac:dyDescent="0.25">
      <c r="A2110" t="s">
        <v>8219</v>
      </c>
      <c r="B2110">
        <v>63</v>
      </c>
    </row>
    <row r="2111" spans="1:2" x14ac:dyDescent="0.25">
      <c r="A2111" t="s">
        <v>8219</v>
      </c>
      <c r="B2111">
        <v>89</v>
      </c>
    </row>
    <row r="2112" spans="1:2" x14ac:dyDescent="0.25">
      <c r="A2112" t="s">
        <v>8219</v>
      </c>
      <c r="B2112">
        <v>15</v>
      </c>
    </row>
    <row r="2113" spans="1:2" x14ac:dyDescent="0.25">
      <c r="A2113" t="s">
        <v>8219</v>
      </c>
      <c r="B2113">
        <v>46</v>
      </c>
    </row>
    <row r="2114" spans="1:2" x14ac:dyDescent="0.25">
      <c r="A2114" t="s">
        <v>8219</v>
      </c>
      <c r="B2114">
        <v>33</v>
      </c>
    </row>
    <row r="2115" spans="1:2" x14ac:dyDescent="0.25">
      <c r="A2115" t="s">
        <v>8219</v>
      </c>
      <c r="B2115">
        <v>52</v>
      </c>
    </row>
    <row r="2116" spans="1:2" x14ac:dyDescent="0.25">
      <c r="A2116" t="s">
        <v>8219</v>
      </c>
      <c r="B2116">
        <v>7</v>
      </c>
    </row>
    <row r="2117" spans="1:2" x14ac:dyDescent="0.25">
      <c r="A2117" t="s">
        <v>8219</v>
      </c>
      <c r="B2117">
        <v>28</v>
      </c>
    </row>
    <row r="2118" spans="1:2" x14ac:dyDescent="0.25">
      <c r="A2118" t="s">
        <v>8219</v>
      </c>
      <c r="B2118">
        <v>11</v>
      </c>
    </row>
    <row r="2119" spans="1:2" x14ac:dyDescent="0.25">
      <c r="A2119" t="s">
        <v>8219</v>
      </c>
      <c r="B2119">
        <v>15</v>
      </c>
    </row>
    <row r="2120" spans="1:2" x14ac:dyDescent="0.25">
      <c r="A2120" t="s">
        <v>8219</v>
      </c>
      <c r="B2120">
        <v>30</v>
      </c>
    </row>
    <row r="2121" spans="1:2" x14ac:dyDescent="0.25">
      <c r="A2121" t="s">
        <v>8219</v>
      </c>
      <c r="B2121">
        <v>27</v>
      </c>
    </row>
    <row r="2122" spans="1:2" x14ac:dyDescent="0.25">
      <c r="A2122" t="s">
        <v>8219</v>
      </c>
      <c r="B2122">
        <v>28</v>
      </c>
    </row>
    <row r="2123" spans="1:2" x14ac:dyDescent="0.25">
      <c r="A2123" t="s">
        <v>8219</v>
      </c>
      <c r="B2123">
        <v>17</v>
      </c>
    </row>
    <row r="2124" spans="1:2" x14ac:dyDescent="0.25">
      <c r="A2124" t="s">
        <v>8219</v>
      </c>
      <c r="B2124">
        <v>50</v>
      </c>
    </row>
    <row r="2125" spans="1:2" x14ac:dyDescent="0.25">
      <c r="A2125" t="s">
        <v>8219</v>
      </c>
      <c r="B2125">
        <v>26</v>
      </c>
    </row>
    <row r="2126" spans="1:2" x14ac:dyDescent="0.25">
      <c r="A2126" t="s">
        <v>8219</v>
      </c>
      <c r="B2126">
        <v>88</v>
      </c>
    </row>
    <row r="2127" spans="1:2" x14ac:dyDescent="0.25">
      <c r="A2127" t="s">
        <v>8219</v>
      </c>
      <c r="B2127">
        <v>91</v>
      </c>
    </row>
    <row r="2128" spans="1:2" x14ac:dyDescent="0.25">
      <c r="A2128" t="s">
        <v>8219</v>
      </c>
      <c r="B2128">
        <v>3</v>
      </c>
    </row>
    <row r="2129" spans="1:2" x14ac:dyDescent="0.25">
      <c r="A2129" t="s">
        <v>8219</v>
      </c>
      <c r="B2129">
        <v>28</v>
      </c>
    </row>
    <row r="2130" spans="1:2" x14ac:dyDescent="0.25">
      <c r="A2130" t="s">
        <v>8219</v>
      </c>
      <c r="B2130">
        <v>77</v>
      </c>
    </row>
    <row r="2131" spans="1:2" x14ac:dyDescent="0.25">
      <c r="A2131" t="s">
        <v>8219</v>
      </c>
      <c r="B2131">
        <v>27</v>
      </c>
    </row>
    <row r="2132" spans="1:2" x14ac:dyDescent="0.25">
      <c r="A2132" t="s">
        <v>8219</v>
      </c>
      <c r="B2132">
        <v>107</v>
      </c>
    </row>
    <row r="2133" spans="1:2" x14ac:dyDescent="0.25">
      <c r="A2133" t="s">
        <v>8219</v>
      </c>
      <c r="B2133">
        <v>96</v>
      </c>
    </row>
    <row r="2134" spans="1:2" x14ac:dyDescent="0.25">
      <c r="A2134" t="s">
        <v>8219</v>
      </c>
      <c r="B2134">
        <v>56</v>
      </c>
    </row>
    <row r="2135" spans="1:2" x14ac:dyDescent="0.25">
      <c r="A2135" t="s">
        <v>8219</v>
      </c>
      <c r="B2135">
        <v>58</v>
      </c>
    </row>
    <row r="2136" spans="1:2" x14ac:dyDescent="0.25">
      <c r="A2136" t="s">
        <v>8219</v>
      </c>
      <c r="B2136">
        <v>15</v>
      </c>
    </row>
    <row r="2137" spans="1:2" x14ac:dyDescent="0.25">
      <c r="A2137" t="s">
        <v>8219</v>
      </c>
      <c r="B2137">
        <v>20</v>
      </c>
    </row>
    <row r="2138" spans="1:2" x14ac:dyDescent="0.25">
      <c r="A2138" t="s">
        <v>8219</v>
      </c>
      <c r="B2138">
        <v>38</v>
      </c>
    </row>
    <row r="2139" spans="1:2" x14ac:dyDescent="0.25">
      <c r="A2139" t="s">
        <v>8219</v>
      </c>
      <c r="B2139">
        <v>33</v>
      </c>
    </row>
    <row r="2140" spans="1:2" x14ac:dyDescent="0.25">
      <c r="A2140" t="s">
        <v>8219</v>
      </c>
      <c r="B2140">
        <v>57</v>
      </c>
    </row>
    <row r="2141" spans="1:2" x14ac:dyDescent="0.25">
      <c r="A2141" t="s">
        <v>8219</v>
      </c>
      <c r="B2141">
        <v>25</v>
      </c>
    </row>
    <row r="2142" spans="1:2" x14ac:dyDescent="0.25">
      <c r="A2142" t="s">
        <v>8219</v>
      </c>
      <c r="B2142">
        <v>14</v>
      </c>
    </row>
    <row r="2143" spans="1:2" x14ac:dyDescent="0.25">
      <c r="A2143" t="s">
        <v>8219</v>
      </c>
      <c r="B2143">
        <v>94</v>
      </c>
    </row>
    <row r="2144" spans="1:2" x14ac:dyDescent="0.25">
      <c r="A2144" t="s">
        <v>8219</v>
      </c>
      <c r="B2144">
        <v>59</v>
      </c>
    </row>
    <row r="2145" spans="1:2" x14ac:dyDescent="0.25">
      <c r="A2145" t="s">
        <v>8219</v>
      </c>
      <c r="B2145">
        <v>36</v>
      </c>
    </row>
    <row r="2146" spans="1:2" x14ac:dyDescent="0.25">
      <c r="A2146" t="s">
        <v>8219</v>
      </c>
      <c r="B2146">
        <v>115</v>
      </c>
    </row>
    <row r="2147" spans="1:2" x14ac:dyDescent="0.25">
      <c r="A2147" t="s">
        <v>8219</v>
      </c>
      <c r="B2147">
        <v>30</v>
      </c>
    </row>
    <row r="2148" spans="1:2" x14ac:dyDescent="0.25">
      <c r="A2148" t="s">
        <v>8219</v>
      </c>
      <c r="B2148">
        <v>52</v>
      </c>
    </row>
    <row r="2149" spans="1:2" x14ac:dyDescent="0.25">
      <c r="A2149" t="s">
        <v>8219</v>
      </c>
      <c r="B2149">
        <v>27</v>
      </c>
    </row>
    <row r="2150" spans="1:2" x14ac:dyDescent="0.25">
      <c r="A2150" t="s">
        <v>8219</v>
      </c>
      <c r="B2150">
        <v>24</v>
      </c>
    </row>
    <row r="2151" spans="1:2" x14ac:dyDescent="0.25">
      <c r="A2151" t="s">
        <v>8219</v>
      </c>
      <c r="B2151">
        <v>10</v>
      </c>
    </row>
    <row r="2152" spans="1:2" x14ac:dyDescent="0.25">
      <c r="A2152" t="s">
        <v>8219</v>
      </c>
      <c r="B2152">
        <v>30</v>
      </c>
    </row>
    <row r="2153" spans="1:2" x14ac:dyDescent="0.25">
      <c r="A2153" t="s">
        <v>8219</v>
      </c>
      <c r="B2153">
        <v>71</v>
      </c>
    </row>
    <row r="2154" spans="1:2" x14ac:dyDescent="0.25">
      <c r="A2154" t="s">
        <v>8219</v>
      </c>
      <c r="B2154">
        <v>10</v>
      </c>
    </row>
    <row r="2155" spans="1:2" x14ac:dyDescent="0.25">
      <c r="A2155" t="s">
        <v>8219</v>
      </c>
      <c r="B2155">
        <v>24</v>
      </c>
    </row>
    <row r="2156" spans="1:2" x14ac:dyDescent="0.25">
      <c r="A2156" t="s">
        <v>8219</v>
      </c>
      <c r="B2156">
        <v>38</v>
      </c>
    </row>
    <row r="2157" spans="1:2" x14ac:dyDescent="0.25">
      <c r="A2157" t="s">
        <v>8219</v>
      </c>
      <c r="B2157">
        <v>26</v>
      </c>
    </row>
    <row r="2158" spans="1:2" x14ac:dyDescent="0.25">
      <c r="A2158" t="s">
        <v>8219</v>
      </c>
      <c r="B2158">
        <v>19</v>
      </c>
    </row>
    <row r="2159" spans="1:2" x14ac:dyDescent="0.25">
      <c r="A2159" t="s">
        <v>8219</v>
      </c>
      <c r="B2159">
        <v>11</v>
      </c>
    </row>
    <row r="2160" spans="1:2" x14ac:dyDescent="0.25">
      <c r="A2160" t="s">
        <v>8219</v>
      </c>
      <c r="B2160">
        <v>27</v>
      </c>
    </row>
    <row r="2161" spans="1:2" x14ac:dyDescent="0.25">
      <c r="A2161" t="s">
        <v>8219</v>
      </c>
      <c r="B2161">
        <v>34</v>
      </c>
    </row>
    <row r="2162" spans="1:2" x14ac:dyDescent="0.25">
      <c r="A2162" t="s">
        <v>8219</v>
      </c>
      <c r="B2162">
        <v>20</v>
      </c>
    </row>
    <row r="2163" spans="1:2" x14ac:dyDescent="0.25">
      <c r="A2163" t="s">
        <v>8219</v>
      </c>
      <c r="B2163">
        <v>37</v>
      </c>
    </row>
    <row r="2164" spans="1:2" x14ac:dyDescent="0.25">
      <c r="A2164" t="s">
        <v>8219</v>
      </c>
      <c r="B2164">
        <v>20</v>
      </c>
    </row>
    <row r="2165" spans="1:2" x14ac:dyDescent="0.25">
      <c r="A2165" t="s">
        <v>8219</v>
      </c>
      <c r="B2165">
        <v>10</v>
      </c>
    </row>
    <row r="2166" spans="1:2" x14ac:dyDescent="0.25">
      <c r="A2166" t="s">
        <v>8219</v>
      </c>
      <c r="B2166">
        <v>26</v>
      </c>
    </row>
    <row r="2167" spans="1:2" x14ac:dyDescent="0.25">
      <c r="A2167" t="s">
        <v>8219</v>
      </c>
      <c r="B2167">
        <v>20</v>
      </c>
    </row>
    <row r="2168" spans="1:2" x14ac:dyDescent="0.25">
      <c r="A2168" t="s">
        <v>8219</v>
      </c>
      <c r="B2168">
        <v>46</v>
      </c>
    </row>
    <row r="2169" spans="1:2" x14ac:dyDescent="0.25">
      <c r="A2169" t="s">
        <v>8219</v>
      </c>
      <c r="B2169">
        <v>76</v>
      </c>
    </row>
    <row r="2170" spans="1:2" x14ac:dyDescent="0.25">
      <c r="A2170" t="s">
        <v>8219</v>
      </c>
      <c r="B2170">
        <v>41</v>
      </c>
    </row>
    <row r="2171" spans="1:2" x14ac:dyDescent="0.25">
      <c r="A2171" t="s">
        <v>8219</v>
      </c>
      <c r="B2171">
        <v>7</v>
      </c>
    </row>
    <row r="2172" spans="1:2" x14ac:dyDescent="0.25">
      <c r="A2172" t="s">
        <v>8219</v>
      </c>
      <c r="B2172">
        <v>49</v>
      </c>
    </row>
    <row r="2173" spans="1:2" x14ac:dyDescent="0.25">
      <c r="A2173" t="s">
        <v>8219</v>
      </c>
      <c r="B2173">
        <v>26</v>
      </c>
    </row>
    <row r="2174" spans="1:2" x14ac:dyDescent="0.25">
      <c r="A2174" t="s">
        <v>8219</v>
      </c>
      <c r="B2174">
        <v>65</v>
      </c>
    </row>
    <row r="2175" spans="1:2" x14ac:dyDescent="0.25">
      <c r="A2175" t="s">
        <v>8219</v>
      </c>
      <c r="B2175">
        <v>28</v>
      </c>
    </row>
    <row r="2176" spans="1:2" x14ac:dyDescent="0.25">
      <c r="A2176" t="s">
        <v>8219</v>
      </c>
      <c r="B2176">
        <v>8</v>
      </c>
    </row>
    <row r="2177" spans="1:2" x14ac:dyDescent="0.25">
      <c r="A2177" t="s">
        <v>8219</v>
      </c>
      <c r="B2177">
        <v>3</v>
      </c>
    </row>
    <row r="2178" spans="1:2" x14ac:dyDescent="0.25">
      <c r="A2178" t="s">
        <v>8219</v>
      </c>
      <c r="B2178">
        <v>9</v>
      </c>
    </row>
    <row r="2179" spans="1:2" x14ac:dyDescent="0.25">
      <c r="A2179" t="s">
        <v>8219</v>
      </c>
      <c r="B2179">
        <v>9</v>
      </c>
    </row>
    <row r="2180" spans="1:2" x14ac:dyDescent="0.25">
      <c r="A2180" t="s">
        <v>8219</v>
      </c>
      <c r="B2180">
        <v>20</v>
      </c>
    </row>
    <row r="2181" spans="1:2" x14ac:dyDescent="0.25">
      <c r="A2181" t="s">
        <v>8219</v>
      </c>
      <c r="B2181">
        <v>57</v>
      </c>
    </row>
    <row r="2182" spans="1:2" x14ac:dyDescent="0.25">
      <c r="A2182" t="s">
        <v>8219</v>
      </c>
      <c r="B2182">
        <v>8</v>
      </c>
    </row>
    <row r="2183" spans="1:2" x14ac:dyDescent="0.25">
      <c r="A2183" t="s">
        <v>8219</v>
      </c>
      <c r="B2183">
        <v>14</v>
      </c>
    </row>
    <row r="2184" spans="1:2" x14ac:dyDescent="0.25">
      <c r="A2184" t="s">
        <v>8219</v>
      </c>
      <c r="B2184">
        <v>17</v>
      </c>
    </row>
    <row r="2185" spans="1:2" x14ac:dyDescent="0.25">
      <c r="A2185" t="s">
        <v>8219</v>
      </c>
      <c r="B2185">
        <v>100</v>
      </c>
    </row>
    <row r="2186" spans="1:2" x14ac:dyDescent="0.25">
      <c r="A2186" t="s">
        <v>8219</v>
      </c>
      <c r="B2186">
        <v>32</v>
      </c>
    </row>
    <row r="2187" spans="1:2" x14ac:dyDescent="0.25">
      <c r="A2187" t="s">
        <v>8219</v>
      </c>
      <c r="B2187">
        <v>3</v>
      </c>
    </row>
  </sheetData>
  <mergeCells count="1">
    <mergeCell ref="N1:P1"/>
  </mergeCells>
  <conditionalFormatting sqref="O3:P3">
    <cfRule type="colorScale" priority="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O4:P4">
    <cfRule type="colorScale" priority="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O5:P5">
    <cfRule type="colorScale" priority="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O6:P6">
    <cfRule type="colorScale" priority="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O7:P7">
    <cfRule type="colorScale" priority="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O8:P8">
    <cfRule type="colorScale" priority="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O9:P9">
    <cfRule type="colorScale" priority="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O10:P10">
    <cfRule type="colorScale" priority="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O11:P11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A118259-B716-4248-B0C1-E9C759F813BE}">
  <dimension ref="A3:F26"/>
  <sheetViews>
    <sheetView workbookViewId="0">
      <selection activeCell="E25" sqref="E25"/>
    </sheetView>
  </sheetViews>
  <sheetFormatPr defaultRowHeight="15" x14ac:dyDescent="0.25"/>
  <cols>
    <col min="1" max="1" width="13.5703125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</cols>
  <sheetData>
    <row r="3" spans="1:6" x14ac:dyDescent="0.25">
      <c r="A3" s="6" t="s">
        <v>8375</v>
      </c>
      <c r="B3" s="6" t="s">
        <v>8311</v>
      </c>
    </row>
    <row r="4" spans="1:6" x14ac:dyDescent="0.25">
      <c r="A4" s="6" t="s">
        <v>8322</v>
      </c>
      <c r="B4" t="s">
        <v>8220</v>
      </c>
      <c r="C4" t="s">
        <v>8221</v>
      </c>
      <c r="D4" t="s">
        <v>8222</v>
      </c>
      <c r="E4" t="s">
        <v>8219</v>
      </c>
      <c r="F4" t="s">
        <v>8321</v>
      </c>
    </row>
    <row r="5" spans="1:6" x14ac:dyDescent="0.25">
      <c r="A5" s="7" t="s">
        <v>8239</v>
      </c>
      <c r="B5" s="8"/>
      <c r="C5" s="8">
        <v>2</v>
      </c>
      <c r="D5" s="8">
        <v>1</v>
      </c>
      <c r="E5" s="8">
        <v>3</v>
      </c>
      <c r="F5" s="8">
        <v>6</v>
      </c>
    </row>
    <row r="6" spans="1:6" x14ac:dyDescent="0.25">
      <c r="A6" s="7" t="s">
        <v>8226</v>
      </c>
      <c r="B6" s="8">
        <v>14</v>
      </c>
      <c r="C6" s="8">
        <v>41</v>
      </c>
      <c r="D6" s="8"/>
      <c r="E6" s="8">
        <v>19</v>
      </c>
      <c r="F6" s="8">
        <v>74</v>
      </c>
    </row>
    <row r="7" spans="1:6" x14ac:dyDescent="0.25">
      <c r="A7" s="7" t="s">
        <v>8242</v>
      </c>
      <c r="B7" s="8"/>
      <c r="C7" s="8">
        <v>1</v>
      </c>
      <c r="D7" s="8"/>
      <c r="E7" s="8">
        <v>1</v>
      </c>
      <c r="F7" s="8">
        <v>2</v>
      </c>
    </row>
    <row r="8" spans="1:6" x14ac:dyDescent="0.25">
      <c r="A8" s="7" t="s">
        <v>8229</v>
      </c>
      <c r="B8" s="8">
        <v>17</v>
      </c>
      <c r="C8" s="8">
        <v>64</v>
      </c>
      <c r="D8" s="8">
        <v>1</v>
      </c>
      <c r="E8" s="8">
        <v>64</v>
      </c>
      <c r="F8" s="8">
        <v>146</v>
      </c>
    </row>
    <row r="9" spans="1:6" x14ac:dyDescent="0.25">
      <c r="A9" s="7" t="s">
        <v>8240</v>
      </c>
      <c r="B9" s="8">
        <v>3</v>
      </c>
      <c r="C9" s="8">
        <v>2</v>
      </c>
      <c r="D9" s="8"/>
      <c r="E9" s="8">
        <v>1</v>
      </c>
      <c r="F9" s="8">
        <v>6</v>
      </c>
    </row>
    <row r="10" spans="1:6" x14ac:dyDescent="0.25">
      <c r="A10" s="7" t="s">
        <v>8236</v>
      </c>
      <c r="B10" s="8">
        <v>3</v>
      </c>
      <c r="C10" s="8">
        <v>27</v>
      </c>
      <c r="D10" s="8"/>
      <c r="E10" s="8">
        <v>23</v>
      </c>
      <c r="F10" s="8">
        <v>53</v>
      </c>
    </row>
    <row r="11" spans="1:6" x14ac:dyDescent="0.25">
      <c r="A11" s="7" t="s">
        <v>8232</v>
      </c>
      <c r="B11" s="8">
        <v>4</v>
      </c>
      <c r="C11" s="8">
        <v>6</v>
      </c>
      <c r="D11" s="8"/>
      <c r="E11" s="8">
        <v>4</v>
      </c>
      <c r="F11" s="8">
        <v>14</v>
      </c>
    </row>
    <row r="12" spans="1:6" x14ac:dyDescent="0.25">
      <c r="A12" s="7" t="s">
        <v>8227</v>
      </c>
      <c r="B12" s="8">
        <v>1</v>
      </c>
      <c r="C12" s="8">
        <v>9</v>
      </c>
      <c r="D12" s="8"/>
      <c r="E12" s="8">
        <v>11</v>
      </c>
      <c r="F12" s="8">
        <v>21</v>
      </c>
    </row>
    <row r="13" spans="1:6" x14ac:dyDescent="0.25">
      <c r="A13" s="7" t="s">
        <v>8230</v>
      </c>
      <c r="B13" s="8">
        <v>5</v>
      </c>
      <c r="C13" s="8">
        <v>10</v>
      </c>
      <c r="D13" s="8">
        <v>2</v>
      </c>
      <c r="E13" s="8">
        <v>10</v>
      </c>
      <c r="F13" s="8">
        <v>27</v>
      </c>
    </row>
    <row r="14" spans="1:6" x14ac:dyDescent="0.25">
      <c r="A14" s="7" t="s">
        <v>8225</v>
      </c>
      <c r="B14" s="8">
        <v>25</v>
      </c>
      <c r="C14" s="8">
        <v>205</v>
      </c>
      <c r="D14" s="8">
        <v>8</v>
      </c>
      <c r="E14" s="8">
        <v>366</v>
      </c>
      <c r="F14" s="8">
        <v>604</v>
      </c>
    </row>
    <row r="15" spans="1:6" x14ac:dyDescent="0.25">
      <c r="A15" s="7" t="s">
        <v>8231</v>
      </c>
      <c r="B15" s="8">
        <v>1</v>
      </c>
      <c r="C15" s="8">
        <v>2</v>
      </c>
      <c r="D15" s="8"/>
      <c r="E15" s="8"/>
      <c r="F15" s="8">
        <v>3</v>
      </c>
    </row>
    <row r="16" spans="1:6" x14ac:dyDescent="0.25">
      <c r="A16" s="7" t="s">
        <v>8241</v>
      </c>
      <c r="B16" s="8">
        <v>2</v>
      </c>
      <c r="C16" s="8">
        <v>4</v>
      </c>
      <c r="D16" s="8">
        <v>1</v>
      </c>
      <c r="E16" s="8">
        <v>8</v>
      </c>
      <c r="F16" s="8">
        <v>15</v>
      </c>
    </row>
    <row r="17" spans="1:6" x14ac:dyDescent="0.25">
      <c r="A17" s="7" t="s">
        <v>8237</v>
      </c>
      <c r="B17" s="8">
        <v>3</v>
      </c>
      <c r="C17" s="8">
        <v>19</v>
      </c>
      <c r="D17" s="8"/>
      <c r="E17" s="8">
        <v>7</v>
      </c>
      <c r="F17" s="8">
        <v>29</v>
      </c>
    </row>
    <row r="18" spans="1:6" x14ac:dyDescent="0.25">
      <c r="A18" s="7" t="s">
        <v>8243</v>
      </c>
      <c r="B18" s="8"/>
      <c r="C18" s="8"/>
      <c r="D18" s="8"/>
      <c r="E18" s="8">
        <v>2</v>
      </c>
      <c r="F18" s="8">
        <v>2</v>
      </c>
    </row>
    <row r="19" spans="1:6" x14ac:dyDescent="0.25">
      <c r="A19" s="7" t="s">
        <v>8238</v>
      </c>
      <c r="B19" s="8">
        <v>1</v>
      </c>
      <c r="C19" s="8">
        <v>8</v>
      </c>
      <c r="D19" s="8">
        <v>3</v>
      </c>
      <c r="E19" s="8"/>
      <c r="F19" s="8">
        <v>12</v>
      </c>
    </row>
    <row r="20" spans="1:6" x14ac:dyDescent="0.25">
      <c r="A20" s="7" t="s">
        <v>8233</v>
      </c>
      <c r="B20" s="8">
        <v>4</v>
      </c>
      <c r="C20" s="8">
        <v>14</v>
      </c>
      <c r="D20" s="8">
        <v>1</v>
      </c>
      <c r="E20" s="8">
        <v>2</v>
      </c>
      <c r="F20" s="8">
        <v>21</v>
      </c>
    </row>
    <row r="21" spans="1:6" x14ac:dyDescent="0.25">
      <c r="A21" s="7" t="s">
        <v>8234</v>
      </c>
      <c r="B21" s="8"/>
      <c r="C21" s="8">
        <v>5</v>
      </c>
      <c r="D21" s="8"/>
      <c r="E21" s="8">
        <v>2</v>
      </c>
      <c r="F21" s="8">
        <v>7</v>
      </c>
    </row>
    <row r="22" spans="1:6" x14ac:dyDescent="0.25">
      <c r="A22" s="7" t="s">
        <v>8228</v>
      </c>
      <c r="B22" s="8">
        <v>4</v>
      </c>
      <c r="C22" s="8">
        <v>5</v>
      </c>
      <c r="D22" s="8"/>
      <c r="E22" s="8">
        <v>3</v>
      </c>
      <c r="F22" s="8">
        <v>12</v>
      </c>
    </row>
    <row r="23" spans="1:6" x14ac:dyDescent="0.25">
      <c r="A23" s="7" t="s">
        <v>8235</v>
      </c>
      <c r="B23" s="8">
        <v>5</v>
      </c>
      <c r="C23" s="8">
        <v>9</v>
      </c>
      <c r="D23" s="8"/>
      <c r="E23" s="8">
        <v>7</v>
      </c>
      <c r="F23" s="8">
        <v>21</v>
      </c>
    </row>
    <row r="24" spans="1:6" x14ac:dyDescent="0.25">
      <c r="A24" s="7" t="s">
        <v>8244</v>
      </c>
      <c r="B24" s="8"/>
      <c r="C24" s="8"/>
      <c r="D24" s="8"/>
      <c r="E24" s="8">
        <v>1</v>
      </c>
      <c r="F24" s="8">
        <v>1</v>
      </c>
    </row>
    <row r="25" spans="1:6" x14ac:dyDescent="0.25">
      <c r="A25" s="7" t="s">
        <v>8224</v>
      </c>
      <c r="B25" s="8">
        <v>257</v>
      </c>
      <c r="C25" s="8">
        <v>1097</v>
      </c>
      <c r="D25" s="8">
        <v>33</v>
      </c>
      <c r="E25" s="8">
        <v>1651</v>
      </c>
      <c r="F25" s="8">
        <v>3038</v>
      </c>
    </row>
    <row r="26" spans="1:6" x14ac:dyDescent="0.25">
      <c r="A26" s="7" t="s">
        <v>8321</v>
      </c>
      <c r="B26" s="8">
        <v>349</v>
      </c>
      <c r="C26" s="8">
        <v>1530</v>
      </c>
      <c r="D26" s="8">
        <v>50</v>
      </c>
      <c r="E26" s="8">
        <v>2185</v>
      </c>
      <c r="F26" s="8">
        <v>4114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0B60488-95DA-481B-9F36-A04801A939E2}">
  <dimension ref="A1:E14"/>
  <sheetViews>
    <sheetView topLeftCell="D1" workbookViewId="0">
      <selection activeCell="F31" sqref="F31"/>
    </sheetView>
  </sheetViews>
  <sheetFormatPr defaultRowHeight="15" x14ac:dyDescent="0.25"/>
  <cols>
    <col min="1" max="1" width="17" bestFit="1" customWidth="1"/>
    <col min="2" max="2" width="16.28515625" bestFit="1" customWidth="1"/>
    <col min="3" max="3" width="6.140625" bestFit="1" customWidth="1"/>
    <col min="4" max="4" width="10" bestFit="1" customWidth="1"/>
    <col min="5" max="6" width="11.28515625" bestFit="1" customWidth="1"/>
    <col min="7" max="9" width="16.28515625" bestFit="1" customWidth="1"/>
    <col min="10" max="10" width="11.28515625" bestFit="1" customWidth="1"/>
  </cols>
  <sheetData>
    <row r="1" spans="1:5" x14ac:dyDescent="0.25">
      <c r="A1" s="6" t="s">
        <v>8223</v>
      </c>
      <c r="B1" t="s">
        <v>8275</v>
      </c>
    </row>
    <row r="3" spans="1:5" x14ac:dyDescent="0.25">
      <c r="A3" s="6" t="s">
        <v>8323</v>
      </c>
      <c r="B3" s="6" t="s">
        <v>8311</v>
      </c>
    </row>
    <row r="4" spans="1:5" x14ac:dyDescent="0.25">
      <c r="A4" s="6" t="s">
        <v>8322</v>
      </c>
      <c r="B4" t="s">
        <v>8220</v>
      </c>
      <c r="C4" t="s">
        <v>8221</v>
      </c>
      <c r="D4" t="s">
        <v>8219</v>
      </c>
      <c r="E4" t="s">
        <v>8321</v>
      </c>
    </row>
    <row r="5" spans="1:5" x14ac:dyDescent="0.25">
      <c r="A5" s="7" t="s">
        <v>8312</v>
      </c>
      <c r="B5" s="8">
        <v>40</v>
      </c>
      <c r="C5" s="8">
        <v>180</v>
      </c>
      <c r="D5" s="8">
        <v>300</v>
      </c>
      <c r="E5" s="8">
        <v>520</v>
      </c>
    </row>
    <row r="6" spans="1:5" x14ac:dyDescent="0.25">
      <c r="A6" s="7" t="s">
        <v>8313</v>
      </c>
      <c r="B6" s="8">
        <v>20</v>
      </c>
      <c r="C6" s="8">
        <v>140</v>
      </c>
      <c r="D6" s="8">
        <v>34</v>
      </c>
      <c r="E6" s="8">
        <v>194</v>
      </c>
    </row>
    <row r="7" spans="1:5" x14ac:dyDescent="0.25">
      <c r="A7" s="7" t="s">
        <v>8314</v>
      </c>
      <c r="B7" s="8"/>
      <c r="C7" s="8">
        <v>140</v>
      </c>
      <c r="D7" s="8">
        <v>80</v>
      </c>
      <c r="E7" s="8">
        <v>220</v>
      </c>
    </row>
    <row r="8" spans="1:5" x14ac:dyDescent="0.25">
      <c r="A8" s="7" t="s">
        <v>8315</v>
      </c>
      <c r="B8" s="8">
        <v>24</v>
      </c>
      <c r="C8" s="8"/>
      <c r="D8" s="8"/>
      <c r="E8" s="8">
        <v>24</v>
      </c>
    </row>
    <row r="9" spans="1:5" x14ac:dyDescent="0.25">
      <c r="A9" s="7" t="s">
        <v>8316</v>
      </c>
      <c r="B9" s="8">
        <v>20</v>
      </c>
      <c r="C9" s="8">
        <v>120</v>
      </c>
      <c r="D9" s="8">
        <v>540</v>
      </c>
      <c r="E9" s="8">
        <v>680</v>
      </c>
    </row>
    <row r="10" spans="1:5" x14ac:dyDescent="0.25">
      <c r="A10" s="7" t="s">
        <v>8317</v>
      </c>
      <c r="B10" s="8"/>
      <c r="C10" s="8">
        <v>117</v>
      </c>
      <c r="D10" s="8">
        <v>103</v>
      </c>
      <c r="E10" s="8">
        <v>220</v>
      </c>
    </row>
    <row r="11" spans="1:5" x14ac:dyDescent="0.25">
      <c r="A11" s="7" t="s">
        <v>8318</v>
      </c>
      <c r="B11" s="8">
        <v>30</v>
      </c>
      <c r="C11" s="8">
        <v>127</v>
      </c>
      <c r="D11" s="8">
        <v>80</v>
      </c>
      <c r="E11" s="8">
        <v>237</v>
      </c>
    </row>
    <row r="12" spans="1:5" x14ac:dyDescent="0.25">
      <c r="A12" s="7" t="s">
        <v>8319</v>
      </c>
      <c r="B12" s="8">
        <v>178</v>
      </c>
      <c r="C12" s="8">
        <v>213</v>
      </c>
      <c r="D12" s="8">
        <v>209</v>
      </c>
      <c r="E12" s="8">
        <v>600</v>
      </c>
    </row>
    <row r="13" spans="1:5" x14ac:dyDescent="0.25">
      <c r="A13" s="7" t="s">
        <v>8320</v>
      </c>
      <c r="B13" s="8">
        <v>37</v>
      </c>
      <c r="C13" s="8">
        <v>493</v>
      </c>
      <c r="D13" s="8">
        <v>839</v>
      </c>
      <c r="E13" s="8">
        <v>1369</v>
      </c>
    </row>
    <row r="14" spans="1:5" x14ac:dyDescent="0.25">
      <c r="A14" s="7" t="s">
        <v>8321</v>
      </c>
      <c r="B14" s="8">
        <v>349</v>
      </c>
      <c r="C14" s="8">
        <v>1530</v>
      </c>
      <c r="D14" s="8">
        <v>2185</v>
      </c>
      <c r="E14" s="8">
        <v>4064</v>
      </c>
    </row>
  </sheetData>
  <pageMargins left="0.7" right="0.7" top="0.75" bottom="0.75" header="0.3" footer="0.3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282BC6D-F504-4186-B50F-F6C99AB0554D}">
  <dimension ref="A1:G39"/>
  <sheetViews>
    <sheetView workbookViewId="0">
      <selection activeCell="I25" sqref="I25"/>
    </sheetView>
  </sheetViews>
  <sheetFormatPr defaultRowHeight="15" x14ac:dyDescent="0.25"/>
  <cols>
    <col min="1" max="1" width="21.140625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  <col min="7" max="7" width="11.28515625" customWidth="1"/>
  </cols>
  <sheetData>
    <row r="1" spans="1:7" x14ac:dyDescent="0.25">
      <c r="A1" s="6" t="s">
        <v>8223</v>
      </c>
      <c r="B1" t="s">
        <v>8275</v>
      </c>
    </row>
    <row r="3" spans="1:7" x14ac:dyDescent="0.25">
      <c r="A3" s="6" t="s">
        <v>8356</v>
      </c>
      <c r="B3" s="6" t="s">
        <v>8311</v>
      </c>
    </row>
    <row r="4" spans="1:7" x14ac:dyDescent="0.25">
      <c r="A4" s="6" t="s">
        <v>8322</v>
      </c>
      <c r="B4" t="s">
        <v>8220</v>
      </c>
      <c r="C4" t="s">
        <v>8221</v>
      </c>
      <c r="D4" t="s">
        <v>8222</v>
      </c>
      <c r="E4" t="s">
        <v>8219</v>
      </c>
      <c r="F4" t="s">
        <v>8321</v>
      </c>
    </row>
    <row r="5" spans="1:7" x14ac:dyDescent="0.25">
      <c r="A5" s="7" t="s">
        <v>8333</v>
      </c>
      <c r="B5" s="8">
        <v>24</v>
      </c>
      <c r="C5" s="8"/>
      <c r="D5" s="8"/>
      <c r="E5" s="8"/>
      <c r="F5" s="8">
        <v>24</v>
      </c>
      <c r="G5" s="8"/>
    </row>
    <row r="6" spans="1:7" x14ac:dyDescent="0.25">
      <c r="A6" s="7" t="s">
        <v>8330</v>
      </c>
      <c r="B6" s="8"/>
      <c r="C6" s="8"/>
      <c r="D6" s="8">
        <v>6</v>
      </c>
      <c r="E6" s="8">
        <v>34</v>
      </c>
      <c r="F6" s="8">
        <v>40</v>
      </c>
      <c r="G6" s="8"/>
    </row>
    <row r="7" spans="1:7" x14ac:dyDescent="0.25">
      <c r="A7" s="7" t="s">
        <v>8343</v>
      </c>
      <c r="B7" s="8">
        <v>20</v>
      </c>
      <c r="C7" s="8">
        <v>40</v>
      </c>
      <c r="D7" s="8"/>
      <c r="E7" s="8"/>
      <c r="F7" s="8">
        <v>60</v>
      </c>
      <c r="G7" s="8"/>
    </row>
    <row r="8" spans="1:7" x14ac:dyDescent="0.25">
      <c r="A8" s="7" t="s">
        <v>8347</v>
      </c>
      <c r="B8" s="8">
        <v>18</v>
      </c>
      <c r="C8" s="8">
        <v>2</v>
      </c>
      <c r="D8" s="8"/>
      <c r="E8" s="8">
        <v>40</v>
      </c>
      <c r="F8" s="8">
        <v>60</v>
      </c>
      <c r="G8" s="8"/>
    </row>
    <row r="9" spans="1:7" x14ac:dyDescent="0.25">
      <c r="A9" s="7" t="s">
        <v>8334</v>
      </c>
      <c r="B9" s="8"/>
      <c r="C9" s="8">
        <v>40</v>
      </c>
      <c r="D9" s="8">
        <v>20</v>
      </c>
      <c r="E9" s="8"/>
      <c r="F9" s="8">
        <v>60</v>
      </c>
      <c r="G9" s="8"/>
    </row>
    <row r="10" spans="1:7" x14ac:dyDescent="0.25">
      <c r="A10" s="7" t="s">
        <v>8324</v>
      </c>
      <c r="B10" s="8">
        <v>40</v>
      </c>
      <c r="C10" s="8">
        <v>40</v>
      </c>
      <c r="D10" s="8"/>
      <c r="E10" s="8"/>
      <c r="F10" s="8">
        <v>80</v>
      </c>
      <c r="G10" s="8"/>
    </row>
    <row r="11" spans="1:7" x14ac:dyDescent="0.25">
      <c r="A11" s="7" t="s">
        <v>8348</v>
      </c>
      <c r="B11" s="8"/>
      <c r="C11" s="8">
        <v>20</v>
      </c>
      <c r="D11" s="8"/>
      <c r="E11" s="8"/>
      <c r="F11" s="8">
        <v>20</v>
      </c>
      <c r="G11" s="8"/>
    </row>
    <row r="12" spans="1:7" x14ac:dyDescent="0.25">
      <c r="A12" s="7" t="s">
        <v>8314</v>
      </c>
      <c r="B12" s="8"/>
      <c r="C12" s="8">
        <v>140</v>
      </c>
      <c r="D12" s="8"/>
      <c r="E12" s="8">
        <v>80</v>
      </c>
      <c r="F12" s="8">
        <v>220</v>
      </c>
      <c r="G12" s="8"/>
    </row>
    <row r="13" spans="1:7" x14ac:dyDescent="0.25">
      <c r="A13" s="7" t="s">
        <v>8349</v>
      </c>
      <c r="B13" s="8"/>
      <c r="C13" s="8"/>
      <c r="D13" s="8"/>
      <c r="E13" s="8">
        <v>140</v>
      </c>
      <c r="F13" s="8">
        <v>140</v>
      </c>
      <c r="G13" s="8"/>
    </row>
    <row r="14" spans="1:7" x14ac:dyDescent="0.25">
      <c r="A14" s="7" t="s">
        <v>8335</v>
      </c>
      <c r="B14" s="8"/>
      <c r="C14" s="8">
        <v>60</v>
      </c>
      <c r="D14" s="8"/>
      <c r="E14" s="8"/>
      <c r="F14" s="8">
        <v>60</v>
      </c>
      <c r="G14" s="8"/>
    </row>
    <row r="15" spans="1:7" x14ac:dyDescent="0.25">
      <c r="A15" s="7" t="s">
        <v>8350</v>
      </c>
      <c r="B15" s="8"/>
      <c r="C15" s="8">
        <v>11</v>
      </c>
      <c r="D15" s="8"/>
      <c r="E15" s="8">
        <v>9</v>
      </c>
      <c r="F15" s="8">
        <v>20</v>
      </c>
      <c r="G15" s="8"/>
    </row>
    <row r="16" spans="1:7" x14ac:dyDescent="0.25">
      <c r="A16" s="7" t="s">
        <v>8336</v>
      </c>
      <c r="B16" s="8"/>
      <c r="C16" s="8"/>
      <c r="D16" s="8"/>
      <c r="E16" s="8">
        <v>20</v>
      </c>
      <c r="F16" s="8">
        <v>20</v>
      </c>
      <c r="G16" s="8"/>
    </row>
    <row r="17" spans="1:7" x14ac:dyDescent="0.25">
      <c r="A17" s="7" t="s">
        <v>8316</v>
      </c>
      <c r="B17" s="8">
        <v>20</v>
      </c>
      <c r="C17" s="8"/>
      <c r="D17" s="8"/>
      <c r="E17" s="8">
        <v>80</v>
      </c>
      <c r="F17" s="8">
        <v>100</v>
      </c>
      <c r="G17" s="8"/>
    </row>
    <row r="18" spans="1:7" x14ac:dyDescent="0.25">
      <c r="A18" s="7" t="s">
        <v>8353</v>
      </c>
      <c r="B18" s="8">
        <v>20</v>
      </c>
      <c r="C18" s="8">
        <v>60</v>
      </c>
      <c r="D18" s="8"/>
      <c r="E18" s="8">
        <v>60</v>
      </c>
      <c r="F18" s="8">
        <v>140</v>
      </c>
      <c r="G18" s="8"/>
    </row>
    <row r="19" spans="1:7" x14ac:dyDescent="0.25">
      <c r="A19" s="7" t="s">
        <v>8339</v>
      </c>
      <c r="B19" s="8"/>
      <c r="C19" s="8">
        <v>20</v>
      </c>
      <c r="D19" s="8"/>
      <c r="E19" s="8"/>
      <c r="F19" s="8">
        <v>20</v>
      </c>
      <c r="G19" s="8"/>
    </row>
    <row r="20" spans="1:7" x14ac:dyDescent="0.25">
      <c r="A20" s="7" t="s">
        <v>8344</v>
      </c>
      <c r="B20" s="8"/>
      <c r="C20" s="8"/>
      <c r="D20" s="8"/>
      <c r="E20" s="8">
        <v>60</v>
      </c>
      <c r="F20" s="8">
        <v>60</v>
      </c>
      <c r="G20" s="8"/>
    </row>
    <row r="21" spans="1:7" x14ac:dyDescent="0.25">
      <c r="A21" s="7" t="s">
        <v>8340</v>
      </c>
      <c r="B21" s="8"/>
      <c r="C21" s="8">
        <v>20</v>
      </c>
      <c r="D21" s="8"/>
      <c r="E21" s="8"/>
      <c r="F21" s="8">
        <v>20</v>
      </c>
      <c r="G21" s="8"/>
    </row>
    <row r="22" spans="1:7" x14ac:dyDescent="0.25">
      <c r="A22" s="7" t="s">
        <v>8341</v>
      </c>
      <c r="B22" s="8"/>
      <c r="C22" s="8">
        <v>57</v>
      </c>
      <c r="D22" s="8"/>
      <c r="E22" s="8">
        <v>103</v>
      </c>
      <c r="F22" s="8">
        <v>160</v>
      </c>
      <c r="G22" s="8"/>
    </row>
    <row r="23" spans="1:7" x14ac:dyDescent="0.25">
      <c r="A23" s="7" t="s">
        <v>8342</v>
      </c>
      <c r="B23" s="8"/>
      <c r="C23" s="8">
        <v>20</v>
      </c>
      <c r="D23" s="8"/>
      <c r="E23" s="8"/>
      <c r="F23" s="8">
        <v>20</v>
      </c>
      <c r="G23" s="8"/>
    </row>
    <row r="24" spans="1:7" x14ac:dyDescent="0.25">
      <c r="A24" s="7" t="s">
        <v>8354</v>
      </c>
      <c r="B24" s="8"/>
      <c r="C24" s="8">
        <v>353</v>
      </c>
      <c r="D24" s="8">
        <v>19</v>
      </c>
      <c r="E24" s="8">
        <v>694</v>
      </c>
      <c r="F24" s="8">
        <v>1066</v>
      </c>
      <c r="G24" s="8"/>
    </row>
    <row r="25" spans="1:7" x14ac:dyDescent="0.25">
      <c r="A25" s="7" t="s">
        <v>8345</v>
      </c>
      <c r="B25" s="8"/>
      <c r="C25" s="8"/>
      <c r="D25" s="8"/>
      <c r="E25" s="8">
        <v>20</v>
      </c>
      <c r="F25" s="8">
        <v>20</v>
      </c>
      <c r="G25" s="8"/>
    </row>
    <row r="26" spans="1:7" x14ac:dyDescent="0.25">
      <c r="A26" s="7" t="s">
        <v>8337</v>
      </c>
      <c r="B26" s="8"/>
      <c r="C26" s="8"/>
      <c r="D26" s="8"/>
      <c r="E26" s="8">
        <v>40</v>
      </c>
      <c r="F26" s="8">
        <v>40</v>
      </c>
      <c r="G26" s="8"/>
    </row>
    <row r="27" spans="1:7" x14ac:dyDescent="0.25">
      <c r="A27" s="7" t="s">
        <v>8331</v>
      </c>
      <c r="B27" s="8"/>
      <c r="C27" s="8">
        <v>20</v>
      </c>
      <c r="D27" s="8"/>
      <c r="E27" s="8"/>
      <c r="F27" s="8">
        <v>20</v>
      </c>
      <c r="G27" s="8"/>
    </row>
    <row r="28" spans="1:7" x14ac:dyDescent="0.25">
      <c r="A28" s="7" t="s">
        <v>8338</v>
      </c>
      <c r="B28" s="8"/>
      <c r="C28" s="8">
        <v>20</v>
      </c>
      <c r="D28" s="8"/>
      <c r="E28" s="8">
        <v>400</v>
      </c>
      <c r="F28" s="8">
        <v>420</v>
      </c>
      <c r="G28" s="8"/>
    </row>
    <row r="29" spans="1:7" x14ac:dyDescent="0.25">
      <c r="A29" s="7" t="s">
        <v>8355</v>
      </c>
      <c r="B29" s="8">
        <v>17</v>
      </c>
      <c r="C29" s="8">
        <v>80</v>
      </c>
      <c r="D29" s="8">
        <v>5</v>
      </c>
      <c r="E29" s="8">
        <v>85</v>
      </c>
      <c r="F29" s="8">
        <v>187</v>
      </c>
      <c r="G29" s="8"/>
    </row>
    <row r="30" spans="1:7" x14ac:dyDescent="0.25">
      <c r="A30" s="7" t="s">
        <v>8346</v>
      </c>
      <c r="B30" s="8">
        <v>10</v>
      </c>
      <c r="C30" s="8">
        <v>47</v>
      </c>
      <c r="D30" s="8"/>
      <c r="E30" s="8"/>
      <c r="F30" s="8">
        <v>57</v>
      </c>
      <c r="G30" s="8"/>
    </row>
    <row r="31" spans="1:7" x14ac:dyDescent="0.25">
      <c r="A31" s="7" t="s">
        <v>8332</v>
      </c>
      <c r="B31" s="8">
        <v>20</v>
      </c>
      <c r="C31" s="8">
        <v>120</v>
      </c>
      <c r="D31" s="8"/>
      <c r="E31" s="8"/>
      <c r="F31" s="8">
        <v>140</v>
      </c>
      <c r="G31" s="8"/>
    </row>
    <row r="32" spans="1:7" x14ac:dyDescent="0.25">
      <c r="A32" s="7" t="s">
        <v>8325</v>
      </c>
      <c r="B32" s="8"/>
      <c r="C32" s="8">
        <v>100</v>
      </c>
      <c r="D32" s="8"/>
      <c r="E32" s="8"/>
      <c r="F32" s="8">
        <v>100</v>
      </c>
      <c r="G32" s="8"/>
    </row>
    <row r="33" spans="1:7" x14ac:dyDescent="0.25">
      <c r="A33" s="7" t="s">
        <v>8326</v>
      </c>
      <c r="B33" s="8"/>
      <c r="C33" s="8"/>
      <c r="D33" s="8"/>
      <c r="E33" s="8">
        <v>180</v>
      </c>
      <c r="F33" s="8">
        <v>180</v>
      </c>
      <c r="G33" s="8"/>
    </row>
    <row r="34" spans="1:7" x14ac:dyDescent="0.25">
      <c r="A34" s="7" t="s">
        <v>8327</v>
      </c>
      <c r="B34" s="8"/>
      <c r="C34" s="8">
        <v>80</v>
      </c>
      <c r="D34" s="8"/>
      <c r="E34" s="8"/>
      <c r="F34" s="8">
        <v>80</v>
      </c>
      <c r="G34" s="8"/>
    </row>
    <row r="35" spans="1:7" x14ac:dyDescent="0.25">
      <c r="A35" s="7" t="s">
        <v>8328</v>
      </c>
      <c r="B35" s="8"/>
      <c r="C35" s="8"/>
      <c r="D35" s="8"/>
      <c r="E35" s="8">
        <v>60</v>
      </c>
      <c r="F35" s="8">
        <v>60</v>
      </c>
      <c r="G35" s="8"/>
    </row>
    <row r="36" spans="1:7" x14ac:dyDescent="0.25">
      <c r="A36" s="7" t="s">
        <v>8329</v>
      </c>
      <c r="B36" s="8"/>
      <c r="C36" s="8"/>
      <c r="D36" s="8"/>
      <c r="E36" s="8">
        <v>60</v>
      </c>
      <c r="F36" s="8">
        <v>60</v>
      </c>
      <c r="G36" s="8"/>
    </row>
    <row r="37" spans="1:7" x14ac:dyDescent="0.25">
      <c r="A37" s="7" t="s">
        <v>8351</v>
      </c>
      <c r="B37" s="8">
        <v>60</v>
      </c>
      <c r="C37" s="8">
        <v>120</v>
      </c>
      <c r="D37" s="8"/>
      <c r="E37" s="8">
        <v>20</v>
      </c>
      <c r="F37" s="8">
        <v>200</v>
      </c>
      <c r="G37" s="8"/>
    </row>
    <row r="38" spans="1:7" x14ac:dyDescent="0.25">
      <c r="A38" s="7" t="s">
        <v>8352</v>
      </c>
      <c r="B38" s="8">
        <v>100</v>
      </c>
      <c r="C38" s="8">
        <v>60</v>
      </c>
      <c r="D38" s="8"/>
      <c r="E38" s="8"/>
      <c r="F38" s="8">
        <v>160</v>
      </c>
      <c r="G38" s="8"/>
    </row>
    <row r="39" spans="1:7" x14ac:dyDescent="0.25">
      <c r="A39" s="7" t="s">
        <v>8321</v>
      </c>
      <c r="B39" s="8">
        <v>349</v>
      </c>
      <c r="C39" s="8">
        <v>1530</v>
      </c>
      <c r="D39" s="8">
        <v>50</v>
      </c>
      <c r="E39" s="8">
        <v>2185</v>
      </c>
      <c r="F39" s="8">
        <v>4114</v>
      </c>
      <c r="G39" s="8"/>
    </row>
  </sheetData>
  <pageMargins left="0.7" right="0.7" top="0.75" bottom="0.75" header="0.3" footer="0.3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683913A-7BC8-4C2B-9BFD-A28339A58A70}">
  <dimension ref="A1:F22"/>
  <sheetViews>
    <sheetView workbookViewId="0">
      <selection activeCell="H22" sqref="H22"/>
    </sheetView>
  </sheetViews>
  <sheetFormatPr defaultRowHeight="15" x14ac:dyDescent="0.25"/>
  <cols>
    <col min="1" max="1" width="13.5703125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</cols>
  <sheetData>
    <row r="1" spans="1:6" x14ac:dyDescent="0.25">
      <c r="A1" s="6" t="s">
        <v>8273</v>
      </c>
      <c r="B1" t="s">
        <v>8275</v>
      </c>
    </row>
    <row r="2" spans="1:6" x14ac:dyDescent="0.25">
      <c r="A2" s="6" t="s">
        <v>8376</v>
      </c>
      <c r="B2" t="s">
        <v>8275</v>
      </c>
    </row>
    <row r="4" spans="1:6" x14ac:dyDescent="0.25">
      <c r="A4" s="6" t="s">
        <v>8375</v>
      </c>
      <c r="B4" s="6" t="s">
        <v>8311</v>
      </c>
    </row>
    <row r="5" spans="1:6" x14ac:dyDescent="0.25">
      <c r="A5" s="6" t="s">
        <v>8322</v>
      </c>
      <c r="B5" t="s">
        <v>8220</v>
      </c>
      <c r="C5" t="s">
        <v>8221</v>
      </c>
      <c r="D5" t="s">
        <v>8222</v>
      </c>
      <c r="E5" t="s">
        <v>8219</v>
      </c>
      <c r="F5" t="s">
        <v>8321</v>
      </c>
    </row>
    <row r="6" spans="1:6" x14ac:dyDescent="0.25">
      <c r="A6" s="7" t="s">
        <v>8368</v>
      </c>
      <c r="B6" s="8">
        <v>89</v>
      </c>
      <c r="C6" s="8">
        <v>363</v>
      </c>
      <c r="D6" s="8">
        <v>50</v>
      </c>
      <c r="E6" s="8">
        <v>564</v>
      </c>
      <c r="F6" s="8">
        <v>1066</v>
      </c>
    </row>
    <row r="7" spans="1:6" x14ac:dyDescent="0.25">
      <c r="A7" s="10" t="s">
        <v>8369</v>
      </c>
      <c r="B7" s="8">
        <v>34</v>
      </c>
      <c r="C7" s="8">
        <v>149</v>
      </c>
      <c r="D7" s="8">
        <v>2</v>
      </c>
      <c r="E7" s="8">
        <v>182</v>
      </c>
      <c r="F7" s="8">
        <v>367</v>
      </c>
    </row>
    <row r="8" spans="1:6" x14ac:dyDescent="0.25">
      <c r="A8" s="10" t="s">
        <v>8370</v>
      </c>
      <c r="B8" s="8">
        <v>27</v>
      </c>
      <c r="C8" s="8">
        <v>106</v>
      </c>
      <c r="D8" s="8">
        <v>18</v>
      </c>
      <c r="E8" s="8">
        <v>202</v>
      </c>
      <c r="F8" s="8">
        <v>353</v>
      </c>
    </row>
    <row r="9" spans="1:6" x14ac:dyDescent="0.25">
      <c r="A9" s="10" t="s">
        <v>8371</v>
      </c>
      <c r="B9" s="8">
        <v>28</v>
      </c>
      <c r="C9" s="8">
        <v>108</v>
      </c>
      <c r="D9" s="8">
        <v>30</v>
      </c>
      <c r="E9" s="8">
        <v>180</v>
      </c>
      <c r="F9" s="8">
        <v>346</v>
      </c>
    </row>
    <row r="10" spans="1:6" x14ac:dyDescent="0.25">
      <c r="A10" s="7" t="s">
        <v>8359</v>
      </c>
      <c r="B10" s="8">
        <v>80</v>
      </c>
      <c r="C10" s="8">
        <v>375</v>
      </c>
      <c r="D10" s="8"/>
      <c r="E10" s="8">
        <v>637</v>
      </c>
      <c r="F10" s="8">
        <v>1092</v>
      </c>
    </row>
    <row r="11" spans="1:6" x14ac:dyDescent="0.25">
      <c r="A11" s="10" t="s">
        <v>8372</v>
      </c>
      <c r="B11" s="8">
        <v>27</v>
      </c>
      <c r="C11" s="8">
        <v>102</v>
      </c>
      <c r="D11" s="8"/>
      <c r="E11" s="8">
        <v>192</v>
      </c>
      <c r="F11" s="8">
        <v>321</v>
      </c>
    </row>
    <row r="12" spans="1:6" x14ac:dyDescent="0.25">
      <c r="A12" s="10" t="s">
        <v>8360</v>
      </c>
      <c r="B12" s="8">
        <v>26</v>
      </c>
      <c r="C12" s="8">
        <v>126</v>
      </c>
      <c r="D12" s="8"/>
      <c r="E12" s="8">
        <v>234</v>
      </c>
      <c r="F12" s="8">
        <v>386</v>
      </c>
    </row>
    <row r="13" spans="1:6" x14ac:dyDescent="0.25">
      <c r="A13" s="10" t="s">
        <v>8373</v>
      </c>
      <c r="B13" s="8">
        <v>27</v>
      </c>
      <c r="C13" s="8">
        <v>147</v>
      </c>
      <c r="D13" s="8"/>
      <c r="E13" s="8">
        <v>211</v>
      </c>
      <c r="F13" s="8">
        <v>385</v>
      </c>
    </row>
    <row r="14" spans="1:6" x14ac:dyDescent="0.25">
      <c r="A14" s="7" t="s">
        <v>8361</v>
      </c>
      <c r="B14" s="8">
        <v>100</v>
      </c>
      <c r="C14" s="8">
        <v>411</v>
      </c>
      <c r="D14" s="8"/>
      <c r="E14" s="8">
        <v>507</v>
      </c>
      <c r="F14" s="8">
        <v>1018</v>
      </c>
    </row>
    <row r="15" spans="1:6" x14ac:dyDescent="0.25">
      <c r="A15" s="10" t="s">
        <v>8362</v>
      </c>
      <c r="B15" s="8">
        <v>43</v>
      </c>
      <c r="C15" s="8">
        <v>150</v>
      </c>
      <c r="D15" s="8"/>
      <c r="E15" s="8">
        <v>194</v>
      </c>
      <c r="F15" s="8">
        <v>387</v>
      </c>
    </row>
    <row r="16" spans="1:6" x14ac:dyDescent="0.25">
      <c r="A16" s="10" t="s">
        <v>8363</v>
      </c>
      <c r="B16" s="8">
        <v>33</v>
      </c>
      <c r="C16" s="8">
        <v>134</v>
      </c>
      <c r="D16" s="8"/>
      <c r="E16" s="8">
        <v>166</v>
      </c>
      <c r="F16" s="8">
        <v>333</v>
      </c>
    </row>
    <row r="17" spans="1:6" x14ac:dyDescent="0.25">
      <c r="A17" s="10" t="s">
        <v>8364</v>
      </c>
      <c r="B17" s="8">
        <v>24</v>
      </c>
      <c r="C17" s="8">
        <v>127</v>
      </c>
      <c r="D17" s="8"/>
      <c r="E17" s="8">
        <v>147</v>
      </c>
      <c r="F17" s="8">
        <v>298</v>
      </c>
    </row>
    <row r="18" spans="1:6" x14ac:dyDescent="0.25">
      <c r="A18" s="7" t="s">
        <v>8365</v>
      </c>
      <c r="B18" s="8">
        <v>80</v>
      </c>
      <c r="C18" s="8">
        <v>381</v>
      </c>
      <c r="D18" s="8"/>
      <c r="E18" s="8">
        <v>477</v>
      </c>
      <c r="F18" s="8">
        <v>938</v>
      </c>
    </row>
    <row r="19" spans="1:6" x14ac:dyDescent="0.25">
      <c r="A19" s="10" t="s">
        <v>8366</v>
      </c>
      <c r="B19" s="8">
        <v>20</v>
      </c>
      <c r="C19" s="8">
        <v>149</v>
      </c>
      <c r="D19" s="8"/>
      <c r="E19" s="8">
        <v>183</v>
      </c>
      <c r="F19" s="8">
        <v>352</v>
      </c>
    </row>
    <row r="20" spans="1:6" x14ac:dyDescent="0.25">
      <c r="A20" s="10" t="s">
        <v>8367</v>
      </c>
      <c r="B20" s="8">
        <v>37</v>
      </c>
      <c r="C20" s="8">
        <v>114</v>
      </c>
      <c r="D20" s="8"/>
      <c r="E20" s="8">
        <v>183</v>
      </c>
      <c r="F20" s="8">
        <v>334</v>
      </c>
    </row>
    <row r="21" spans="1:6" x14ac:dyDescent="0.25">
      <c r="A21" s="10" t="s">
        <v>8374</v>
      </c>
      <c r="B21" s="8">
        <v>23</v>
      </c>
      <c r="C21" s="8">
        <v>118</v>
      </c>
      <c r="D21" s="8"/>
      <c r="E21" s="8">
        <v>111</v>
      </c>
      <c r="F21" s="8">
        <v>252</v>
      </c>
    </row>
    <row r="22" spans="1:6" x14ac:dyDescent="0.25">
      <c r="A22" s="7" t="s">
        <v>8321</v>
      </c>
      <c r="B22" s="8">
        <v>349</v>
      </c>
      <c r="C22" s="8">
        <v>1530</v>
      </c>
      <c r="D22" s="8">
        <v>50</v>
      </c>
      <c r="E22" s="8">
        <v>2185</v>
      </c>
      <c r="F22" s="8">
        <v>4114</v>
      </c>
    </row>
  </sheetData>
  <pageMargins left="0.7" right="0.7" top="0.75" bottom="0.75" header="0.3" footer="0.3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7</vt:i4>
      </vt:variant>
      <vt:variant>
        <vt:lpstr>Named Ranges</vt:lpstr>
      </vt:variant>
      <vt:variant>
        <vt:i4>4</vt:i4>
      </vt:variant>
    </vt:vector>
  </HeadingPairs>
  <TitlesOfParts>
    <vt:vector size="11" baseType="lpstr">
      <vt:lpstr>DATA</vt:lpstr>
      <vt:lpstr>BONUS_DATA</vt:lpstr>
      <vt:lpstr>DATA_FILTERED_BY_STATE</vt:lpstr>
      <vt:lpstr>PIVOT_COUNTRY</vt:lpstr>
      <vt:lpstr>PIVOT_CATEGORY</vt:lpstr>
      <vt:lpstr>PIVOT_SUB-CATEGORY</vt:lpstr>
      <vt:lpstr>PIVOT_DATE_CREATED_CONVERSION</vt:lpstr>
      <vt:lpstr>failed_backers</vt:lpstr>
      <vt:lpstr>goal</vt:lpstr>
      <vt:lpstr>state</vt:lpstr>
      <vt:lpstr>success_backers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Nicolas Gomez Bustamante</cp:lastModifiedBy>
  <dcterms:created xsi:type="dcterms:W3CDTF">2017-04-20T15:17:24Z</dcterms:created>
  <dcterms:modified xsi:type="dcterms:W3CDTF">2019-06-08T21:49:39Z</dcterms:modified>
</cp:coreProperties>
</file>