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d\Documents\Documents_NB\Projects\Betting\"/>
    </mc:Choice>
  </mc:AlternateContent>
  <xr:revisionPtr revIDLastSave="0" documentId="13_ncr:1_{67621DBE-1FF9-44B7-B816-F68D87B978D4}" xr6:coauthVersionLast="45" xr6:coauthVersionMax="45" xr10:uidLastSave="{00000000-0000-0000-0000-000000000000}"/>
  <bookViews>
    <workbookView xWindow="14355" yWindow="-300" windowWidth="21600" windowHeight="11385" xr2:uid="{5D5132A1-8B57-4D5D-9247-AC84FDFCC42B}"/>
  </bookViews>
  <sheets>
    <sheet name="Types" sheetId="1" r:id="rId1"/>
    <sheet name="Moneyline Example" sheetId="4" r:id="rId2"/>
    <sheet name="Spread Example" sheetId="9" r:id="rId3"/>
    <sheet name="Odds Types" sheetId="5" r:id="rId4"/>
    <sheet name="Odds Types Lines" sheetId="6" r:id="rId5"/>
    <sheet name="American vs Decimal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9" i="9" l="1"/>
  <c r="P9" i="9" s="1"/>
  <c r="S9" i="9" s="1"/>
  <c r="M8" i="9"/>
  <c r="P8" i="9" s="1"/>
  <c r="S8" i="9" s="1"/>
  <c r="M7" i="9"/>
  <c r="P7" i="9" s="1"/>
  <c r="L9" i="4"/>
  <c r="N9" i="4" s="1"/>
  <c r="Q9" i="4" s="1"/>
  <c r="L8" i="4"/>
  <c r="N8" i="4" s="1"/>
  <c r="Q8" i="4" s="1"/>
  <c r="L7" i="4"/>
  <c r="N7" i="4" s="1"/>
  <c r="L10" i="9"/>
  <c r="E10" i="9"/>
  <c r="K9" i="9"/>
  <c r="F9" i="9"/>
  <c r="I9" i="9" s="1"/>
  <c r="R9" i="9" s="1"/>
  <c r="K8" i="9"/>
  <c r="F8" i="9"/>
  <c r="I8" i="9" s="1"/>
  <c r="R8" i="9" s="1"/>
  <c r="K7" i="9"/>
  <c r="F7" i="9"/>
  <c r="I7" i="9" s="1"/>
  <c r="E8" i="8"/>
  <c r="E9" i="8"/>
  <c r="H18" i="6"/>
  <c r="H17" i="6"/>
  <c r="H14" i="6"/>
  <c r="H13" i="6"/>
  <c r="H10" i="6"/>
  <c r="H9" i="6"/>
  <c r="G9" i="5"/>
  <c r="G8" i="5"/>
  <c r="K10" i="4"/>
  <c r="E10" i="4"/>
  <c r="J9" i="4"/>
  <c r="F9" i="4"/>
  <c r="H9" i="4" s="1"/>
  <c r="P9" i="4" s="1"/>
  <c r="P8" i="4"/>
  <c r="J8" i="4"/>
  <c r="H8" i="4"/>
  <c r="F8" i="4"/>
  <c r="J7" i="4"/>
  <c r="F7" i="4"/>
  <c r="H7" i="4" s="1"/>
  <c r="R9" i="4" l="1"/>
  <c r="Q7" i="4"/>
  <c r="Q10" i="4" s="1"/>
  <c r="N10" i="4"/>
  <c r="T8" i="9"/>
  <c r="P10" i="9"/>
  <c r="T9" i="9"/>
  <c r="R7" i="9"/>
  <c r="I10" i="9"/>
  <c r="S7" i="9"/>
  <c r="S10" i="9" s="1"/>
  <c r="R8" i="4"/>
  <c r="P7" i="4"/>
  <c r="H10" i="4"/>
  <c r="T7" i="9" l="1"/>
  <c r="T10" i="9" s="1"/>
  <c r="R10" i="9"/>
  <c r="P10" i="4"/>
  <c r="R7" i="4"/>
  <c r="R10" i="4" s="1"/>
</calcChain>
</file>

<file path=xl/sharedStrings.xml><?xml version="1.0" encoding="utf-8"?>
<sst xmlns="http://schemas.openxmlformats.org/spreadsheetml/2006/main" count="125" uniqueCount="72">
  <si>
    <t>Bet Type</t>
  </si>
  <si>
    <t>Odds; Line</t>
  </si>
  <si>
    <t>Definition</t>
  </si>
  <si>
    <t>Moneyline</t>
  </si>
  <si>
    <t>Example</t>
  </si>
  <si>
    <t>Odds</t>
  </si>
  <si>
    <t>Spread</t>
  </si>
  <si>
    <t>Total</t>
  </si>
  <si>
    <r>
      <t xml:space="preserve">How many </t>
    </r>
    <r>
      <rPr>
        <b/>
        <sz val="11"/>
        <color theme="1"/>
        <rFont val="Calibri"/>
        <family val="2"/>
        <scheme val="minor"/>
      </rPr>
      <t>points</t>
    </r>
    <r>
      <rPr>
        <sz val="11"/>
        <color theme="1"/>
        <rFont val="Calibri"/>
        <family val="2"/>
        <scheme val="minor"/>
      </rPr>
      <t xml:space="preserve"> will the favorite win by?</t>
    </r>
  </si>
  <si>
    <r>
      <rPr>
        <sz val="11"/>
        <color theme="1"/>
        <rFont val="Calibri"/>
        <family val="2"/>
        <scheme val="minor"/>
      </rPr>
      <t xml:space="preserve">How many </t>
    </r>
    <r>
      <rPr>
        <b/>
        <sz val="11"/>
        <color theme="1"/>
        <rFont val="Calibri"/>
        <family val="2"/>
        <scheme val="minor"/>
      </rPr>
      <t>total points</t>
    </r>
    <r>
      <rPr>
        <sz val="11"/>
        <color theme="1"/>
        <rFont val="Calibri"/>
        <family val="2"/>
        <scheme val="minor"/>
      </rPr>
      <t xml:space="preserve"> will be scored in the game?</t>
    </r>
  </si>
  <si>
    <r>
      <t xml:space="preserve">Who will </t>
    </r>
    <r>
      <rPr>
        <b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?</t>
    </r>
  </si>
  <si>
    <r>
      <t xml:space="preserve">I bet $10 that Team A will </t>
    </r>
    <r>
      <rPr>
        <b/>
        <i/>
        <sz val="11"/>
        <color theme="1"/>
        <rFont val="Calibri"/>
        <family val="2"/>
        <scheme val="minor"/>
      </rPr>
      <t>beat</t>
    </r>
    <r>
      <rPr>
        <i/>
        <sz val="11"/>
        <color theme="1"/>
        <rFont val="Calibri"/>
        <family val="2"/>
        <scheme val="minor"/>
      </rPr>
      <t xml:space="preserve"> Team B</t>
    </r>
  </si>
  <si>
    <r>
      <t xml:space="preserve">I bet $10 that Team A will beat Team B by </t>
    </r>
    <r>
      <rPr>
        <b/>
        <i/>
        <sz val="11"/>
        <color theme="1"/>
        <rFont val="Calibri"/>
        <family val="2"/>
        <scheme val="minor"/>
      </rPr>
      <t>at least 5 points</t>
    </r>
  </si>
  <si>
    <r>
      <t xml:space="preserve">I bet $10 that Team A’s score plus Team B’s score will be at least </t>
    </r>
    <r>
      <rPr>
        <b/>
        <i/>
        <sz val="11"/>
        <color theme="1"/>
        <rFont val="Calibri"/>
        <family val="2"/>
        <scheme val="minor"/>
      </rPr>
      <t>200 points</t>
    </r>
    <r>
      <rPr>
        <i/>
        <sz val="11"/>
        <color theme="1"/>
        <rFont val="Calibri"/>
        <family val="2"/>
        <scheme val="minor"/>
      </rPr>
      <t xml:space="preserve">. </t>
    </r>
  </si>
  <si>
    <t>Line</t>
  </si>
  <si>
    <t>Time</t>
  </si>
  <si>
    <t>Moneyline Adjustments Example: Lakers @ Nuggets</t>
  </si>
  <si>
    <t>Win Probability</t>
  </si>
  <si>
    <t>+120</t>
  </si>
  <si>
    <t>Expected Value</t>
  </si>
  <si>
    <t>N/A</t>
  </si>
  <si>
    <t>Decimal</t>
  </si>
  <si>
    <t>Decimal Odds</t>
  </si>
  <si>
    <t>5:00-5:30 PM</t>
  </si>
  <si>
    <t>6:00-6:30 PM</t>
  </si>
  <si>
    <t>5:30-6:00 PM</t>
  </si>
  <si>
    <t>+150</t>
  </si>
  <si>
    <t>+125</t>
  </si>
  <si>
    <t>+130</t>
  </si>
  <si>
    <t>Profit</t>
  </si>
  <si>
    <t>Vegas Profit</t>
  </si>
  <si>
    <t>Nuggets Win</t>
  </si>
  <si>
    <t>Lakers Win</t>
  </si>
  <si>
    <t>Nuggest Win</t>
  </si>
  <si>
    <t>Bets</t>
  </si>
  <si>
    <t>Thought</t>
  </si>
  <si>
    <t>Hey we're gonna lose  120 bucks if the Lakers Win. Plus, our prediction tells us the Lakers have a fairly high probability to win such that are expected value of this line is negative. Llet's adjust the lines to make the Nuggets bet more attractive</t>
  </si>
  <si>
    <t>Much better, but we need a lot more people to bet on the Nuggets, can we raise the payout for the nuggets such that we get a bigger bet?</t>
  </si>
  <si>
    <t>Nice! Our profit would have been really big if the Nuggets won, but we had them at such a low probability that it's probably better that we hedged.</t>
  </si>
  <si>
    <t>American</t>
  </si>
  <si>
    <t>Fractional</t>
  </si>
  <si>
    <t>I bet $100 to win $150 in profit</t>
  </si>
  <si>
    <t>I bet $150 to win $100 in profit</t>
  </si>
  <si>
    <t>Odds Types</t>
  </si>
  <si>
    <t>6/4</t>
  </si>
  <si>
    <t>4/6</t>
  </si>
  <si>
    <t>+5</t>
  </si>
  <si>
    <t>Bet</t>
  </si>
  <si>
    <t>Scenario</t>
  </si>
  <si>
    <t>I bet Team A will win</t>
  </si>
  <si>
    <t>I bet Team B will win</t>
  </si>
  <si>
    <r>
      <t xml:space="preserve">I bet Team A will win by </t>
    </r>
    <r>
      <rPr>
        <b/>
        <sz val="11"/>
        <color theme="1"/>
        <rFont val="Calibri"/>
        <family val="2"/>
        <scheme val="minor"/>
      </rPr>
      <t>at least 5 points</t>
    </r>
    <r>
      <rPr>
        <sz val="11"/>
        <color theme="1"/>
        <rFont val="Calibri"/>
        <family val="2"/>
        <scheme val="minor"/>
      </rPr>
      <t>.</t>
    </r>
  </si>
  <si>
    <t>I bet $110 to win $100 in profit</t>
  </si>
  <si>
    <t>I bet $108 to win $100 in profit</t>
  </si>
  <si>
    <t>I bet $104 to win $100 in profit</t>
  </si>
  <si>
    <t>I bet $105 to win $100 in profit</t>
  </si>
  <si>
    <r>
      <t xml:space="preserve">I bet the </t>
    </r>
    <r>
      <rPr>
        <b/>
        <sz val="11"/>
        <color theme="1"/>
        <rFont val="Calibri"/>
        <family val="2"/>
        <scheme val="minor"/>
      </rPr>
      <t>total combined score</t>
    </r>
    <r>
      <rPr>
        <sz val="11"/>
        <color theme="1"/>
        <rFont val="Calibri"/>
        <family val="2"/>
        <scheme val="minor"/>
      </rPr>
      <t xml:space="preserve"> will be </t>
    </r>
    <r>
      <rPr>
        <b/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209 points.</t>
    </r>
  </si>
  <si>
    <r>
      <t xml:space="preserve">I bet the </t>
    </r>
    <r>
      <rPr>
        <b/>
        <sz val="11"/>
        <color theme="1"/>
        <rFont val="Calibri"/>
        <family val="2"/>
        <scheme val="minor"/>
      </rPr>
      <t>total combined score</t>
    </r>
    <r>
      <rPr>
        <sz val="11"/>
        <color theme="1"/>
        <rFont val="Calibri"/>
        <family val="2"/>
        <scheme val="minor"/>
      </rPr>
      <t xml:space="preserve"> will be </t>
    </r>
    <r>
      <rPr>
        <b/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209 points.</t>
    </r>
  </si>
  <si>
    <r>
      <t>I bet Team B, will lose by</t>
    </r>
    <r>
      <rPr>
        <b/>
        <sz val="11"/>
        <color theme="1"/>
        <rFont val="Calibri"/>
        <family val="2"/>
        <scheme val="minor"/>
      </rPr>
      <t xml:space="preserve"> less than 5 points (or even win!)</t>
    </r>
  </si>
  <si>
    <r>
      <t xml:space="preserve">I bet Team B will </t>
    </r>
    <r>
      <rPr>
        <b/>
        <sz val="11"/>
        <color theme="1"/>
        <rFont val="Calibri"/>
        <family val="2"/>
        <scheme val="minor"/>
      </rPr>
      <t>win.</t>
    </r>
  </si>
  <si>
    <r>
      <t xml:space="preserve">I bet Team A will </t>
    </r>
    <r>
      <rPr>
        <b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.</t>
    </r>
  </si>
  <si>
    <t>-120</t>
  </si>
  <si>
    <t>I bet $120 to win  $100 in profit</t>
  </si>
  <si>
    <t>I bet $100 to win  $120 in profit</t>
  </si>
  <si>
    <t>Bet Example</t>
  </si>
  <si>
    <t>+2.5</t>
  </si>
  <si>
    <t>+2</t>
  </si>
  <si>
    <t>+3</t>
  </si>
  <si>
    <t>Nuggets (Under)</t>
  </si>
  <si>
    <t>Lakers (Over)</t>
  </si>
  <si>
    <t>Spread Adjustments Example: Lakers @ Nuggets</t>
  </si>
  <si>
    <t>What Can Vegas Change?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</si>
</sst>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9" formatCode="0.0"/>
    <numFmt numFmtId="171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Border="1"/>
    <xf numFmtId="0" fontId="3" fillId="0" borderId="0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 vertical="top" wrapText="1"/>
    </xf>
    <xf numFmtId="0" fontId="4" fillId="0" borderId="0" xfId="0" quotePrefix="1" applyFont="1" applyAlignment="1">
      <alignment horizontal="right" vertical="top" wrapText="1"/>
    </xf>
    <xf numFmtId="9" fontId="4" fillId="0" borderId="0" xfId="1" applyFont="1" applyAlignment="1">
      <alignment horizontal="left" wrapText="1"/>
    </xf>
    <xf numFmtId="0" fontId="0" fillId="0" borderId="0" xfId="0" applyFont="1"/>
    <xf numFmtId="9" fontId="0" fillId="0" borderId="0" xfId="0" applyNumberFormat="1" applyFont="1" applyAlignment="1">
      <alignment horizontal="left"/>
    </xf>
    <xf numFmtId="6" fontId="0" fillId="0" borderId="0" xfId="0" applyNumberFormat="1" applyFont="1"/>
    <xf numFmtId="0" fontId="0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6" fontId="0" fillId="0" borderId="0" xfId="0" applyNumberFormat="1"/>
    <xf numFmtId="0" fontId="0" fillId="0" borderId="1" xfId="0" applyFont="1" applyBorder="1"/>
    <xf numFmtId="8" fontId="0" fillId="0" borderId="0" xfId="0" applyNumberFormat="1"/>
    <xf numFmtId="0" fontId="0" fillId="0" borderId="1" xfId="0" applyBorder="1" applyAlignment="1">
      <alignment vertical="top"/>
    </xf>
    <xf numFmtId="0" fontId="0" fillId="0" borderId="0" xfId="0" quotePrefix="1" applyAlignment="1">
      <alignment horizontal="right" vertical="top" wrapText="1"/>
    </xf>
    <xf numFmtId="16" fontId="0" fillId="0" borderId="0" xfId="0" quotePrefix="1" applyNumberFormat="1" applyAlignment="1">
      <alignment horizontal="right" vertical="top" wrapText="1"/>
    </xf>
    <xf numFmtId="2" fontId="0" fillId="0" borderId="0" xfId="0" applyNumberFormat="1" applyAlignment="1">
      <alignment horizontal="right" vertical="top"/>
    </xf>
    <xf numFmtId="1" fontId="0" fillId="0" borderId="0" xfId="0" quotePrefix="1" applyNumberFormat="1" applyAlignment="1">
      <alignment horizontal="right" vertical="top" wrapText="1"/>
    </xf>
    <xf numFmtId="0" fontId="0" fillId="0" borderId="1" xfId="0" applyBorder="1" applyAlignment="1">
      <alignment horizontal="right" vertical="top"/>
    </xf>
    <xf numFmtId="0" fontId="3" fillId="0" borderId="0" xfId="0" applyFont="1" applyAlignment="1">
      <alignment horizontal="right"/>
    </xf>
    <xf numFmtId="0" fontId="7" fillId="0" borderId="0" xfId="0" applyFont="1"/>
    <xf numFmtId="0" fontId="0" fillId="0" borderId="1" xfId="0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/>
    </xf>
    <xf numFmtId="2" fontId="0" fillId="0" borderId="0" xfId="0" applyNumberFormat="1" applyAlignment="1">
      <alignment horizontal="right" vertical="top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6" fontId="0" fillId="0" borderId="0" xfId="0" applyNumberFormat="1" applyAlignment="1">
      <alignment horizontal="left" vertical="top"/>
    </xf>
    <xf numFmtId="6" fontId="0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9" fontId="0" fillId="0" borderId="0" xfId="0" applyNumberFormat="1" applyFont="1" applyAlignment="1">
      <alignment horizontal="right"/>
    </xf>
    <xf numFmtId="0" fontId="0" fillId="0" borderId="0" xfId="0" quotePrefix="1" applyFont="1" applyAlignment="1">
      <alignment horizontal="right"/>
    </xf>
    <xf numFmtId="0" fontId="4" fillId="0" borderId="0" xfId="0" applyFont="1" applyFill="1" applyAlignment="1">
      <alignment horizontal="right" vertical="top" wrapText="1"/>
    </xf>
    <xf numFmtId="9" fontId="0" fillId="0" borderId="0" xfId="0" applyNumberFormat="1" applyFont="1" applyFill="1" applyAlignment="1">
      <alignment horizontal="right"/>
    </xf>
    <xf numFmtId="0" fontId="4" fillId="0" borderId="0" xfId="0" quotePrefix="1" applyFont="1" applyFill="1" applyAlignment="1">
      <alignment horizontal="right" vertical="top" wrapText="1"/>
    </xf>
    <xf numFmtId="6" fontId="0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right" vertical="top" wrapText="1"/>
    </xf>
    <xf numFmtId="9" fontId="0" fillId="0" borderId="1" xfId="0" applyNumberFormat="1" applyFont="1" applyFill="1" applyBorder="1" applyAlignment="1">
      <alignment horizontal="right"/>
    </xf>
    <xf numFmtId="0" fontId="4" fillId="0" borderId="1" xfId="0" quotePrefix="1" applyFont="1" applyFill="1" applyBorder="1" applyAlignment="1">
      <alignment horizontal="right" vertical="top" wrapText="1"/>
    </xf>
    <xf numFmtId="171" fontId="0" fillId="0" borderId="0" xfId="0" applyNumberFormat="1" applyFont="1" applyAlignment="1">
      <alignment horizontal="right"/>
    </xf>
    <xf numFmtId="171" fontId="0" fillId="0" borderId="0" xfId="0" applyNumberFormat="1" applyFont="1" applyFill="1" applyAlignment="1">
      <alignment horizontal="right"/>
    </xf>
    <xf numFmtId="171" fontId="0" fillId="0" borderId="1" xfId="0" applyNumberFormat="1" applyFont="1" applyFill="1" applyBorder="1" applyAlignment="1">
      <alignment horizontal="right"/>
    </xf>
    <xf numFmtId="171" fontId="0" fillId="0" borderId="2" xfId="0" applyNumberFormat="1" applyBorder="1"/>
    <xf numFmtId="171" fontId="3" fillId="0" borderId="0" xfId="0" applyNumberFormat="1" applyFont="1" applyAlignment="1">
      <alignment horizontal="right"/>
    </xf>
    <xf numFmtId="171" fontId="0" fillId="0" borderId="1" xfId="0" applyNumberFormat="1" applyFont="1" applyBorder="1" applyAlignment="1">
      <alignment horizontal="right"/>
    </xf>
    <xf numFmtId="169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69" fontId="6" fillId="0" borderId="0" xfId="0" quotePrefix="1" applyNumberFormat="1" applyFont="1" applyAlignment="1">
      <alignment horizontal="right"/>
    </xf>
    <xf numFmtId="1" fontId="6" fillId="0" borderId="0" xfId="0" quotePrefix="1" applyNumberFormat="1" applyFont="1" applyAlignment="1">
      <alignment horizontal="right"/>
    </xf>
    <xf numFmtId="1" fontId="6" fillId="0" borderId="1" xfId="0" quotePrefix="1" applyNumberFormat="1" applyFont="1" applyBorder="1" applyAlignment="1">
      <alignment horizontal="right"/>
    </xf>
    <xf numFmtId="0" fontId="0" fillId="0" borderId="1" xfId="0" quotePrefix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B58E-7667-4547-98DE-BBCB93AA1369}">
  <dimension ref="C1:F9"/>
  <sheetViews>
    <sheetView tabSelected="1" workbookViewId="0">
      <selection activeCell="C6" sqref="C6"/>
    </sheetView>
  </sheetViews>
  <sheetFormatPr defaultRowHeight="15" x14ac:dyDescent="0.25"/>
  <cols>
    <col min="3" max="3" width="13.140625" customWidth="1"/>
    <col min="4" max="4" width="29.28515625" customWidth="1"/>
    <col min="5" max="5" width="24.7109375" customWidth="1"/>
    <col min="6" max="6" width="23.7109375" bestFit="1" customWidth="1"/>
  </cols>
  <sheetData>
    <row r="1" spans="3:6" ht="6" customHeight="1" thickBot="1" x14ac:dyDescent="0.3">
      <c r="C1" s="4"/>
      <c r="D1" s="4"/>
      <c r="E1" s="4"/>
      <c r="F1" s="4"/>
    </row>
    <row r="2" spans="3:6" ht="6" customHeight="1" thickTop="1" x14ac:dyDescent="0.25"/>
    <row r="3" spans="3:6" x14ac:dyDescent="0.25">
      <c r="C3" s="2" t="s">
        <v>0</v>
      </c>
      <c r="D3" s="2" t="s">
        <v>2</v>
      </c>
      <c r="E3" s="2" t="s">
        <v>4</v>
      </c>
      <c r="F3" s="2" t="s">
        <v>71</v>
      </c>
    </row>
    <row r="4" spans="3:6" ht="6" customHeight="1" x14ac:dyDescent="0.25">
      <c r="C4" s="1"/>
      <c r="D4" s="1"/>
      <c r="E4" s="1"/>
      <c r="F4" s="1"/>
    </row>
    <row r="5" spans="3:6" ht="30" x14ac:dyDescent="0.25">
      <c r="C5" s="5" t="s">
        <v>3</v>
      </c>
      <c r="D5" s="6" t="s">
        <v>10</v>
      </c>
      <c r="E5" s="7" t="s">
        <v>11</v>
      </c>
      <c r="F5" s="5" t="s">
        <v>5</v>
      </c>
    </row>
    <row r="6" spans="3:6" ht="45" x14ac:dyDescent="0.25">
      <c r="C6" s="5" t="s">
        <v>6</v>
      </c>
      <c r="D6" s="6" t="s">
        <v>8</v>
      </c>
      <c r="E6" s="7" t="s">
        <v>12</v>
      </c>
      <c r="F6" s="5" t="s">
        <v>1</v>
      </c>
    </row>
    <row r="7" spans="3:6" ht="45" x14ac:dyDescent="0.25">
      <c r="C7" s="5" t="s">
        <v>7</v>
      </c>
      <c r="D7" s="6" t="s">
        <v>9</v>
      </c>
      <c r="E7" s="7" t="s">
        <v>13</v>
      </c>
      <c r="F7" s="5" t="s">
        <v>1</v>
      </c>
    </row>
    <row r="8" spans="3:6" ht="6" customHeight="1" thickBot="1" x14ac:dyDescent="0.3">
      <c r="C8" s="4"/>
      <c r="D8" s="4"/>
      <c r="E8" s="4"/>
      <c r="F8" s="4"/>
    </row>
    <row r="9" spans="3:6" ht="6" customHeight="1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4B72-BD80-459D-82D1-67A3FFF66EC0}">
  <dimension ref="C1:T17"/>
  <sheetViews>
    <sheetView topLeftCell="E1" zoomScale="101" workbookViewId="0">
      <selection activeCell="L9" sqref="L9"/>
    </sheetView>
  </sheetViews>
  <sheetFormatPr defaultRowHeight="15" outlineLevelCol="1" x14ac:dyDescent="0.25"/>
  <cols>
    <col min="3" max="3" width="14.85546875" bestFit="1" customWidth="1"/>
    <col min="4" max="4" width="15" hidden="1" customWidth="1" outlineLevel="1"/>
    <col min="5" max="5" width="8.42578125" customWidth="1" collapsed="1"/>
    <col min="6" max="6" width="8.7109375" hidden="1" customWidth="1" outlineLevel="1"/>
    <col min="7" max="7" width="8.42578125" customWidth="1" collapsed="1"/>
    <col min="8" max="8" width="8.42578125" customWidth="1"/>
    <col min="9" max="9" width="2.85546875" customWidth="1"/>
    <col min="10" max="10" width="15" hidden="1" customWidth="1" outlineLevel="1"/>
    <col min="11" max="11" width="8.42578125" customWidth="1" collapsed="1"/>
    <col min="12" max="12" width="13.28515625" hidden="1" customWidth="1" outlineLevel="1"/>
    <col min="13" max="13" width="8.42578125" customWidth="1" collapsed="1"/>
    <col min="14" max="14" width="8.42578125" customWidth="1"/>
    <col min="15" max="15" width="3.5703125" customWidth="1"/>
    <col min="16" max="16" width="10.5703125" bestFit="1" customWidth="1"/>
    <col min="17" max="17" width="12.28515625" bestFit="1" customWidth="1"/>
    <col min="18" max="18" width="14.85546875" bestFit="1" customWidth="1"/>
    <col min="19" max="19" width="15" hidden="1" customWidth="1" outlineLevel="1"/>
    <col min="20" max="20" width="9.140625" collapsed="1"/>
  </cols>
  <sheetData>
    <row r="1" spans="3:19" x14ac:dyDescent="0.25">
      <c r="C1" s="10" t="s">
        <v>16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3:19" ht="6" customHeight="1" thickBot="1" x14ac:dyDescent="0.3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8"/>
    </row>
    <row r="3" spans="3:19" ht="6" customHeight="1" thickTop="1" x14ac:dyDescent="0.25"/>
    <row r="4" spans="3:19" x14ac:dyDescent="0.25">
      <c r="C4" s="19" t="s">
        <v>15</v>
      </c>
      <c r="D4" s="22" t="s">
        <v>32</v>
      </c>
      <c r="E4" s="22"/>
      <c r="F4" s="22"/>
      <c r="G4" s="22"/>
      <c r="H4" s="22"/>
      <c r="I4" s="9"/>
      <c r="J4" s="22" t="s">
        <v>31</v>
      </c>
      <c r="K4" s="22"/>
      <c r="L4" s="22"/>
      <c r="M4" s="22"/>
      <c r="N4" s="22"/>
      <c r="O4" s="21"/>
      <c r="P4" s="11" t="s">
        <v>30</v>
      </c>
      <c r="Q4" s="11"/>
      <c r="R4" s="11"/>
      <c r="S4" s="1" t="s">
        <v>35</v>
      </c>
    </row>
    <row r="5" spans="3:19" x14ac:dyDescent="0.25">
      <c r="C5" s="20"/>
      <c r="D5" s="2" t="s">
        <v>17</v>
      </c>
      <c r="E5" s="36" t="s">
        <v>34</v>
      </c>
      <c r="F5" s="36" t="s">
        <v>22</v>
      </c>
      <c r="G5" s="36" t="s">
        <v>5</v>
      </c>
      <c r="H5" s="36" t="s">
        <v>29</v>
      </c>
      <c r="I5" s="36"/>
      <c r="J5" s="36" t="s">
        <v>17</v>
      </c>
      <c r="K5" s="36" t="s">
        <v>34</v>
      </c>
      <c r="L5" s="36" t="s">
        <v>22</v>
      </c>
      <c r="M5" s="36" t="s">
        <v>5</v>
      </c>
      <c r="N5" s="36" t="s">
        <v>29</v>
      </c>
      <c r="O5" s="36"/>
      <c r="P5" s="36" t="s">
        <v>32</v>
      </c>
      <c r="Q5" s="36" t="s">
        <v>33</v>
      </c>
      <c r="R5" s="36" t="s">
        <v>19</v>
      </c>
      <c r="S5" s="9"/>
    </row>
    <row r="6" spans="3:19" ht="6" customHeight="1" x14ac:dyDescent="0.25">
      <c r="C6" s="1"/>
      <c r="D6" s="1"/>
      <c r="E6" s="6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1"/>
    </row>
    <row r="7" spans="3:19" x14ac:dyDescent="0.25">
      <c r="C7" s="15" t="s">
        <v>23</v>
      </c>
      <c r="D7" s="16">
        <v>0.65</v>
      </c>
      <c r="E7" s="58">
        <v>300</v>
      </c>
      <c r="F7" s="47">
        <f>-100/G7</f>
        <v>0.66666666666666663</v>
      </c>
      <c r="G7" s="18">
        <v>-150</v>
      </c>
      <c r="H7" s="58">
        <f>E7*F7</f>
        <v>200</v>
      </c>
      <c r="I7" s="32"/>
      <c r="J7" s="48">
        <f>1-D7</f>
        <v>0.35</v>
      </c>
      <c r="K7" s="58">
        <v>80</v>
      </c>
      <c r="L7" s="47">
        <f>M7/100</f>
        <v>1.2</v>
      </c>
      <c r="M7" s="49" t="s">
        <v>18</v>
      </c>
      <c r="N7" s="58">
        <f>K7*L7</f>
        <v>96</v>
      </c>
      <c r="O7" s="46"/>
      <c r="P7" s="46">
        <f>K7-H7</f>
        <v>-120</v>
      </c>
      <c r="Q7" s="46">
        <f>E7-N7</f>
        <v>204</v>
      </c>
      <c r="R7" s="46">
        <f>P7*0.65+Q7*0.35</f>
        <v>-6.6000000000000085</v>
      </c>
      <c r="S7" s="17" t="s">
        <v>36</v>
      </c>
    </row>
    <row r="8" spans="3:19" x14ac:dyDescent="0.25">
      <c r="C8" s="15" t="s">
        <v>25</v>
      </c>
      <c r="D8" s="14">
        <v>0.65</v>
      </c>
      <c r="E8" s="58">
        <v>200</v>
      </c>
      <c r="F8" s="47">
        <f>-100/G8</f>
        <v>0.625</v>
      </c>
      <c r="G8" s="50">
        <v>-160</v>
      </c>
      <c r="H8" s="59">
        <f>E8*F8</f>
        <v>125</v>
      </c>
      <c r="I8" s="50"/>
      <c r="J8" s="51">
        <f>1-D8</f>
        <v>0.35</v>
      </c>
      <c r="K8" s="59">
        <v>140</v>
      </c>
      <c r="L8" s="47">
        <f>M8/100</f>
        <v>1.25</v>
      </c>
      <c r="M8" s="52" t="s">
        <v>27</v>
      </c>
      <c r="N8" s="59">
        <f>K8*L8</f>
        <v>175</v>
      </c>
      <c r="O8" s="46"/>
      <c r="P8" s="46">
        <f>K8-H8</f>
        <v>15</v>
      </c>
      <c r="Q8" s="46">
        <f>E8-N8</f>
        <v>25</v>
      </c>
      <c r="R8" s="46">
        <f>P8*0.65+Q8*0.35</f>
        <v>18.5</v>
      </c>
      <c r="S8" s="17" t="s">
        <v>37</v>
      </c>
    </row>
    <row r="9" spans="3:19" x14ac:dyDescent="0.25">
      <c r="C9" s="24" t="s">
        <v>24</v>
      </c>
      <c r="D9" s="14">
        <v>0.65</v>
      </c>
      <c r="E9" s="63">
        <v>100</v>
      </c>
      <c r="F9" s="54">
        <f>-100/G9</f>
        <v>0.55555555555555558</v>
      </c>
      <c r="G9" s="55">
        <v>-180</v>
      </c>
      <c r="H9" s="60">
        <f>E9*F9</f>
        <v>55.555555555555557</v>
      </c>
      <c r="I9" s="55"/>
      <c r="J9" s="56">
        <f>1-D9</f>
        <v>0.35</v>
      </c>
      <c r="K9" s="60">
        <v>200</v>
      </c>
      <c r="L9" s="54">
        <f>M9/100</f>
        <v>1.3</v>
      </c>
      <c r="M9" s="57" t="s">
        <v>28</v>
      </c>
      <c r="N9" s="60">
        <f>K9*L9</f>
        <v>260</v>
      </c>
      <c r="O9" s="53"/>
      <c r="P9" s="53">
        <f>K9-H9</f>
        <v>144.44444444444446</v>
      </c>
      <c r="Q9" s="53">
        <f>E9-N9</f>
        <v>-160</v>
      </c>
      <c r="R9" s="53">
        <f>P9*0.65+Q9*0.35</f>
        <v>37.8888888888889</v>
      </c>
      <c r="S9" s="17" t="s">
        <v>38</v>
      </c>
    </row>
    <row r="10" spans="3:19" x14ac:dyDescent="0.25">
      <c r="C10" s="15" t="s">
        <v>7</v>
      </c>
      <c r="D10" s="14"/>
      <c r="E10" s="58">
        <f>SUM(E7:E9)</f>
        <v>600</v>
      </c>
      <c r="F10" s="47"/>
      <c r="G10" s="12"/>
      <c r="H10" s="58">
        <f>SUM(H7:H9)</f>
        <v>380.55555555555554</v>
      </c>
      <c r="I10" s="12"/>
      <c r="J10" s="48"/>
      <c r="K10" s="58">
        <f>SUM(K7:K9)</f>
        <v>420</v>
      </c>
      <c r="L10" s="47"/>
      <c r="M10" s="13"/>
      <c r="N10" s="58">
        <f>SUM(N7:N9)</f>
        <v>531</v>
      </c>
      <c r="O10" s="46"/>
      <c r="P10" s="46">
        <f>SUM(P7:P9)</f>
        <v>39.444444444444457</v>
      </c>
      <c r="Q10" s="46">
        <f>SUM(Q7:Q9)</f>
        <v>69</v>
      </c>
      <c r="R10" s="46">
        <f>SUM(R7:R9)</f>
        <v>49.788888888888891</v>
      </c>
      <c r="S10" s="17"/>
    </row>
    <row r="11" spans="3:19" ht="6" customHeight="1" thickBot="1" x14ac:dyDescent="0.3">
      <c r="C11" s="4"/>
      <c r="D11" s="4"/>
      <c r="E11" s="4"/>
      <c r="F11" s="4"/>
      <c r="G11" s="4"/>
      <c r="H11" s="61"/>
      <c r="I11" s="4"/>
      <c r="J11" s="4"/>
      <c r="K11" s="61"/>
      <c r="L11" s="4"/>
      <c r="M11" s="4"/>
      <c r="N11" s="4"/>
      <c r="O11" s="4"/>
      <c r="P11" s="4"/>
      <c r="Q11" s="4"/>
      <c r="R11" s="4"/>
      <c r="S11" s="8"/>
    </row>
    <row r="12" spans="3:19" ht="6" customHeight="1" thickTop="1" x14ac:dyDescent="0.25"/>
    <row r="14" spans="3:19" x14ac:dyDescent="0.25">
      <c r="F14" s="3"/>
      <c r="G14" s="3"/>
    </row>
    <row r="15" spans="3:19" x14ac:dyDescent="0.25">
      <c r="E15" s="25"/>
    </row>
    <row r="16" spans="3:19" x14ac:dyDescent="0.25">
      <c r="E16" s="23"/>
    </row>
    <row r="17" spans="5:5" x14ac:dyDescent="0.25">
      <c r="E17" s="23"/>
    </row>
  </sheetData>
  <mergeCells count="5">
    <mergeCell ref="C1:R1"/>
    <mergeCell ref="C4:C5"/>
    <mergeCell ref="D4:H4"/>
    <mergeCell ref="J4:N4"/>
    <mergeCell ref="P4:R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1FDA-05DB-4365-A512-D0DF8CCB3879}">
  <dimension ref="C1:V17"/>
  <sheetViews>
    <sheetView topLeftCell="B1" zoomScale="87" workbookViewId="0">
      <selection activeCell="Q16" sqref="Q16"/>
    </sheetView>
  </sheetViews>
  <sheetFormatPr defaultRowHeight="15" outlineLevelCol="1" x14ac:dyDescent="0.25"/>
  <cols>
    <col min="3" max="3" width="14.85546875" bestFit="1" customWidth="1"/>
    <col min="4" max="4" width="15" hidden="1" customWidth="1" outlineLevel="1"/>
    <col min="5" max="5" width="8.42578125" customWidth="1" collapsed="1"/>
    <col min="6" max="6" width="8.7109375" hidden="1" customWidth="1" outlineLevel="1"/>
    <col min="7" max="7" width="8.7109375" customWidth="1" collapsed="1"/>
    <col min="8" max="9" width="8.42578125" customWidth="1"/>
    <col min="10" max="10" width="2.85546875" customWidth="1"/>
    <col min="11" max="11" width="15" hidden="1" customWidth="1" outlineLevel="1"/>
    <col min="12" max="12" width="8.42578125" customWidth="1" collapsed="1"/>
    <col min="13" max="13" width="13.28515625" hidden="1" customWidth="1" outlineLevel="1"/>
    <col min="14" max="14" width="8.7109375" customWidth="1" collapsed="1"/>
    <col min="15" max="16" width="8.42578125" customWidth="1"/>
    <col min="17" max="17" width="3.5703125" customWidth="1"/>
    <col min="18" max="18" width="10.5703125" bestFit="1" customWidth="1"/>
    <col min="19" max="19" width="12.28515625" bestFit="1" customWidth="1"/>
    <col min="20" max="20" width="14.85546875" bestFit="1" customWidth="1"/>
    <col min="21" max="21" width="15" hidden="1" customWidth="1" outlineLevel="1"/>
    <col min="22" max="22" width="9.140625" collapsed="1"/>
  </cols>
  <sheetData>
    <row r="1" spans="3:21" x14ac:dyDescent="0.25">
      <c r="C1" s="10" t="s">
        <v>70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3:21" ht="6" customHeight="1" thickBot="1" x14ac:dyDescent="0.3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8"/>
    </row>
    <row r="3" spans="3:21" ht="6" customHeight="1" thickTop="1" x14ac:dyDescent="0.25"/>
    <row r="4" spans="3:21" x14ac:dyDescent="0.25">
      <c r="C4" s="19" t="s">
        <v>15</v>
      </c>
      <c r="D4" s="22" t="s">
        <v>69</v>
      </c>
      <c r="E4" s="22"/>
      <c r="F4" s="22"/>
      <c r="G4" s="22"/>
      <c r="H4" s="22"/>
      <c r="I4" s="22"/>
      <c r="J4" s="9"/>
      <c r="K4" s="22" t="s">
        <v>68</v>
      </c>
      <c r="L4" s="22"/>
      <c r="M4" s="22"/>
      <c r="N4" s="22"/>
      <c r="O4" s="22"/>
      <c r="P4" s="22"/>
      <c r="Q4" s="21"/>
      <c r="R4" s="11" t="s">
        <v>30</v>
      </c>
      <c r="S4" s="11"/>
      <c r="T4" s="11"/>
      <c r="U4" s="1" t="s">
        <v>35</v>
      </c>
    </row>
    <row r="5" spans="3:21" x14ac:dyDescent="0.25">
      <c r="C5" s="20"/>
      <c r="D5" s="2" t="s">
        <v>17</v>
      </c>
      <c r="E5" s="36" t="s">
        <v>34</v>
      </c>
      <c r="F5" s="36" t="s">
        <v>22</v>
      </c>
      <c r="G5" s="36" t="s">
        <v>14</v>
      </c>
      <c r="H5" s="36" t="s">
        <v>5</v>
      </c>
      <c r="I5" s="36" t="s">
        <v>29</v>
      </c>
      <c r="J5" s="36"/>
      <c r="K5" s="36" t="s">
        <v>17</v>
      </c>
      <c r="L5" s="36" t="s">
        <v>34</v>
      </c>
      <c r="M5" s="36" t="s">
        <v>22</v>
      </c>
      <c r="N5" s="36" t="s">
        <v>14</v>
      </c>
      <c r="O5" s="36" t="s">
        <v>5</v>
      </c>
      <c r="P5" s="36" t="s">
        <v>29</v>
      </c>
      <c r="Q5" s="36"/>
      <c r="R5" s="36" t="s">
        <v>32</v>
      </c>
      <c r="S5" s="36" t="s">
        <v>33</v>
      </c>
      <c r="T5" s="36" t="s">
        <v>19</v>
      </c>
      <c r="U5" s="9"/>
    </row>
    <row r="6" spans="3:21" ht="6" customHeight="1" x14ac:dyDescent="0.25">
      <c r="C6" s="1"/>
      <c r="D6" s="1"/>
      <c r="E6" s="6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1"/>
    </row>
    <row r="7" spans="3:21" x14ac:dyDescent="0.25">
      <c r="C7" s="15" t="s">
        <v>23</v>
      </c>
      <c r="D7" s="16">
        <v>0.65</v>
      </c>
      <c r="E7" s="58">
        <v>100</v>
      </c>
      <c r="F7" s="47">
        <f>-100/H7</f>
        <v>0.95238095238095233</v>
      </c>
      <c r="G7" s="65">
        <v>-2</v>
      </c>
      <c r="H7" s="18">
        <v>-105</v>
      </c>
      <c r="I7" s="58">
        <f>E7*F7</f>
        <v>95.238095238095227</v>
      </c>
      <c r="J7" s="32"/>
      <c r="K7" s="48">
        <f>1-D7</f>
        <v>0.35</v>
      </c>
      <c r="L7" s="58">
        <v>80</v>
      </c>
      <c r="M7" s="47">
        <f>-100/O7</f>
        <v>0.95238095238095233</v>
      </c>
      <c r="N7" s="68" t="s">
        <v>66</v>
      </c>
      <c r="O7" s="49">
        <v>-105</v>
      </c>
      <c r="P7" s="58">
        <f>L7*-M7</f>
        <v>-76.19047619047619</v>
      </c>
      <c r="Q7" s="46"/>
      <c r="R7" s="46">
        <f>L7-I7</f>
        <v>-15.238095238095227</v>
      </c>
      <c r="S7" s="46">
        <f>E7-P7</f>
        <v>176.1904761904762</v>
      </c>
      <c r="T7" s="46">
        <f>R7*0.65+S7*0.35</f>
        <v>51.761904761904766</v>
      </c>
      <c r="U7" s="17" t="s">
        <v>36</v>
      </c>
    </row>
    <row r="8" spans="3:21" x14ac:dyDescent="0.25">
      <c r="C8" s="15" t="s">
        <v>25</v>
      </c>
      <c r="D8" s="14">
        <v>0.65</v>
      </c>
      <c r="E8" s="58">
        <v>80</v>
      </c>
      <c r="F8" s="47">
        <f>-100/H8</f>
        <v>0.96153846153846156</v>
      </c>
      <c r="G8" s="64">
        <v>-2.5</v>
      </c>
      <c r="H8" s="50">
        <v>-104</v>
      </c>
      <c r="I8" s="59">
        <f>E8*F8</f>
        <v>76.92307692307692</v>
      </c>
      <c r="J8" s="50"/>
      <c r="K8" s="51">
        <f>1-D8</f>
        <v>0.35</v>
      </c>
      <c r="L8" s="59">
        <v>100</v>
      </c>
      <c r="M8" s="47">
        <f>-100/O8</f>
        <v>0.96153846153846156</v>
      </c>
      <c r="N8" s="67" t="s">
        <v>65</v>
      </c>
      <c r="O8" s="49">
        <v>-104</v>
      </c>
      <c r="P8" s="59">
        <f>L8*M8</f>
        <v>96.15384615384616</v>
      </c>
      <c r="Q8" s="46"/>
      <c r="R8" s="46">
        <f>L8-I8</f>
        <v>23.07692307692308</v>
      </c>
      <c r="S8" s="46">
        <f>E8-P8</f>
        <v>-16.15384615384616</v>
      </c>
      <c r="T8" s="46">
        <f>R8*0.65+S8*0.35</f>
        <v>9.3461538461538467</v>
      </c>
      <c r="U8" s="17" t="s">
        <v>37</v>
      </c>
    </row>
    <row r="9" spans="3:21" x14ac:dyDescent="0.25">
      <c r="C9" s="24" t="s">
        <v>24</v>
      </c>
      <c r="D9" s="14">
        <v>0.65</v>
      </c>
      <c r="E9" s="63">
        <v>50</v>
      </c>
      <c r="F9" s="54">
        <f>-100/H9</f>
        <v>0.94339622641509435</v>
      </c>
      <c r="G9" s="66">
        <v>-3</v>
      </c>
      <c r="H9" s="55">
        <v>-106</v>
      </c>
      <c r="I9" s="60">
        <f>E9*F9</f>
        <v>47.169811320754718</v>
      </c>
      <c r="J9" s="55"/>
      <c r="K9" s="56">
        <f>1-D9</f>
        <v>0.35</v>
      </c>
      <c r="L9" s="60">
        <v>120</v>
      </c>
      <c r="M9" s="54">
        <f>-100/O9</f>
        <v>0.94339622641509435</v>
      </c>
      <c r="N9" s="69" t="s">
        <v>67</v>
      </c>
      <c r="O9" s="70">
        <v>-106</v>
      </c>
      <c r="P9" s="60">
        <f>L9*M9</f>
        <v>113.20754716981132</v>
      </c>
      <c r="Q9" s="53"/>
      <c r="R9" s="53">
        <f>L9-I9</f>
        <v>72.830188679245282</v>
      </c>
      <c r="S9" s="53">
        <f>E9-P9</f>
        <v>-63.20754716981132</v>
      </c>
      <c r="T9" s="53">
        <f>R9*0.65+S9*0.35</f>
        <v>25.216981132075475</v>
      </c>
      <c r="U9" s="17" t="s">
        <v>38</v>
      </c>
    </row>
    <row r="10" spans="3:21" x14ac:dyDescent="0.25">
      <c r="C10" s="15" t="s">
        <v>7</v>
      </c>
      <c r="D10" s="14"/>
      <c r="E10" s="58">
        <f>SUM(E7:E9)</f>
        <v>230</v>
      </c>
      <c r="F10" s="47"/>
      <c r="G10" s="64"/>
      <c r="H10" s="12"/>
      <c r="I10" s="58">
        <f>SUM(I7:I9)</f>
        <v>219.33098348192686</v>
      </c>
      <c r="J10" s="12"/>
      <c r="K10" s="48"/>
      <c r="L10" s="58">
        <f>SUM(L7:L9)</f>
        <v>300</v>
      </c>
      <c r="M10" s="47"/>
      <c r="N10" s="64"/>
      <c r="O10" s="13"/>
      <c r="P10" s="58">
        <f>SUM(P7:P9)</f>
        <v>133.17091713318129</v>
      </c>
      <c r="Q10" s="46"/>
      <c r="R10" s="46">
        <f>SUM(R7:R9)</f>
        <v>80.669016518073136</v>
      </c>
      <c r="S10" s="46">
        <f>SUM(S7:S9)</f>
        <v>96.829082866818723</v>
      </c>
      <c r="T10" s="46">
        <f>SUM(T7:T9)</f>
        <v>86.325039740134088</v>
      </c>
      <c r="U10" s="17"/>
    </row>
    <row r="11" spans="3:21" ht="6" customHeight="1" thickBot="1" x14ac:dyDescent="0.3">
      <c r="C11" s="4"/>
      <c r="D11" s="4"/>
      <c r="E11" s="4"/>
      <c r="F11" s="4"/>
      <c r="G11" s="4"/>
      <c r="H11" s="4"/>
      <c r="I11" s="61"/>
      <c r="J11" s="4"/>
      <c r="K11" s="4"/>
      <c r="L11" s="61"/>
      <c r="M11" s="4"/>
      <c r="N11" s="4"/>
      <c r="O11" s="4"/>
      <c r="P11" s="4"/>
      <c r="Q11" s="4"/>
      <c r="R11" s="4"/>
      <c r="S11" s="4"/>
      <c r="T11" s="4"/>
      <c r="U11" s="8"/>
    </row>
    <row r="12" spans="3:21" ht="6" customHeight="1" thickTop="1" x14ac:dyDescent="0.25"/>
    <row r="14" spans="3:21" x14ac:dyDescent="0.25">
      <c r="F14" s="3"/>
      <c r="G14" s="3"/>
      <c r="H14" s="3"/>
      <c r="N14" s="3"/>
    </row>
    <row r="15" spans="3:21" x14ac:dyDescent="0.25">
      <c r="E15" s="25"/>
    </row>
    <row r="16" spans="3:21" x14ac:dyDescent="0.25">
      <c r="E16" s="23"/>
    </row>
    <row r="17" spans="5:5" x14ac:dyDescent="0.25">
      <c r="E17" s="23"/>
    </row>
  </sheetData>
  <mergeCells count="5">
    <mergeCell ref="C1:T1"/>
    <mergeCell ref="C4:C5"/>
    <mergeCell ref="D4:I4"/>
    <mergeCell ref="K4:P4"/>
    <mergeCell ref="R4:T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275E-A8F9-4C06-B8A1-E4FFB1BC52B3}">
  <dimension ref="C3:G11"/>
  <sheetViews>
    <sheetView workbookViewId="0">
      <selection activeCell="E6" sqref="E6:G6"/>
    </sheetView>
  </sheetViews>
  <sheetFormatPr defaultRowHeight="15" x14ac:dyDescent="0.25"/>
  <cols>
    <col min="3" max="3" width="19.7109375" bestFit="1" customWidth="1"/>
    <col min="4" max="4" width="28" bestFit="1" customWidth="1"/>
    <col min="5" max="5" width="9.42578125" customWidth="1"/>
    <col min="6" max="6" width="9.7109375" bestFit="1" customWidth="1"/>
    <col min="7" max="7" width="8.140625" customWidth="1"/>
  </cols>
  <sheetData>
    <row r="3" spans="3:7" ht="6" customHeight="1" thickBot="1" x14ac:dyDescent="0.3">
      <c r="C3" s="4"/>
      <c r="D3" s="4"/>
      <c r="E3" s="4"/>
      <c r="F3" s="4"/>
      <c r="G3" s="4"/>
    </row>
    <row r="4" spans="3:7" ht="6" customHeight="1" thickTop="1" x14ac:dyDescent="0.25"/>
    <row r="5" spans="3:7" x14ac:dyDescent="0.25">
      <c r="C5" s="19" t="s">
        <v>48</v>
      </c>
      <c r="D5" s="19" t="s">
        <v>47</v>
      </c>
      <c r="E5" s="11" t="s">
        <v>43</v>
      </c>
      <c r="F5" s="11"/>
      <c r="G5" s="11"/>
    </row>
    <row r="6" spans="3:7" x14ac:dyDescent="0.25">
      <c r="C6" s="20"/>
      <c r="D6" s="20"/>
      <c r="E6" s="26" t="s">
        <v>39</v>
      </c>
      <c r="F6" s="26" t="s">
        <v>40</v>
      </c>
      <c r="G6" s="26" t="s">
        <v>21</v>
      </c>
    </row>
    <row r="7" spans="3:7" ht="6" customHeight="1" x14ac:dyDescent="0.25">
      <c r="C7" s="1"/>
      <c r="D7" s="1"/>
      <c r="E7" s="1"/>
      <c r="F7" s="1"/>
      <c r="G7" s="1"/>
    </row>
    <row r="8" spans="3:7" x14ac:dyDescent="0.25">
      <c r="C8" s="5" t="s">
        <v>49</v>
      </c>
      <c r="D8" s="5" t="s">
        <v>41</v>
      </c>
      <c r="E8" s="27" t="s">
        <v>26</v>
      </c>
      <c r="F8" s="28" t="s">
        <v>44</v>
      </c>
      <c r="G8" s="29">
        <f>E8/100+1</f>
        <v>2.5</v>
      </c>
    </row>
    <row r="9" spans="3:7" x14ac:dyDescent="0.25">
      <c r="C9" s="5" t="s">
        <v>50</v>
      </c>
      <c r="D9" s="5" t="s">
        <v>42</v>
      </c>
      <c r="E9" s="30">
        <v>-150</v>
      </c>
      <c r="F9" s="28" t="s">
        <v>45</v>
      </c>
      <c r="G9" s="29">
        <f>-100/E9+1</f>
        <v>1.6666666666666665</v>
      </c>
    </row>
    <row r="10" spans="3:7" ht="6" customHeight="1" thickBot="1" x14ac:dyDescent="0.3">
      <c r="C10" s="4"/>
      <c r="D10" s="4"/>
      <c r="E10" s="4"/>
      <c r="F10" s="4"/>
      <c r="G10" s="4"/>
    </row>
    <row r="11" spans="3:7" ht="6" customHeight="1" thickTop="1" x14ac:dyDescent="0.25"/>
  </sheetData>
  <mergeCells count="3">
    <mergeCell ref="E5:G5"/>
    <mergeCell ref="D5:D6"/>
    <mergeCell ref="C5:C6"/>
  </mergeCells>
  <pageMargins left="0.7" right="0.7" top="0.75" bottom="0.75" header="0.3" footer="0.3"/>
  <pageSetup orientation="portrait" r:id="rId1"/>
  <ignoredErrors>
    <ignoredError sqref="E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E520-A171-4BCE-A205-79DA5268E4EE}">
  <dimension ref="C3:I20"/>
  <sheetViews>
    <sheetView workbookViewId="0">
      <selection activeCell="C3" sqref="C3:H20"/>
    </sheetView>
  </sheetViews>
  <sheetFormatPr defaultRowHeight="15" outlineLevelCol="1" x14ac:dyDescent="0.25"/>
  <cols>
    <col min="3" max="3" width="31.5703125" customWidth="1"/>
    <col min="4" max="4" width="18.28515625" customWidth="1"/>
    <col min="5" max="5" width="6.85546875" customWidth="1"/>
    <col min="6" max="6" width="9.7109375" customWidth="1"/>
    <col min="7" max="7" width="9.7109375" hidden="1" customWidth="1" outlineLevel="1"/>
    <col min="8" max="8" width="9.7109375" customWidth="1" collapsed="1"/>
  </cols>
  <sheetData>
    <row r="3" spans="3:9" ht="6" customHeight="1" thickBot="1" x14ac:dyDescent="0.3">
      <c r="C3" s="4"/>
      <c r="D3" s="4"/>
      <c r="E3" s="4"/>
      <c r="F3" s="4"/>
      <c r="G3" s="4"/>
      <c r="H3" s="4"/>
    </row>
    <row r="4" spans="3:9" ht="6" customHeight="1" thickTop="1" x14ac:dyDescent="0.25"/>
    <row r="5" spans="3:9" x14ac:dyDescent="0.25">
      <c r="F5" s="34" t="s">
        <v>43</v>
      </c>
      <c r="G5" s="34"/>
      <c r="H5" s="34"/>
    </row>
    <row r="6" spans="3:9" x14ac:dyDescent="0.25">
      <c r="C6" s="35" t="s">
        <v>48</v>
      </c>
      <c r="D6" s="35" t="s">
        <v>47</v>
      </c>
      <c r="E6" s="36" t="s">
        <v>14</v>
      </c>
      <c r="F6" s="31" t="s">
        <v>39</v>
      </c>
      <c r="G6" s="31" t="s">
        <v>40</v>
      </c>
      <c r="H6" s="31" t="s">
        <v>21</v>
      </c>
    </row>
    <row r="7" spans="3:9" ht="6" customHeight="1" x14ac:dyDescent="0.25">
      <c r="C7" s="1"/>
      <c r="D7" s="1"/>
      <c r="E7" s="32"/>
      <c r="F7" s="32"/>
      <c r="G7" s="32"/>
      <c r="H7" s="32"/>
    </row>
    <row r="8" spans="3:9" x14ac:dyDescent="0.25">
      <c r="C8" s="33" t="s">
        <v>3</v>
      </c>
      <c r="D8" s="1"/>
      <c r="E8" s="32"/>
      <c r="F8" s="32"/>
      <c r="G8" s="32"/>
      <c r="H8" s="32"/>
    </row>
    <row r="9" spans="3:9" ht="30" x14ac:dyDescent="0.25">
      <c r="C9" s="6" t="s">
        <v>60</v>
      </c>
      <c r="D9" s="6" t="s">
        <v>41</v>
      </c>
      <c r="E9" s="27" t="s">
        <v>20</v>
      </c>
      <c r="F9" s="27" t="s">
        <v>26</v>
      </c>
      <c r="G9" s="28" t="s">
        <v>44</v>
      </c>
      <c r="H9" s="37">
        <f>F9/100+1</f>
        <v>2.5</v>
      </c>
      <c r="I9" s="29"/>
    </row>
    <row r="10" spans="3:9" ht="30" x14ac:dyDescent="0.25">
      <c r="C10" s="6" t="s">
        <v>59</v>
      </c>
      <c r="D10" s="6" t="s">
        <v>42</v>
      </c>
      <c r="E10" s="27" t="s">
        <v>20</v>
      </c>
      <c r="F10" s="30">
        <v>-150</v>
      </c>
      <c r="G10" s="28" t="s">
        <v>45</v>
      </c>
      <c r="H10" s="37">
        <f>-100/F10+1</f>
        <v>1.6666666666666665</v>
      </c>
      <c r="I10" s="29"/>
    </row>
    <row r="11" spans="3:9" x14ac:dyDescent="0.25">
      <c r="C11" s="6"/>
      <c r="D11" s="6"/>
      <c r="E11" s="30"/>
      <c r="F11" s="30"/>
      <c r="G11" s="30"/>
      <c r="H11" s="28"/>
      <c r="I11" s="29"/>
    </row>
    <row r="12" spans="3:9" x14ac:dyDescent="0.25">
      <c r="C12" s="38" t="s">
        <v>6</v>
      </c>
      <c r="D12" s="39"/>
      <c r="E12" s="40"/>
      <c r="F12" s="40"/>
      <c r="G12" s="40"/>
      <c r="H12" s="40"/>
    </row>
    <row r="13" spans="3:9" ht="30" x14ac:dyDescent="0.25">
      <c r="C13" s="6" t="s">
        <v>51</v>
      </c>
      <c r="D13" s="6" t="s">
        <v>52</v>
      </c>
      <c r="E13" s="27">
        <v>-5</v>
      </c>
      <c r="F13" s="27">
        <v>-110</v>
      </c>
      <c r="G13" s="28"/>
      <c r="H13" s="37">
        <f>-100/F13+1</f>
        <v>1.9090909090909092</v>
      </c>
    </row>
    <row r="14" spans="3:9" ht="30" x14ac:dyDescent="0.25">
      <c r="C14" s="6" t="s">
        <v>58</v>
      </c>
      <c r="D14" s="6" t="s">
        <v>53</v>
      </c>
      <c r="E14" s="27" t="s">
        <v>46</v>
      </c>
      <c r="F14" s="30">
        <v>-108</v>
      </c>
      <c r="G14" s="28"/>
      <c r="H14" s="37">
        <f>-100/F14+1</f>
        <v>1.925925925925926</v>
      </c>
    </row>
    <row r="15" spans="3:9" x14ac:dyDescent="0.25">
      <c r="C15" s="6"/>
      <c r="D15" s="6"/>
      <c r="E15" s="41"/>
      <c r="F15" s="41"/>
      <c r="G15" s="41"/>
      <c r="H15" s="37"/>
    </row>
    <row r="16" spans="3:9" x14ac:dyDescent="0.25">
      <c r="C16" s="38" t="s">
        <v>7</v>
      </c>
      <c r="D16" s="39"/>
      <c r="E16" s="40"/>
      <c r="F16" s="40"/>
      <c r="G16" s="40"/>
      <c r="H16" s="40"/>
    </row>
    <row r="17" spans="3:8" ht="30" x14ac:dyDescent="0.25">
      <c r="C17" s="6" t="s">
        <v>56</v>
      </c>
      <c r="D17" s="6" t="s">
        <v>55</v>
      </c>
      <c r="E17" s="27">
        <v>209</v>
      </c>
      <c r="F17" s="27">
        <v>-105</v>
      </c>
      <c r="G17" s="27"/>
      <c r="H17" s="37">
        <f>-100/F17+1</f>
        <v>1.9523809523809523</v>
      </c>
    </row>
    <row r="18" spans="3:8" ht="30" x14ac:dyDescent="0.25">
      <c r="C18" s="6" t="s">
        <v>57</v>
      </c>
      <c r="D18" s="6" t="s">
        <v>54</v>
      </c>
      <c r="E18" s="41">
        <v>209</v>
      </c>
      <c r="F18" s="41">
        <v>-104</v>
      </c>
      <c r="G18" s="41"/>
      <c r="H18" s="37">
        <f>-100/F18+1</f>
        <v>1.9615384615384617</v>
      </c>
    </row>
    <row r="19" spans="3:8" ht="6" customHeight="1" thickBot="1" x14ac:dyDescent="0.3">
      <c r="C19" s="4"/>
      <c r="D19" s="4"/>
      <c r="E19" s="4"/>
      <c r="F19" s="4"/>
      <c r="G19" s="4"/>
      <c r="H19" s="4"/>
    </row>
    <row r="20" spans="3:8" ht="6" customHeight="1" thickTop="1" x14ac:dyDescent="0.25"/>
  </sheetData>
  <mergeCells count="1">
    <mergeCell ref="F5:H5"/>
  </mergeCells>
  <pageMargins left="0.7" right="0.7" top="0.75" bottom="0.75" header="0.3" footer="0.3"/>
  <pageSetup orientation="portrait" r:id="rId1"/>
  <ignoredErrors>
    <ignoredError sqref="F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5300-076A-4D43-A31E-1F2594DE9846}">
  <dimension ref="C3:F11"/>
  <sheetViews>
    <sheetView workbookViewId="0">
      <selection activeCell="K22" sqref="K22"/>
    </sheetView>
  </sheetViews>
  <sheetFormatPr defaultRowHeight="15" x14ac:dyDescent="0.25"/>
  <cols>
    <col min="3" max="3" width="28.42578125" bestFit="1" customWidth="1"/>
    <col min="4" max="5" width="10.28515625" customWidth="1"/>
  </cols>
  <sheetData>
    <row r="3" spans="3:6" ht="6" customHeight="1" thickBot="1" x14ac:dyDescent="0.3">
      <c r="C3" s="4"/>
      <c r="D3" s="4"/>
      <c r="E3" s="4"/>
    </row>
    <row r="4" spans="3:6" ht="6" customHeight="1" thickTop="1" x14ac:dyDescent="0.25"/>
    <row r="5" spans="3:6" x14ac:dyDescent="0.25">
      <c r="C5" s="43" t="s">
        <v>64</v>
      </c>
      <c r="D5" s="11" t="s">
        <v>43</v>
      </c>
      <c r="E5" s="11"/>
    </row>
    <row r="6" spans="3:6" x14ac:dyDescent="0.25">
      <c r="C6" s="44"/>
      <c r="D6" s="31" t="s">
        <v>39</v>
      </c>
      <c r="E6" s="31" t="s">
        <v>21</v>
      </c>
      <c r="F6" s="42"/>
    </row>
    <row r="7" spans="3:6" ht="6" customHeight="1" x14ac:dyDescent="0.25">
      <c r="C7" s="32"/>
      <c r="D7" s="1"/>
      <c r="E7" s="1"/>
    </row>
    <row r="8" spans="3:6" x14ac:dyDescent="0.25">
      <c r="C8" s="45" t="s">
        <v>62</v>
      </c>
      <c r="D8" s="27" t="s">
        <v>61</v>
      </c>
      <c r="E8" s="29">
        <f>-100/D8+1</f>
        <v>1.8333333333333335</v>
      </c>
    </row>
    <row r="9" spans="3:6" x14ac:dyDescent="0.25">
      <c r="C9" s="45" t="s">
        <v>63</v>
      </c>
      <c r="D9" s="27" t="s">
        <v>18</v>
      </c>
      <c r="E9" s="29">
        <f>D9/100+1</f>
        <v>2.2000000000000002</v>
      </c>
    </row>
    <row r="10" spans="3:6" ht="6" customHeight="1" thickBot="1" x14ac:dyDescent="0.3">
      <c r="C10" s="4"/>
      <c r="D10" s="4"/>
      <c r="E10" s="4"/>
    </row>
    <row r="11" spans="3:6" ht="6" customHeight="1" thickTop="1" x14ac:dyDescent="0.25"/>
  </sheetData>
  <mergeCells count="2">
    <mergeCell ref="C5:C6"/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Types</vt:lpstr>
      <vt:lpstr>Moneyline Example</vt:lpstr>
      <vt:lpstr>Spread Example</vt:lpstr>
      <vt:lpstr>Odds Types</vt:lpstr>
      <vt:lpstr>Odds Types Lines</vt:lpstr>
      <vt:lpstr>American vs Decimal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Basch</dc:creator>
  <cp:lastModifiedBy>Nathan Basch</cp:lastModifiedBy>
  <dcterms:created xsi:type="dcterms:W3CDTF">2020-03-19T18:49:49Z</dcterms:created>
  <dcterms:modified xsi:type="dcterms:W3CDTF">2020-03-24T23:19:13Z</dcterms:modified>
</cp:coreProperties>
</file>