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results\8k\Base_case\"/>
    </mc:Choice>
  </mc:AlternateContent>
  <xr:revisionPtr revIDLastSave="0" documentId="13_ncr:1_{531A3E31-3AD5-41DA-B518-3566AAC3BBAA}" xr6:coauthVersionLast="45" xr6:coauthVersionMax="45" xr10:uidLastSave="{00000000-0000-0000-0000-000000000000}"/>
  <bookViews>
    <workbookView xWindow="2270" yWindow="1290" windowWidth="10120" windowHeight="3300" activeTab="1" xr2:uid="{00000000-000D-0000-FFFF-FFFF00000000}"/>
  </bookViews>
  <sheets>
    <sheet name="Final Result" sheetId="2" r:id="rId1"/>
    <sheet name="Capacity" sheetId="4" r:id="rId2"/>
    <sheet name="Emiss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C18" i="4" l="1"/>
  <c r="D18" i="4"/>
  <c r="E18" i="4"/>
  <c r="F18" i="4"/>
  <c r="G18" i="4"/>
  <c r="B18" i="4"/>
  <c r="D29" i="2"/>
  <c r="E13" i="5" l="1"/>
  <c r="E11" i="5"/>
  <c r="C11" i="5" l="1"/>
  <c r="D11" i="5"/>
  <c r="F11" i="5"/>
  <c r="B11" i="5"/>
  <c r="F28" i="2" l="1"/>
  <c r="E27" i="2"/>
  <c r="B28" i="2"/>
  <c r="C14" i="4" l="1"/>
  <c r="D14" i="4"/>
  <c r="E14" i="4"/>
  <c r="F14" i="4"/>
  <c r="G14" i="4"/>
  <c r="B14" i="4"/>
  <c r="C16" i="4" l="1"/>
  <c r="D16" i="4"/>
  <c r="E16" i="4"/>
  <c r="F16" i="4"/>
  <c r="G16" i="4"/>
  <c r="B16" i="4"/>
  <c r="B15" i="4"/>
  <c r="C15" i="4"/>
  <c r="D15" i="4"/>
  <c r="E15" i="4"/>
  <c r="F15" i="4"/>
  <c r="G15" i="4"/>
  <c r="C13" i="4"/>
  <c r="D13" i="4"/>
  <c r="E13" i="4"/>
  <c r="F13" i="4"/>
  <c r="G13" i="4"/>
  <c r="B13" i="4"/>
  <c r="F12" i="4"/>
  <c r="F16" i="5" l="1"/>
  <c r="F19" i="5" l="1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E16" i="5"/>
  <c r="D16" i="5"/>
  <c r="C16" i="5"/>
  <c r="B16" i="5"/>
  <c r="F15" i="5"/>
  <c r="E15" i="5"/>
  <c r="D15" i="5"/>
  <c r="C15" i="5"/>
  <c r="B15" i="5"/>
  <c r="F12" i="5"/>
  <c r="E12" i="5"/>
  <c r="D12" i="5"/>
  <c r="C12" i="5"/>
  <c r="B12" i="5"/>
  <c r="F10" i="5"/>
  <c r="E10" i="5"/>
  <c r="D10" i="5"/>
  <c r="C10" i="5"/>
  <c r="B10" i="5"/>
  <c r="G10" i="4"/>
  <c r="F10" i="4"/>
  <c r="E10" i="4"/>
  <c r="D10" i="4"/>
  <c r="C10" i="4"/>
  <c r="B10" i="4"/>
</calcChain>
</file>

<file path=xl/sharedStrings.xml><?xml version="1.0" encoding="utf-8"?>
<sst xmlns="http://schemas.openxmlformats.org/spreadsheetml/2006/main" count="67" uniqueCount="57">
  <si>
    <t>Transmission Line</t>
  </si>
  <si>
    <t>Interconnector CAPEX</t>
  </si>
  <si>
    <t>Carbon Abatement Cost</t>
  </si>
  <si>
    <t>RS Gen Cost</t>
  </si>
  <si>
    <t>US Gen Cost</t>
  </si>
  <si>
    <t>ON Gen Cost</t>
  </si>
  <si>
    <t>OF Gen Cost</t>
  </si>
  <si>
    <t>NP Gen Cost</t>
  </si>
  <si>
    <t>NG Gen Cost</t>
  </si>
  <si>
    <t>Net Energy Trading</t>
  </si>
  <si>
    <t>RS_CAPEX</t>
  </si>
  <si>
    <t>US_CAPEX</t>
  </si>
  <si>
    <t>ON_CAPEX</t>
  </si>
  <si>
    <t>OF_CAPEX</t>
  </si>
  <si>
    <t>NP_CAPEX</t>
  </si>
  <si>
    <t>NG_CAPEX</t>
  </si>
  <si>
    <t>HP_CAPEX</t>
  </si>
  <si>
    <t>HP Gen Cost</t>
  </si>
  <si>
    <t>Carbon Abatement</t>
  </si>
  <si>
    <t>Total CAPEX</t>
  </si>
  <si>
    <t>Total OPEX</t>
  </si>
  <si>
    <t>CCS Only</t>
  </si>
  <si>
    <t>UK Current</t>
  </si>
  <si>
    <t>Increasing Carbon Cost</t>
  </si>
  <si>
    <t>Complete Ban of Thermal Plant</t>
  </si>
  <si>
    <t>Load Shedding Cost</t>
  </si>
  <si>
    <t>No Carbon Cost</t>
  </si>
  <si>
    <t>2025 - 2030</t>
  </si>
  <si>
    <t>2031 - 2035</t>
  </si>
  <si>
    <t>2036 - 2040</t>
  </si>
  <si>
    <t>2041 - 2045</t>
  </si>
  <si>
    <t>2046 - 2050</t>
  </si>
  <si>
    <t>Total Cost</t>
  </si>
  <si>
    <t>Average Annual Emission</t>
  </si>
  <si>
    <t>Trading Revenue</t>
  </si>
  <si>
    <t>Step-wise Carbon Abatement Pricing</t>
  </si>
  <si>
    <t>CCS Only Emission Abatement</t>
  </si>
  <si>
    <t>Continuation of Current 
UK Carbon Price</t>
  </si>
  <si>
    <t>Increasing Carbon 
Price</t>
  </si>
  <si>
    <t>Complete Ban of 
Thermal Powerplants</t>
  </si>
  <si>
    <t>No Carbon Restriction</t>
  </si>
  <si>
    <t>Increasing Carbon Price</t>
  </si>
  <si>
    <t>Continuation of Current UK Carbon Price</t>
  </si>
  <si>
    <t>total emission</t>
  </si>
  <si>
    <t xml:space="preserve"> Step-wise Carbon Abatement Pricing</t>
  </si>
  <si>
    <t xml:space="preserve"> CCS Only Emission Abatement</t>
  </si>
  <si>
    <t xml:space="preserve"> Continuation of Current UK Carbon Price</t>
  </si>
  <si>
    <t xml:space="preserve"> Increasing Carbon Price</t>
  </si>
  <si>
    <t xml:space="preserve"> No Carbon Restriction</t>
  </si>
  <si>
    <t>Net present cost - considering trading revenue</t>
  </si>
  <si>
    <t xml:space="preserve"> Rooftop solar</t>
  </si>
  <si>
    <t xml:space="preserve"> Utility-scale solar</t>
  </si>
  <si>
    <t xml:space="preserve"> Onshore wind</t>
  </si>
  <si>
    <t xml:space="preserve"> Offshore wind</t>
  </si>
  <si>
    <t xml:space="preserve"> Nuclear power</t>
  </si>
  <si>
    <t xml:space="preserve"> Hydropower</t>
  </si>
  <si>
    <t xml:space="preserve">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</si>
</sst>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ova"/>
      <family val="2"/>
    </font>
    <font>
      <sz val="10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2" fillId="2" borderId="1" xfId="0" applyNumberFormat="1" applyFont="1" applyFill="1" applyBorder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'Final Result'!$A$23</c:f>
              <c:strCache>
                <c:ptCount val="1"/>
                <c:pt idx="0">
                  <c:v>Total 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Result'!$B$22:$G$22</c:f>
              <c:strCache>
                <c:ptCount val="6"/>
                <c:pt idx="0">
                  <c:v>Carbon Abatement</c:v>
                </c:pt>
                <c:pt idx="1">
                  <c:v>CCS Only</c:v>
                </c:pt>
                <c:pt idx="2">
                  <c:v>UK Current</c:v>
                </c:pt>
                <c:pt idx="3">
                  <c:v>Increasing Carbon Cost</c:v>
                </c:pt>
                <c:pt idx="4">
                  <c:v>Complete Ban of Thermal Plant</c:v>
                </c:pt>
                <c:pt idx="5">
                  <c:v>No Carbon Cost</c:v>
                </c:pt>
              </c:strCache>
            </c:strRef>
          </c:cat>
          <c:val>
            <c:numRef>
              <c:f>'Final Result'!$B$23:$G$23</c:f>
              <c:numCache>
                <c:formatCode>0</c:formatCode>
                <c:ptCount val="6"/>
                <c:pt idx="0">
                  <c:v>139.64000836011999</c:v>
                </c:pt>
                <c:pt idx="1">
                  <c:v>139.64000836011999</c:v>
                </c:pt>
                <c:pt idx="2">
                  <c:v>139.72763269292</c:v>
                </c:pt>
                <c:pt idx="3">
                  <c:v>143.03057071131997</c:v>
                </c:pt>
                <c:pt idx="4">
                  <c:v>137.046892275</c:v>
                </c:pt>
                <c:pt idx="5">
                  <c:v>138.95663197812001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7-499C-BBA2-B9E7F7C3A736}"/>
            </c:ext>
          </c:extLst>
        </c:ser>
        <c:ser>
          <c:idx val="1"/>
          <c:order val="1"/>
          <c:tx>
            <c:strRef>
              <c:f>'Final Result'!$A$24</c:f>
              <c:strCache>
                <c:ptCount val="1"/>
                <c:pt idx="0">
                  <c:v>Total OPEX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Result'!$B$22:$G$22</c:f>
              <c:strCache>
                <c:ptCount val="6"/>
                <c:pt idx="0">
                  <c:v>Carbon Abatement</c:v>
                </c:pt>
                <c:pt idx="1">
                  <c:v>CCS Only</c:v>
                </c:pt>
                <c:pt idx="2">
                  <c:v>UK Current</c:v>
                </c:pt>
                <c:pt idx="3">
                  <c:v>Increasing Carbon Cost</c:v>
                </c:pt>
                <c:pt idx="4">
                  <c:v>Complete Ban of Thermal Plant</c:v>
                </c:pt>
                <c:pt idx="5">
                  <c:v>No Carbon Cost</c:v>
                </c:pt>
              </c:strCache>
            </c:strRef>
          </c:cat>
          <c:val>
            <c:numRef>
              <c:f>'Final Result'!$B$24:$G$24</c:f>
              <c:numCache>
                <c:formatCode>0</c:formatCode>
                <c:ptCount val="6"/>
                <c:pt idx="0">
                  <c:v>76.748851974999994</c:v>
                </c:pt>
                <c:pt idx="1">
                  <c:v>76.999895000000009</c:v>
                </c:pt>
                <c:pt idx="2">
                  <c:v>79.239280832349763</c:v>
                </c:pt>
                <c:pt idx="3">
                  <c:v>92.575000000000003</c:v>
                </c:pt>
                <c:pt idx="4">
                  <c:v>145.44300000000001</c:v>
                </c:pt>
                <c:pt idx="5">
                  <c:v>81.141000000000005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7-499C-BBA2-B9E7F7C3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198944"/>
        <c:axId val="1861192704"/>
      </c:barChart>
      <c:catAx>
        <c:axId val="18611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Carbon</a:t>
                </a:r>
                <a:r>
                  <a:rPr lang="en-MY" baseline="0"/>
                  <a:t> Pricing Mechanism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92704"/>
        <c:crosses val="autoZero"/>
        <c:auto val="1"/>
        <c:lblAlgn val="ctr"/>
        <c:lblOffset val="100"/>
        <c:noMultiLvlLbl val="0"/>
      </c:catAx>
      <c:valAx>
        <c:axId val="18611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</a:t>
                </a:r>
                <a:r>
                  <a:rPr lang="en-MY" baseline="0"/>
                  <a:t> Net Present Cost [GBP 2025]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Emissions!$B$3</c:f>
              <c:strCache>
                <c:ptCount val="1"/>
                <c:pt idx="0">
                  <c:v> Step-wise Carbon Abatement 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0.203959</c:v>
                </c:pt>
                <c:pt idx="4">
                  <c:v>0.52896799999999999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6-4052-B6A8-F325B3771D11}"/>
            </c:ext>
          </c:extLst>
        </c:ser>
        <c:ser>
          <c:idx val="1"/>
          <c:order val="1"/>
          <c:tx>
            <c:strRef>
              <c:f>Emissions!$C$3</c:f>
              <c:strCache>
                <c:ptCount val="1"/>
                <c:pt idx="0">
                  <c:v> CCS Only Emission Abatement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9.2215000000000005E-2</c:v>
                </c:pt>
                <c:pt idx="4">
                  <c:v>0.28594799999999998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6-4052-B6A8-F325B3771D11}"/>
            </c:ext>
          </c:extLst>
        </c:ser>
        <c:ser>
          <c:idx val="2"/>
          <c:order val="2"/>
          <c:tx>
            <c:strRef>
              <c:f>Emissions!$D$3</c:f>
              <c:strCache>
                <c:ptCount val="1"/>
                <c:pt idx="0">
                  <c:v> Continuation of Current UK Carbon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4.9262E-2</c:v>
                </c:pt>
                <c:pt idx="3">
                  <c:v>4.3931310000000003</c:v>
                </c:pt>
                <c:pt idx="4">
                  <c:v>4.6770630000000004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6-4052-B6A8-F325B3771D11}"/>
            </c:ext>
          </c:extLst>
        </c:ser>
        <c:ser>
          <c:idx val="3"/>
          <c:order val="3"/>
          <c:tx>
            <c:strRef>
              <c:f>Emissions!$E$3</c:f>
              <c:strCache>
                <c:ptCount val="1"/>
                <c:pt idx="0">
                  <c:v> Increasing Carbon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Emissions!$E$4:$E$8</c:f>
              <c:numCache>
                <c:formatCode>General</c:formatCode>
                <c:ptCount val="5"/>
                <c:pt idx="0">
                  <c:v>10.533410999999999</c:v>
                </c:pt>
                <c:pt idx="1">
                  <c:v>4.5214179999999997</c:v>
                </c:pt>
                <c:pt idx="2">
                  <c:v>5.7319040000000001</c:v>
                </c:pt>
                <c:pt idx="3">
                  <c:v>4.9574280000000002</c:v>
                </c:pt>
                <c:pt idx="4">
                  <c:v>0.47311799999999998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6-4052-B6A8-F325B3771D11}"/>
            </c:ext>
          </c:extLst>
        </c:ser>
        <c:ser>
          <c:idx val="4"/>
          <c:order val="4"/>
          <c:tx>
            <c:strRef>
              <c:f>Emissions!$F$3</c:f>
              <c:strCache>
                <c:ptCount val="1"/>
                <c:pt idx="0">
                  <c:v> No Carbon Restriction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22.665615000000003</c:v>
                </c:pt>
                <c:pt idx="4">
                  <c:v>24.057762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6-4052-B6A8-F325B377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32288"/>
        <c:axId val="850524800"/>
      </c:barChart>
      <c:catAx>
        <c:axId val="8505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24800"/>
        <c:crosses val="autoZero"/>
        <c:auto val="1"/>
        <c:lblAlgn val="ctr"/>
        <c:lblOffset val="100"/>
        <c:noMultiLvlLbl val="0"/>
      </c:catAx>
      <c:valAx>
        <c:axId val="8505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'Final Result'!$A$2</c:f>
              <c:strCache>
                <c:ptCount val="1"/>
                <c:pt idx="0">
                  <c:v>RS_CAPEX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Result'!$B$2:$G$2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720.44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1-4ED4-B8FE-86E15427873E}"/>
            </c:ext>
          </c:extLst>
        </c:ser>
        <c:ser>
          <c:idx val="1"/>
          <c:order val="1"/>
          <c:tx>
            <c:strRef>
              <c:f>'Final Result'!$A$3</c:f>
              <c:strCache>
                <c:ptCount val="1"/>
                <c:pt idx="0">
                  <c:v>US_CAPEX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Result'!$B$3:$G$3</c:f>
              <c:numCache>
                <c:formatCode>0</c:formatCode>
                <c:ptCount val="6"/>
                <c:pt idx="0">
                  <c:v>11414.7</c:v>
                </c:pt>
                <c:pt idx="1">
                  <c:v>11414.7</c:v>
                </c:pt>
                <c:pt idx="2">
                  <c:v>11136.15</c:v>
                </c:pt>
                <c:pt idx="3" formatCode="General">
                  <c:v>10255.049999999999</c:v>
                </c:pt>
                <c:pt idx="4">
                  <c:v>15951.6</c:v>
                </c:pt>
                <c:pt idx="5">
                  <c:v>11090.25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1-4ED4-B8FE-86E15427873E}"/>
            </c:ext>
          </c:extLst>
        </c:ser>
        <c:ser>
          <c:idx val="2"/>
          <c:order val="2"/>
          <c:tx>
            <c:strRef>
              <c:f>'Final Result'!$A$4</c:f>
              <c:strCache>
                <c:ptCount val="1"/>
                <c:pt idx="0">
                  <c:v>ON_CAPEX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Result'!$B$4:$G$4</c:f>
              <c:numCache>
                <c:formatCode>0</c:formatCode>
                <c:ptCount val="6"/>
                <c:pt idx="0">
                  <c:v>14958.72</c:v>
                </c:pt>
                <c:pt idx="1">
                  <c:v>14958.72</c:v>
                </c:pt>
                <c:pt idx="2">
                  <c:v>15402.24</c:v>
                </c:pt>
                <c:pt idx="3" formatCode="General">
                  <c:v>14842.24</c:v>
                </c:pt>
                <c:pt idx="4">
                  <c:v>8730.4</c:v>
                </c:pt>
                <c:pt idx="5">
                  <c:v>15498.56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1-4ED4-B8FE-86E15427873E}"/>
            </c:ext>
          </c:extLst>
        </c:ser>
        <c:ser>
          <c:idx val="3"/>
          <c:order val="3"/>
          <c:tx>
            <c:strRef>
              <c:f>'Final Result'!$A$5</c:f>
              <c:strCache>
                <c:ptCount val="1"/>
                <c:pt idx="0">
                  <c:v>OF_CAPEX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Result'!$B$5:$G$5</c:f>
              <c:numCache>
                <c:formatCode>0</c:formatCode>
                <c:ptCount val="6"/>
                <c:pt idx="0">
                  <c:v>48032.84</c:v>
                </c:pt>
                <c:pt idx="1">
                  <c:v>48032.84</c:v>
                </c:pt>
                <c:pt idx="2">
                  <c:v>47547.1</c:v>
                </c:pt>
                <c:pt idx="3" formatCode="General">
                  <c:v>46847.83</c:v>
                </c:pt>
                <c:pt idx="4">
                  <c:v>54264.33</c:v>
                </c:pt>
                <c:pt idx="5">
                  <c:v>44851.08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1-4ED4-B8FE-86E15427873E}"/>
            </c:ext>
          </c:extLst>
        </c:ser>
        <c:ser>
          <c:idx val="4"/>
          <c:order val="4"/>
          <c:tx>
            <c:strRef>
              <c:f>'Final Result'!$A$6</c:f>
              <c:strCache>
                <c:ptCount val="1"/>
                <c:pt idx="0">
                  <c:v>NP_CAPEX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Result'!$B$6:$G$6</c:f>
              <c:numCache>
                <c:formatCode>0</c:formatCode>
                <c:ptCount val="6"/>
                <c:pt idx="0">
                  <c:v>49500</c:v>
                </c:pt>
                <c:pt idx="1">
                  <c:v>49500</c:v>
                </c:pt>
                <c:pt idx="2">
                  <c:v>49500</c:v>
                </c:pt>
                <c:pt idx="3" formatCode="General">
                  <c:v>49500</c:v>
                </c:pt>
                <c:pt idx="4">
                  <c:v>48573.25</c:v>
                </c:pt>
                <c:pt idx="5">
                  <c:v>49500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1-4ED4-B8FE-86E15427873E}"/>
            </c:ext>
          </c:extLst>
        </c:ser>
        <c:ser>
          <c:idx val="5"/>
          <c:order val="5"/>
          <c:tx>
            <c:strRef>
              <c:f>'Final Result'!$A$7</c:f>
              <c:strCache>
                <c:ptCount val="1"/>
                <c:pt idx="0">
                  <c:v>HP_CAPEX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Result'!$B$7:$G$7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6269.94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1-4ED4-B8FE-86E15427873E}"/>
            </c:ext>
          </c:extLst>
        </c:ser>
        <c:ser>
          <c:idx val="6"/>
          <c:order val="6"/>
          <c:tx>
            <c:strRef>
              <c:f>'Final Result'!$A$8</c:f>
              <c:strCache>
                <c:ptCount val="1"/>
                <c:pt idx="0">
                  <c:v>NG_CAPEX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Result'!$B$8:$G$8</c:f>
              <c:numCache>
                <c:formatCode>0</c:formatCode>
                <c:ptCount val="6"/>
                <c:pt idx="0">
                  <c:v>11141.3</c:v>
                </c:pt>
                <c:pt idx="1">
                  <c:v>11141.3</c:v>
                </c:pt>
                <c:pt idx="2">
                  <c:v>11210.1</c:v>
                </c:pt>
                <c:pt idx="3" formatCode="General">
                  <c:v>17150.55</c:v>
                </c:pt>
                <c:pt idx="4">
                  <c:v>0</c:v>
                </c:pt>
                <c:pt idx="5">
                  <c:v>13226.8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01-4ED4-B8FE-86E15427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182720"/>
        <c:axId val="1861163584"/>
      </c:barChart>
      <c:catAx>
        <c:axId val="18611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63584"/>
        <c:crosses val="autoZero"/>
        <c:auto val="1"/>
        <c:lblAlgn val="ctr"/>
        <c:lblOffset val="100"/>
        <c:noMultiLvlLbl val="0"/>
      </c:catAx>
      <c:valAx>
        <c:axId val="1861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'Final Result'!$A$11</c:f>
              <c:strCache>
                <c:ptCount val="1"/>
                <c:pt idx="0">
                  <c:v>Carbon Abatement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Result'!$B$11:$G$11</c:f>
              <c:numCache>
                <c:formatCode>0</c:formatCode>
                <c:ptCount val="6"/>
                <c:pt idx="0">
                  <c:v>126.851975</c:v>
                </c:pt>
                <c:pt idx="1">
                  <c:v>357.89499999999998</c:v>
                </c:pt>
                <c:pt idx="2">
                  <c:v>193.2808323497612</c:v>
                </c:pt>
                <c:pt idx="3" formatCode="General">
                  <c:v>2030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4C4-9252-CB6B865C9A8B}"/>
            </c:ext>
          </c:extLst>
        </c:ser>
        <c:ser>
          <c:idx val="1"/>
          <c:order val="1"/>
          <c:tx>
            <c:strRef>
              <c:f>'Final Result'!$A$12</c:f>
              <c:strCache>
                <c:ptCount val="1"/>
                <c:pt idx="0">
                  <c:v>RS Gen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Result'!$B$12:$G$12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210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6-44C4-9252-CB6B865C9A8B}"/>
            </c:ext>
          </c:extLst>
        </c:ser>
        <c:ser>
          <c:idx val="2"/>
          <c:order val="2"/>
          <c:tx>
            <c:strRef>
              <c:f>'Final Result'!$A$13</c:f>
              <c:strCache>
                <c:ptCount val="1"/>
                <c:pt idx="0">
                  <c:v>US Gen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Result'!$B$13:$G$13</c:f>
              <c:numCache>
                <c:formatCode>0</c:formatCode>
                <c:ptCount val="6"/>
                <c:pt idx="0">
                  <c:v>5176</c:v>
                </c:pt>
                <c:pt idx="1">
                  <c:v>5268</c:v>
                </c:pt>
                <c:pt idx="2">
                  <c:v>5114</c:v>
                </c:pt>
                <c:pt idx="3" formatCode="General">
                  <c:v>4734</c:v>
                </c:pt>
                <c:pt idx="4">
                  <c:v>4443</c:v>
                </c:pt>
                <c:pt idx="5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6-44C4-9252-CB6B865C9A8B}"/>
            </c:ext>
          </c:extLst>
        </c:ser>
        <c:ser>
          <c:idx val="3"/>
          <c:order val="3"/>
          <c:tx>
            <c:strRef>
              <c:f>'Final Result'!$A$14</c:f>
              <c:strCache>
                <c:ptCount val="1"/>
                <c:pt idx="0">
                  <c:v>ON Gen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Result'!$B$14:$G$14</c:f>
              <c:numCache>
                <c:formatCode>0</c:formatCode>
                <c:ptCount val="6"/>
                <c:pt idx="0">
                  <c:v>9333</c:v>
                </c:pt>
                <c:pt idx="1">
                  <c:v>9096</c:v>
                </c:pt>
                <c:pt idx="2">
                  <c:v>9614</c:v>
                </c:pt>
                <c:pt idx="3" formatCode="General">
                  <c:v>9561</c:v>
                </c:pt>
                <c:pt idx="4">
                  <c:v>5038</c:v>
                </c:pt>
                <c:pt idx="5">
                  <c:v>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6-44C4-9252-CB6B865C9A8B}"/>
            </c:ext>
          </c:extLst>
        </c:ser>
        <c:ser>
          <c:idx val="4"/>
          <c:order val="4"/>
          <c:tx>
            <c:strRef>
              <c:f>'Final Result'!$A$15</c:f>
              <c:strCache>
                <c:ptCount val="1"/>
                <c:pt idx="0">
                  <c:v>OF Gen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Result'!$B$15:$G$15</c:f>
              <c:numCache>
                <c:formatCode>0</c:formatCode>
                <c:ptCount val="6"/>
                <c:pt idx="0">
                  <c:v>34252</c:v>
                </c:pt>
                <c:pt idx="1">
                  <c:v>34566</c:v>
                </c:pt>
                <c:pt idx="2">
                  <c:v>33905</c:v>
                </c:pt>
                <c:pt idx="3" formatCode="General">
                  <c:v>30393</c:v>
                </c:pt>
                <c:pt idx="4">
                  <c:v>39199</c:v>
                </c:pt>
                <c:pt idx="5">
                  <c:v>32347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6-44C4-9252-CB6B865C9A8B}"/>
            </c:ext>
          </c:extLst>
        </c:ser>
        <c:ser>
          <c:idx val="5"/>
          <c:order val="5"/>
          <c:tx>
            <c:strRef>
              <c:f>'Final Result'!$A$16</c:f>
              <c:strCache>
                <c:ptCount val="1"/>
                <c:pt idx="0">
                  <c:v>NP Gen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Result'!$B$16:$G$16</c:f>
              <c:numCache>
                <c:formatCode>0</c:formatCode>
                <c:ptCount val="6"/>
                <c:pt idx="0">
                  <c:v>27712</c:v>
                </c:pt>
                <c:pt idx="1">
                  <c:v>27637</c:v>
                </c:pt>
                <c:pt idx="2">
                  <c:v>27760</c:v>
                </c:pt>
                <c:pt idx="3" formatCode="General">
                  <c:v>26330</c:v>
                </c:pt>
                <c:pt idx="4">
                  <c:v>27396</c:v>
                </c:pt>
                <c:pt idx="5">
                  <c:v>28438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6-44C4-9252-CB6B865C9A8B}"/>
            </c:ext>
          </c:extLst>
        </c:ser>
        <c:ser>
          <c:idx val="6"/>
          <c:order val="6"/>
          <c:tx>
            <c:strRef>
              <c:f>'Final Result'!$A$17</c:f>
              <c:strCache>
                <c:ptCount val="1"/>
                <c:pt idx="0">
                  <c:v>HP Gen Cost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Result'!$B$17:$G$17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6-44C4-9252-CB6B865C9A8B}"/>
            </c:ext>
          </c:extLst>
        </c:ser>
        <c:ser>
          <c:idx val="7"/>
          <c:order val="7"/>
          <c:tx>
            <c:strRef>
              <c:f>'Final Result'!$A$18</c:f>
              <c:strCache>
                <c:ptCount val="1"/>
                <c:pt idx="0">
                  <c:v>NG Gen Cost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Result'!$B$18:$G$18</c:f>
              <c:numCache>
                <c:formatCode>0</c:formatCode>
                <c:ptCount val="6"/>
                <c:pt idx="0">
                  <c:v>149</c:v>
                </c:pt>
                <c:pt idx="1">
                  <c:v>75</c:v>
                </c:pt>
                <c:pt idx="2">
                  <c:v>2653</c:v>
                </c:pt>
                <c:pt idx="3" formatCode="General">
                  <c:v>19527</c:v>
                </c:pt>
                <c:pt idx="4">
                  <c:v>0</c:v>
                </c:pt>
                <c:pt idx="5">
                  <c:v>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6-44C4-9252-CB6B865C9A8B}"/>
            </c:ext>
          </c:extLst>
        </c:ser>
        <c:ser>
          <c:idx val="8"/>
          <c:order val="8"/>
          <c:tx>
            <c:strRef>
              <c:f>'Final Result'!$A$19</c:f>
              <c:strCache>
                <c:ptCount val="1"/>
                <c:pt idx="0">
                  <c:v>Load Shedding Cost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Result'!$B$19:$G$19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68143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6-44C4-9252-CB6B865C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38256"/>
        <c:axId val="158264464"/>
      </c:barChart>
      <c:catAx>
        <c:axId val="1582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Carbon Pricing Mechanism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4464"/>
        <c:crosses val="autoZero"/>
        <c:auto val="1"/>
        <c:lblAlgn val="ctr"/>
        <c:lblOffset val="100"/>
        <c:noMultiLvlLbl val="0"/>
      </c:catAx>
      <c:valAx>
        <c:axId val="158264464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Cummulative</a:t>
                </a:r>
                <a:r>
                  <a:rPr lang="en-MY" baseline="0"/>
                  <a:t> OPEX [GBP 2025]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'Final Result'!$A$23</c:f>
              <c:strCache>
                <c:ptCount val="1"/>
                <c:pt idx="0">
                  <c:v>Total 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Result'!$B$23:$G$23</c:f>
              <c:numCache>
                <c:formatCode>0</c:formatCode>
                <c:ptCount val="6"/>
                <c:pt idx="0">
                  <c:v>139.64000836011999</c:v>
                </c:pt>
                <c:pt idx="1">
                  <c:v>139.64000836011999</c:v>
                </c:pt>
                <c:pt idx="2">
                  <c:v>139.72763269292</c:v>
                </c:pt>
                <c:pt idx="3">
                  <c:v>143.03057071131997</c:v>
                </c:pt>
                <c:pt idx="4">
                  <c:v>137.046892275</c:v>
                </c:pt>
                <c:pt idx="5">
                  <c:v>138.95663197812001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4-4AB4-8E36-80F1E91BD956}"/>
            </c:ext>
          </c:extLst>
        </c:ser>
        <c:ser>
          <c:idx val="1"/>
          <c:order val="1"/>
          <c:tx>
            <c:strRef>
              <c:f>'Final Result'!$A$24</c:f>
              <c:strCache>
                <c:ptCount val="1"/>
                <c:pt idx="0">
                  <c:v>Total OPEX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Result'!$B$24:$G$24</c:f>
              <c:numCache>
                <c:formatCode>0</c:formatCode>
                <c:ptCount val="6"/>
                <c:pt idx="0">
                  <c:v>76.748851974999994</c:v>
                </c:pt>
                <c:pt idx="1">
                  <c:v>76.999895000000009</c:v>
                </c:pt>
                <c:pt idx="2">
                  <c:v>79.239280832349763</c:v>
                </c:pt>
                <c:pt idx="3">
                  <c:v>92.575000000000003</c:v>
                </c:pt>
                <c:pt idx="4">
                  <c:v>145.44300000000001</c:v>
                </c:pt>
                <c:pt idx="5">
                  <c:v>81.141000000000005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4-4AB4-8E36-80F1E91B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8860384"/>
        <c:axId val="1028857888"/>
      </c:barChart>
      <c:scatterChart>
        <c:scatterStyle val="lineMarker"/>
        <c:varyColors val="0"/>
        <c:ser>
          <c:idx val="2"/>
          <c:order val="2"/>
          <c:tx>
            <c:strRef>
              <c:f>'Final Result'!$A$26</c:f>
              <c:strCache>
                <c:ptCount val="1"/>
                <c:pt idx="0">
                  <c:v>Net present cost - considering trading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Result'!$B$22:$G$22</c:f>
              <c:strCache>
                <c:ptCount val="6"/>
                <c:pt idx="0">
                  <c:v>Carbon Abatement</c:v>
                </c:pt>
                <c:pt idx="1">
                  <c:v>CCS Only</c:v>
                </c:pt>
                <c:pt idx="2">
                  <c:v>UK Current</c:v>
                </c:pt>
                <c:pt idx="3">
                  <c:v>Increasing Carbon Cost</c:v>
                </c:pt>
                <c:pt idx="4">
                  <c:v>Complete Ban of Thermal Plant</c:v>
                </c:pt>
                <c:pt idx="5">
                  <c:v>No Carbon Cost</c:v>
                </c:pt>
              </c:strCache>
            </c:strRef>
          </c:xVal>
          <c:yVal>
            <c:numRef>
              <c:f>'Final Result'!$B$26:$G$26</c:f>
              <c:numCache>
                <c:formatCode>0</c:formatCode>
                <c:ptCount val="6"/>
                <c:pt idx="0">
                  <c:v>165.28886033512001</c:v>
                </c:pt>
                <c:pt idx="1">
                  <c:v>165.53990336012001</c:v>
                </c:pt>
                <c:pt idx="2">
                  <c:v>164.21691352526975</c:v>
                </c:pt>
                <c:pt idx="3">
                  <c:v>177.20557071131998</c:v>
                </c:pt>
                <c:pt idx="4">
                  <c:v>233.21489227499998</c:v>
                </c:pt>
                <c:pt idx="5">
                  <c:v>163.52263197812002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4-4AB4-8E36-80F1E91B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60384"/>
        <c:axId val="1028857888"/>
      </c:scatterChart>
      <c:catAx>
        <c:axId val="10288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57888"/>
        <c:crosses val="autoZero"/>
        <c:auto val="1"/>
        <c:lblAlgn val="ctr"/>
        <c:lblOffset val="100"/>
        <c:noMultiLvlLbl val="0"/>
      </c:catAx>
      <c:valAx>
        <c:axId val="1028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'Final Result'!$A$2</c:f>
              <c:strCache>
                <c:ptCount val="1"/>
                <c:pt idx="0">
                  <c:v>RS_CAPEX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Result'!$B$2:$G$2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720.44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7E8-9F69-3DBD558007B4}"/>
            </c:ext>
          </c:extLst>
        </c:ser>
        <c:ser>
          <c:idx val="1"/>
          <c:order val="1"/>
          <c:tx>
            <c:strRef>
              <c:f>'Final Result'!$A$3</c:f>
              <c:strCache>
                <c:ptCount val="1"/>
                <c:pt idx="0">
                  <c:v>US_CAPEX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Result'!$B$3:$G$3</c:f>
              <c:numCache>
                <c:formatCode>0</c:formatCode>
                <c:ptCount val="6"/>
                <c:pt idx="0">
                  <c:v>11414.7</c:v>
                </c:pt>
                <c:pt idx="1">
                  <c:v>11414.7</c:v>
                </c:pt>
                <c:pt idx="2">
                  <c:v>11136.15</c:v>
                </c:pt>
                <c:pt idx="3" formatCode="General">
                  <c:v>10255.049999999999</c:v>
                </c:pt>
                <c:pt idx="4">
                  <c:v>15951.6</c:v>
                </c:pt>
                <c:pt idx="5">
                  <c:v>11090.25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B-47E8-9F69-3DBD558007B4}"/>
            </c:ext>
          </c:extLst>
        </c:ser>
        <c:ser>
          <c:idx val="2"/>
          <c:order val="2"/>
          <c:tx>
            <c:strRef>
              <c:f>'Final Result'!$A$4</c:f>
              <c:strCache>
                <c:ptCount val="1"/>
                <c:pt idx="0">
                  <c:v>ON_CAPEX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Result'!$B$4:$G$4</c:f>
              <c:numCache>
                <c:formatCode>0</c:formatCode>
                <c:ptCount val="6"/>
                <c:pt idx="0">
                  <c:v>14958.72</c:v>
                </c:pt>
                <c:pt idx="1">
                  <c:v>14958.72</c:v>
                </c:pt>
                <c:pt idx="2">
                  <c:v>15402.24</c:v>
                </c:pt>
                <c:pt idx="3" formatCode="General">
                  <c:v>14842.24</c:v>
                </c:pt>
                <c:pt idx="4">
                  <c:v>8730.4</c:v>
                </c:pt>
                <c:pt idx="5">
                  <c:v>15498.56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B-47E8-9F69-3DBD558007B4}"/>
            </c:ext>
          </c:extLst>
        </c:ser>
        <c:ser>
          <c:idx val="3"/>
          <c:order val="3"/>
          <c:tx>
            <c:strRef>
              <c:f>'Final Result'!$A$5</c:f>
              <c:strCache>
                <c:ptCount val="1"/>
                <c:pt idx="0">
                  <c:v>OF_CAPEX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Result'!$B$5:$G$5</c:f>
              <c:numCache>
                <c:formatCode>0</c:formatCode>
                <c:ptCount val="6"/>
                <c:pt idx="0">
                  <c:v>48032.84</c:v>
                </c:pt>
                <c:pt idx="1">
                  <c:v>48032.84</c:v>
                </c:pt>
                <c:pt idx="2">
                  <c:v>47547.1</c:v>
                </c:pt>
                <c:pt idx="3" formatCode="General">
                  <c:v>46847.83</c:v>
                </c:pt>
                <c:pt idx="4">
                  <c:v>54264.33</c:v>
                </c:pt>
                <c:pt idx="5">
                  <c:v>44851.08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B-47E8-9F69-3DBD558007B4}"/>
            </c:ext>
          </c:extLst>
        </c:ser>
        <c:ser>
          <c:idx val="4"/>
          <c:order val="4"/>
          <c:tx>
            <c:strRef>
              <c:f>'Final Result'!$A$6</c:f>
              <c:strCache>
                <c:ptCount val="1"/>
                <c:pt idx="0">
                  <c:v>NP_CAPEX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Result'!$B$6:$G$6</c:f>
              <c:numCache>
                <c:formatCode>0</c:formatCode>
                <c:ptCount val="6"/>
                <c:pt idx="0">
                  <c:v>49500</c:v>
                </c:pt>
                <c:pt idx="1">
                  <c:v>49500</c:v>
                </c:pt>
                <c:pt idx="2">
                  <c:v>49500</c:v>
                </c:pt>
                <c:pt idx="3" formatCode="General">
                  <c:v>49500</c:v>
                </c:pt>
                <c:pt idx="4">
                  <c:v>48573.25</c:v>
                </c:pt>
                <c:pt idx="5">
                  <c:v>49500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B-47E8-9F69-3DBD558007B4}"/>
            </c:ext>
          </c:extLst>
        </c:ser>
        <c:ser>
          <c:idx val="5"/>
          <c:order val="5"/>
          <c:tx>
            <c:strRef>
              <c:f>'Final Result'!$A$7</c:f>
              <c:strCache>
                <c:ptCount val="1"/>
                <c:pt idx="0">
                  <c:v>HP_CAPEX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Result'!$B$7:$G$7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6269.94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B-47E8-9F69-3DBD558007B4}"/>
            </c:ext>
          </c:extLst>
        </c:ser>
        <c:ser>
          <c:idx val="6"/>
          <c:order val="6"/>
          <c:tx>
            <c:strRef>
              <c:f>'Final Result'!$A$8</c:f>
              <c:strCache>
                <c:ptCount val="1"/>
                <c:pt idx="0">
                  <c:v>NG_CAPEX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Result'!$B$8:$G$8</c:f>
              <c:numCache>
                <c:formatCode>0</c:formatCode>
                <c:ptCount val="6"/>
                <c:pt idx="0">
                  <c:v>11141.3</c:v>
                </c:pt>
                <c:pt idx="1">
                  <c:v>11141.3</c:v>
                </c:pt>
                <c:pt idx="2">
                  <c:v>11210.1</c:v>
                </c:pt>
                <c:pt idx="3" formatCode="General">
                  <c:v>17150.55</c:v>
                </c:pt>
                <c:pt idx="4">
                  <c:v>0</c:v>
                </c:pt>
                <c:pt idx="5">
                  <c:v>13226.8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B-47E8-9F69-3DBD558007B4}"/>
            </c:ext>
          </c:extLst>
        </c:ser>
        <c:ser>
          <c:idx val="7"/>
          <c:order val="7"/>
          <c:tx>
            <c:strRef>
              <c:f>'Final Result'!$A$9</c:f>
              <c:strCache>
                <c:ptCount val="1"/>
                <c:pt idx="0">
                  <c:v>Transmission 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Result'!$B$9:$G$9</c:f>
              <c:numCache>
                <c:formatCode>0</c:formatCode>
                <c:ptCount val="6"/>
                <c:pt idx="0">
                  <c:v>2055.5160851199998</c:v>
                </c:pt>
                <c:pt idx="1">
                  <c:v>2055.5160851199998</c:v>
                </c:pt>
                <c:pt idx="2">
                  <c:v>2395.1104179199997</c:v>
                </c:pt>
                <c:pt idx="3" formatCode="General">
                  <c:v>1897.9684363199997</c:v>
                </c:pt>
                <c:pt idx="4">
                  <c:v>0</c:v>
                </c:pt>
                <c:pt idx="5">
                  <c:v>2253.0097031199998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B-47E8-9F69-3DBD558007B4}"/>
            </c:ext>
          </c:extLst>
        </c:ser>
        <c:ser>
          <c:idx val="8"/>
          <c:order val="8"/>
          <c:tx>
            <c:strRef>
              <c:f>'Final Result'!$A$10</c:f>
              <c:strCache>
                <c:ptCount val="1"/>
                <c:pt idx="0">
                  <c:v>Interconnector CAPEX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Result'!$B$10:$G$10</c:f>
              <c:numCache>
                <c:formatCode>0</c:formatCode>
                <c:ptCount val="6"/>
                <c:pt idx="0">
                  <c:v>2536.9322750000001</c:v>
                </c:pt>
                <c:pt idx="1">
                  <c:v>2536.9322750000001</c:v>
                </c:pt>
                <c:pt idx="2">
                  <c:v>2536.9322750000001</c:v>
                </c:pt>
                <c:pt idx="3" formatCode="General">
                  <c:v>2536.9322750000001</c:v>
                </c:pt>
                <c:pt idx="4">
                  <c:v>2536.9322750000001</c:v>
                </c:pt>
                <c:pt idx="5">
                  <c:v>2536.9322750000001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B-47E8-9F69-3DBD558007B4}"/>
            </c:ext>
          </c:extLst>
        </c:ser>
        <c:ser>
          <c:idx val="9"/>
          <c:order val="9"/>
          <c:tx>
            <c:strRef>
              <c:f>'Final Result'!$A$11</c:f>
              <c:strCache>
                <c:ptCount val="1"/>
                <c:pt idx="0">
                  <c:v>Carbon Abatement 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Result'!$B$11:$G$11</c:f>
              <c:numCache>
                <c:formatCode>0</c:formatCode>
                <c:ptCount val="6"/>
                <c:pt idx="0">
                  <c:v>126.851975</c:v>
                </c:pt>
                <c:pt idx="1">
                  <c:v>357.89499999999998</c:v>
                </c:pt>
                <c:pt idx="2">
                  <c:v>193.2808323497612</c:v>
                </c:pt>
                <c:pt idx="3" formatCode="General">
                  <c:v>2030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B-47E8-9F69-3DBD558007B4}"/>
            </c:ext>
          </c:extLst>
        </c:ser>
        <c:ser>
          <c:idx val="10"/>
          <c:order val="10"/>
          <c:tx>
            <c:strRef>
              <c:f>'Final Result'!$A$12</c:f>
              <c:strCache>
                <c:ptCount val="1"/>
                <c:pt idx="0">
                  <c:v>RS Gen Cost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Result'!$B$12:$G$12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210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B-47E8-9F69-3DBD558007B4}"/>
            </c:ext>
          </c:extLst>
        </c:ser>
        <c:ser>
          <c:idx val="11"/>
          <c:order val="11"/>
          <c:tx>
            <c:strRef>
              <c:f>'Final Result'!$A$13</c:f>
              <c:strCache>
                <c:ptCount val="1"/>
                <c:pt idx="0">
                  <c:v>US Gen Cost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Result'!$B$13:$G$13</c:f>
              <c:numCache>
                <c:formatCode>0</c:formatCode>
                <c:ptCount val="6"/>
                <c:pt idx="0">
                  <c:v>5176</c:v>
                </c:pt>
                <c:pt idx="1">
                  <c:v>5268</c:v>
                </c:pt>
                <c:pt idx="2">
                  <c:v>5114</c:v>
                </c:pt>
                <c:pt idx="3" formatCode="General">
                  <c:v>4734</c:v>
                </c:pt>
                <c:pt idx="4">
                  <c:v>4443</c:v>
                </c:pt>
                <c:pt idx="5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B-47E8-9F69-3DBD558007B4}"/>
            </c:ext>
          </c:extLst>
        </c:ser>
        <c:ser>
          <c:idx val="12"/>
          <c:order val="12"/>
          <c:tx>
            <c:strRef>
              <c:f>'Final Result'!$A$14</c:f>
              <c:strCache>
                <c:ptCount val="1"/>
                <c:pt idx="0">
                  <c:v>ON Gen Cost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Result'!$B$14:$G$14</c:f>
              <c:numCache>
                <c:formatCode>0</c:formatCode>
                <c:ptCount val="6"/>
                <c:pt idx="0">
                  <c:v>9333</c:v>
                </c:pt>
                <c:pt idx="1">
                  <c:v>9096</c:v>
                </c:pt>
                <c:pt idx="2">
                  <c:v>9614</c:v>
                </c:pt>
                <c:pt idx="3" formatCode="General">
                  <c:v>9561</c:v>
                </c:pt>
                <c:pt idx="4">
                  <c:v>5038</c:v>
                </c:pt>
                <c:pt idx="5">
                  <c:v>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B-47E8-9F69-3DBD558007B4}"/>
            </c:ext>
          </c:extLst>
        </c:ser>
        <c:ser>
          <c:idx val="13"/>
          <c:order val="13"/>
          <c:tx>
            <c:strRef>
              <c:f>'Final Result'!$A$15</c:f>
              <c:strCache>
                <c:ptCount val="1"/>
                <c:pt idx="0">
                  <c:v>OF Gen 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Result'!$B$15:$G$15</c:f>
              <c:numCache>
                <c:formatCode>0</c:formatCode>
                <c:ptCount val="6"/>
                <c:pt idx="0">
                  <c:v>34252</c:v>
                </c:pt>
                <c:pt idx="1">
                  <c:v>34566</c:v>
                </c:pt>
                <c:pt idx="2">
                  <c:v>33905</c:v>
                </c:pt>
                <c:pt idx="3" formatCode="General">
                  <c:v>30393</c:v>
                </c:pt>
                <c:pt idx="4">
                  <c:v>39199</c:v>
                </c:pt>
                <c:pt idx="5">
                  <c:v>32347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3B-47E8-9F69-3DBD558007B4}"/>
            </c:ext>
          </c:extLst>
        </c:ser>
        <c:ser>
          <c:idx val="14"/>
          <c:order val="14"/>
          <c:tx>
            <c:strRef>
              <c:f>'Final Result'!$A$16</c:f>
              <c:strCache>
                <c:ptCount val="1"/>
                <c:pt idx="0">
                  <c:v>NP Gen Cost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Result'!$B$16:$G$16</c:f>
              <c:numCache>
                <c:formatCode>0</c:formatCode>
                <c:ptCount val="6"/>
                <c:pt idx="0">
                  <c:v>27712</c:v>
                </c:pt>
                <c:pt idx="1">
                  <c:v>27637</c:v>
                </c:pt>
                <c:pt idx="2">
                  <c:v>27760</c:v>
                </c:pt>
                <c:pt idx="3" formatCode="General">
                  <c:v>26330</c:v>
                </c:pt>
                <c:pt idx="4">
                  <c:v>27396</c:v>
                </c:pt>
                <c:pt idx="5">
                  <c:v>28438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3B-47E8-9F69-3DBD558007B4}"/>
            </c:ext>
          </c:extLst>
        </c:ser>
        <c:ser>
          <c:idx val="15"/>
          <c:order val="15"/>
          <c:tx>
            <c:strRef>
              <c:f>'Final Result'!$A$17</c:f>
              <c:strCache>
                <c:ptCount val="1"/>
                <c:pt idx="0">
                  <c:v>HP Gen Cost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Result'!$B$17:$G$17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3B-47E8-9F69-3DBD558007B4}"/>
            </c:ext>
          </c:extLst>
        </c:ser>
        <c:ser>
          <c:idx val="16"/>
          <c:order val="16"/>
          <c:tx>
            <c:strRef>
              <c:f>'Final Result'!$A$18</c:f>
              <c:strCache>
                <c:ptCount val="1"/>
                <c:pt idx="0">
                  <c:v>NG Gen Cost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Result'!$B$18:$G$18</c:f>
              <c:numCache>
                <c:formatCode>0</c:formatCode>
                <c:ptCount val="6"/>
                <c:pt idx="0">
                  <c:v>149</c:v>
                </c:pt>
                <c:pt idx="1">
                  <c:v>75</c:v>
                </c:pt>
                <c:pt idx="2">
                  <c:v>2653</c:v>
                </c:pt>
                <c:pt idx="3" formatCode="General">
                  <c:v>19527</c:v>
                </c:pt>
                <c:pt idx="4">
                  <c:v>0</c:v>
                </c:pt>
                <c:pt idx="5">
                  <c:v>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3B-47E8-9F69-3DBD558007B4}"/>
            </c:ext>
          </c:extLst>
        </c:ser>
        <c:ser>
          <c:idx val="17"/>
          <c:order val="17"/>
          <c:tx>
            <c:strRef>
              <c:f>'Final Result'!$A$19</c:f>
              <c:strCache>
                <c:ptCount val="1"/>
                <c:pt idx="0">
                  <c:v>Load Shedding Cost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Result'!$B$1:$G$1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'Final Result'!$B$19:$G$19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68143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3B-47E8-9F69-3DBD5580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63984"/>
        <c:axId val="140564400"/>
      </c:barChart>
      <c:catAx>
        <c:axId val="1405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4400"/>
        <c:crosses val="autoZero"/>
        <c:auto val="1"/>
        <c:lblAlgn val="ctr"/>
        <c:lblOffset val="100"/>
        <c:noMultiLvlLbl val="0"/>
      </c:catAx>
      <c:valAx>
        <c:axId val="1405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</c:f>
              <c:strCache>
                <c:ptCount val="1"/>
                <c:pt idx="0">
                  <c:v> Rooftop solar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1.1619999999999999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D-4A7B-B333-208E47570FB0}"/>
            </c:ext>
          </c:extLst>
        </c:ser>
        <c:ser>
          <c:idx val="1"/>
          <c:order val="1"/>
          <c:tx>
            <c:strRef>
              <c:f>Capacity!$A$3</c:f>
              <c:strCache>
                <c:ptCount val="1"/>
                <c:pt idx="0">
                  <c:v> Utility-scale 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Capacity!$B$3:$G$3</c:f>
              <c:numCache>
                <c:formatCode>General</c:formatCode>
                <c:ptCount val="6"/>
                <c:pt idx="0">
                  <c:v>25.366</c:v>
                </c:pt>
                <c:pt idx="1">
                  <c:v>25.869</c:v>
                </c:pt>
                <c:pt idx="2">
                  <c:v>24.747</c:v>
                </c:pt>
                <c:pt idx="3">
                  <c:v>22.789000000000001</c:v>
                </c:pt>
                <c:pt idx="4">
                  <c:v>35.448</c:v>
                </c:pt>
                <c:pt idx="5">
                  <c:v>24.645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D-4A7B-B333-208E47570FB0}"/>
            </c:ext>
          </c:extLst>
        </c:ser>
        <c:ser>
          <c:idx val="2"/>
          <c:order val="2"/>
          <c:tx>
            <c:strRef>
              <c:f>Capacity!$A$4</c:f>
              <c:strCache>
                <c:ptCount val="1"/>
                <c:pt idx="0">
                  <c:v> Onshore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Capacity!$B$4:$G$4</c:f>
              <c:numCache>
                <c:formatCode>General</c:formatCode>
                <c:ptCount val="6"/>
                <c:pt idx="0">
                  <c:v>13.356</c:v>
                </c:pt>
                <c:pt idx="1">
                  <c:v>12.99</c:v>
                </c:pt>
                <c:pt idx="2">
                  <c:v>13.752000000000001</c:v>
                </c:pt>
                <c:pt idx="3">
                  <c:v>13.252000000000001</c:v>
                </c:pt>
                <c:pt idx="4">
                  <c:v>7.7949999999999999</c:v>
                </c:pt>
                <c:pt idx="5">
                  <c:v>13.837999999999999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D-4A7B-B333-208E47570FB0}"/>
            </c:ext>
          </c:extLst>
        </c:ser>
        <c:ser>
          <c:idx val="3"/>
          <c:order val="3"/>
          <c:tx>
            <c:strRef>
              <c:f>Capacity!$A$5</c:f>
              <c:strCache>
                <c:ptCount val="1"/>
                <c:pt idx="0">
                  <c:v> Offshore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Capacity!$B$5:$G$5</c:f>
              <c:numCache>
                <c:formatCode>General</c:formatCode>
                <c:ptCount val="6"/>
                <c:pt idx="0">
                  <c:v>29.468</c:v>
                </c:pt>
                <c:pt idx="1">
                  <c:v>29.727</c:v>
                </c:pt>
                <c:pt idx="2">
                  <c:v>29.17</c:v>
                </c:pt>
                <c:pt idx="3">
                  <c:v>28.741</c:v>
                </c:pt>
                <c:pt idx="4">
                  <c:v>33.290999999999997</c:v>
                </c:pt>
                <c:pt idx="5">
                  <c:v>27.515999999999998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D-4A7B-B333-208E47570FB0}"/>
            </c:ext>
          </c:extLst>
        </c:ser>
        <c:ser>
          <c:idx val="4"/>
          <c:order val="4"/>
          <c:tx>
            <c:strRef>
              <c:f>Capacity!$A$6</c:f>
              <c:strCache>
                <c:ptCount val="1"/>
                <c:pt idx="0">
                  <c:v> Nuclear power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Capacity!$B$6:$G$6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17.663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D-4A7B-B333-208E47570FB0}"/>
            </c:ext>
          </c:extLst>
        </c:ser>
        <c:ser>
          <c:idx val="5"/>
          <c:order val="5"/>
          <c:tx>
            <c:strRef>
              <c:f>Capacity!$A$8</c:f>
              <c:strCache>
                <c:ptCount val="1"/>
                <c:pt idx="0">
                  <c:v> Natural 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Capacity!$B$8:$G$8</c:f>
              <c:numCache>
                <c:formatCode>General</c:formatCode>
                <c:ptCount val="6"/>
                <c:pt idx="0">
                  <c:v>5.1820000000000004</c:v>
                </c:pt>
                <c:pt idx="1">
                  <c:v>5.1790000000000003</c:v>
                </c:pt>
                <c:pt idx="2">
                  <c:v>5.2140000000000004</c:v>
                </c:pt>
                <c:pt idx="3">
                  <c:v>7.9770000000000003</c:v>
                </c:pt>
                <c:pt idx="4">
                  <c:v>0</c:v>
                </c:pt>
                <c:pt idx="5">
                  <c:v>6.1520000000000001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D-4A7B-B333-208E47570FB0}"/>
            </c:ext>
          </c:extLst>
        </c:ser>
        <c:ser>
          <c:idx val="6"/>
          <c:order val="6"/>
          <c:tx>
            <c:strRef>
              <c:f>Capacity!#REF!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BD-4A7B-B333-208E4757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213920"/>
        <c:axId val="1861188128"/>
      </c:barChart>
      <c:catAx>
        <c:axId val="18612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88128"/>
        <c:crosses val="autoZero"/>
        <c:auto val="1"/>
        <c:lblAlgn val="ctr"/>
        <c:lblOffset val="100"/>
        <c:noMultiLvlLbl val="0"/>
      </c:catAx>
      <c:valAx>
        <c:axId val="186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Capacity!$A$2</c:f>
              <c:strCache>
                <c:ptCount val="1"/>
                <c:pt idx="0">
                  <c:v> Rooftop solar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1.1619999999999999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C-407C-B8DC-5E7E26D72269}"/>
            </c:ext>
          </c:extLst>
        </c:ser>
        <c:ser>
          <c:idx val="1"/>
          <c:order val="1"/>
          <c:tx>
            <c:strRef>
              <c:f>Capacity!$A$3</c:f>
              <c:strCache>
                <c:ptCount val="1"/>
                <c:pt idx="0">
                  <c:v> Utility-scale 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Capacity!$B$3:$G$3</c:f>
              <c:numCache>
                <c:formatCode>General</c:formatCode>
                <c:ptCount val="6"/>
                <c:pt idx="0">
                  <c:v>25.366</c:v>
                </c:pt>
                <c:pt idx="1">
                  <c:v>25.869</c:v>
                </c:pt>
                <c:pt idx="2">
                  <c:v>24.747</c:v>
                </c:pt>
                <c:pt idx="3">
                  <c:v>22.789000000000001</c:v>
                </c:pt>
                <c:pt idx="4">
                  <c:v>35.448</c:v>
                </c:pt>
                <c:pt idx="5">
                  <c:v>24.645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C-407C-B8DC-5E7E26D72269}"/>
            </c:ext>
          </c:extLst>
        </c:ser>
        <c:ser>
          <c:idx val="2"/>
          <c:order val="2"/>
          <c:tx>
            <c:strRef>
              <c:f>Capacity!$A$4</c:f>
              <c:strCache>
                <c:ptCount val="1"/>
                <c:pt idx="0">
                  <c:v> Onshore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Capacity!$B$4:$G$4</c:f>
              <c:numCache>
                <c:formatCode>General</c:formatCode>
                <c:ptCount val="6"/>
                <c:pt idx="0">
                  <c:v>13.356</c:v>
                </c:pt>
                <c:pt idx="1">
                  <c:v>12.99</c:v>
                </c:pt>
                <c:pt idx="2">
                  <c:v>13.752000000000001</c:v>
                </c:pt>
                <c:pt idx="3">
                  <c:v>13.252000000000001</c:v>
                </c:pt>
                <c:pt idx="4">
                  <c:v>7.7949999999999999</c:v>
                </c:pt>
                <c:pt idx="5">
                  <c:v>13.837999999999999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C-407C-B8DC-5E7E26D72269}"/>
            </c:ext>
          </c:extLst>
        </c:ser>
        <c:ser>
          <c:idx val="3"/>
          <c:order val="3"/>
          <c:tx>
            <c:strRef>
              <c:f>Capacity!$A$5</c:f>
              <c:strCache>
                <c:ptCount val="1"/>
                <c:pt idx="0">
                  <c:v> Offshore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Capacity!$B$5:$G$5</c:f>
              <c:numCache>
                <c:formatCode>General</c:formatCode>
                <c:ptCount val="6"/>
                <c:pt idx="0">
                  <c:v>29.468</c:v>
                </c:pt>
                <c:pt idx="1">
                  <c:v>29.727</c:v>
                </c:pt>
                <c:pt idx="2">
                  <c:v>29.17</c:v>
                </c:pt>
                <c:pt idx="3">
                  <c:v>28.741</c:v>
                </c:pt>
                <c:pt idx="4">
                  <c:v>33.290999999999997</c:v>
                </c:pt>
                <c:pt idx="5">
                  <c:v>27.515999999999998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EC-407C-B8DC-5E7E26D72269}"/>
            </c:ext>
          </c:extLst>
        </c:ser>
        <c:ser>
          <c:idx val="4"/>
          <c:order val="4"/>
          <c:tx>
            <c:strRef>
              <c:f>Capacity!$A$6</c:f>
              <c:strCache>
                <c:ptCount val="1"/>
                <c:pt idx="0">
                  <c:v> Nuclear power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Capacity!$B$6:$G$6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17.663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EC-407C-B8DC-5E7E26D72269}"/>
            </c:ext>
          </c:extLst>
        </c:ser>
        <c:ser>
          <c:idx val="5"/>
          <c:order val="5"/>
          <c:tx>
            <c:strRef>
              <c:f>Capacity!$A$7</c:f>
              <c:strCache>
                <c:ptCount val="1"/>
                <c:pt idx="0">
                  <c:v> Hydropower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2.0489999999999999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EC-407C-B8DC-5E7E26D72269}"/>
            </c:ext>
          </c:extLst>
        </c:ser>
        <c:ser>
          <c:idx val="6"/>
          <c:order val="6"/>
          <c:tx>
            <c:strRef>
              <c:f>Capacity!$A$8</c:f>
              <c:strCache>
                <c:ptCount val="1"/>
                <c:pt idx="0">
                  <c:v> Natural 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Capacity!$B$1:$G$1</c:f>
              <c:strCache>
                <c:ptCount val="6"/>
                <c:pt idx="0">
                  <c:v>Step-wise Carbon Abatement Pricing</c:v>
                </c:pt>
                <c:pt idx="1">
                  <c:v>CCS Only Emission Abatement</c:v>
                </c:pt>
                <c:pt idx="2">
                  <c:v>Continuation of Current 
UK Carbon Price</c:v>
                </c:pt>
                <c:pt idx="3">
                  <c:v>Increasing Carbon 
Price</c:v>
                </c:pt>
                <c:pt idx="4">
                  <c:v>Complete Ban of 
Thermal Powerplants</c:v>
                </c:pt>
                <c:pt idx="5">
                  <c:v>No Carbon Restriction</c:v>
                </c:pt>
              </c:strCache>
            </c:strRef>
          </c:cat>
          <c:val>
            <c:numRef>
              <c:f>Capacity!$B$8:$G$8</c:f>
              <c:numCache>
                <c:formatCode>General</c:formatCode>
                <c:ptCount val="6"/>
                <c:pt idx="0">
                  <c:v>5.1820000000000004</c:v>
                </c:pt>
                <c:pt idx="1">
                  <c:v>5.1790000000000003</c:v>
                </c:pt>
                <c:pt idx="2">
                  <c:v>5.2140000000000004</c:v>
                </c:pt>
                <c:pt idx="3">
                  <c:v>7.9770000000000003</c:v>
                </c:pt>
                <c:pt idx="4">
                  <c:v>0</c:v>
                </c:pt>
                <c:pt idx="5">
                  <c:v>6.1520000000000001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EC-407C-B8DC-5E7E26D7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839168"/>
        <c:axId val="1028830432"/>
      </c:barChart>
      <c:catAx>
        <c:axId val="1028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30432"/>
        <c:crosses val="autoZero"/>
        <c:auto val="1"/>
        <c:lblAlgn val="ctr"/>
        <c:lblOffset val="100"/>
        <c:noMultiLvlLbl val="0"/>
      </c:catAx>
      <c:valAx>
        <c:axId val="10288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Emissions!$A$4</c:f>
              <c:strCache>
                <c:ptCount val="1"/>
                <c:pt idx="0">
                  <c:v>2025 - 2030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Emissions!$B$3:$F$3</c:f>
              <c:strCache>
                <c:ptCount val="5"/>
                <c:pt idx="0">
                  <c:v> Step-wise Carbon Abatement Pricing</c:v>
                </c:pt>
                <c:pt idx="1">
                  <c:v> CCS Only Emission Abatement</c:v>
                </c:pt>
                <c:pt idx="2">
                  <c:v> Continuation of Current UK Carbon Price</c:v>
                </c:pt>
                <c:pt idx="3">
                  <c:v> Increasing Carbon Price</c:v>
                </c:pt>
                <c:pt idx="4">
                  <c:v> No Carbon Restriction</c:v>
                </c:pt>
              </c:strCache>
            </c:strRef>
          </c:cat>
          <c:val>
            <c:numRef>
              <c:f>Emissions!$B$4:$F$4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10.533410999999999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4-44EC-9AED-6BD7023EF415}"/>
            </c:ext>
          </c:extLst>
        </c:ser>
        <c:ser>
          <c:idx val="1"/>
          <c:order val="1"/>
          <c:tx>
            <c:strRef>
              <c:f>Emissions!$A$5</c:f>
              <c:strCache>
                <c:ptCount val="1"/>
                <c:pt idx="0">
                  <c:v>2031 - 2035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Emissions!$B$3:$F$3</c:f>
              <c:strCache>
                <c:ptCount val="5"/>
                <c:pt idx="0">
                  <c:v> Step-wise Carbon Abatement Pricing</c:v>
                </c:pt>
                <c:pt idx="1">
                  <c:v> CCS Only Emission Abatement</c:v>
                </c:pt>
                <c:pt idx="2">
                  <c:v> Continuation of Current UK Carbon Price</c:v>
                </c:pt>
                <c:pt idx="3">
                  <c:v> Increasing Carbon Price</c:v>
                </c:pt>
                <c:pt idx="4">
                  <c:v> No Carbon Restriction</c:v>
                </c:pt>
              </c:strCache>
            </c:strRef>
          </c:cat>
          <c:val>
            <c:numRef>
              <c:f>Emissions!$B$5:$F$5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4.5214179999999997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4-44EC-9AED-6BD7023EF415}"/>
            </c:ext>
          </c:extLst>
        </c:ser>
        <c:ser>
          <c:idx val="2"/>
          <c:order val="2"/>
          <c:tx>
            <c:strRef>
              <c:f>Emissions!$A$6</c:f>
              <c:strCache>
                <c:ptCount val="1"/>
                <c:pt idx="0">
                  <c:v>2036 - 2040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Emissions!$B$3:$F$3</c:f>
              <c:strCache>
                <c:ptCount val="5"/>
                <c:pt idx="0">
                  <c:v> Step-wise Carbon Abatement Pricing</c:v>
                </c:pt>
                <c:pt idx="1">
                  <c:v> CCS Only Emission Abatement</c:v>
                </c:pt>
                <c:pt idx="2">
                  <c:v> Continuation of Current UK Carbon Price</c:v>
                </c:pt>
                <c:pt idx="3">
                  <c:v> Increasing Carbon Price</c:v>
                </c:pt>
                <c:pt idx="4">
                  <c:v> No Carbon Restriction</c:v>
                </c:pt>
              </c:strCache>
            </c:strRef>
          </c:cat>
          <c:val>
            <c:numRef>
              <c:f>Emissions!$B$6:$F$6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4.9262E-2</c:v>
                </c:pt>
                <c:pt idx="3">
                  <c:v>5.7319040000000001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4-44EC-9AED-6BD7023EF415}"/>
            </c:ext>
          </c:extLst>
        </c:ser>
        <c:ser>
          <c:idx val="3"/>
          <c:order val="3"/>
          <c:tx>
            <c:strRef>
              <c:f>Emissions!$A$7</c:f>
              <c:strCache>
                <c:ptCount val="1"/>
                <c:pt idx="0">
                  <c:v>2041 - 2045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Emissions!$B$3:$F$3</c:f>
              <c:strCache>
                <c:ptCount val="5"/>
                <c:pt idx="0">
                  <c:v> Step-wise Carbon Abatement Pricing</c:v>
                </c:pt>
                <c:pt idx="1">
                  <c:v> CCS Only Emission Abatement</c:v>
                </c:pt>
                <c:pt idx="2">
                  <c:v> Continuation of Current UK Carbon Price</c:v>
                </c:pt>
                <c:pt idx="3">
                  <c:v> Increasing Carbon Price</c:v>
                </c:pt>
                <c:pt idx="4">
                  <c:v> No Carbon Restriction</c:v>
                </c:pt>
              </c:strCache>
            </c:strRef>
          </c:cat>
          <c:val>
            <c:numRef>
              <c:f>Emissions!$B$7:$F$7</c:f>
              <c:numCache>
                <c:formatCode>General</c:formatCode>
                <c:ptCount val="5"/>
                <c:pt idx="0">
                  <c:v>0.203959</c:v>
                </c:pt>
                <c:pt idx="1">
                  <c:v>9.2215000000000005E-2</c:v>
                </c:pt>
                <c:pt idx="2">
                  <c:v>4.3931310000000003</c:v>
                </c:pt>
                <c:pt idx="3">
                  <c:v>4.9574280000000002</c:v>
                </c:pt>
                <c:pt idx="4">
                  <c:v>22.665615000000003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4-44EC-9AED-6BD7023EF415}"/>
            </c:ext>
          </c:extLst>
        </c:ser>
        <c:ser>
          <c:idx val="4"/>
          <c:order val="4"/>
          <c:tx>
            <c:strRef>
              <c:f>Emissions!$A$8</c:f>
              <c:strCache>
                <c:ptCount val="1"/>
                <c:pt idx="0">
                  <c:v>2046 - 2050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Emissions!$B$3:$F$3</c:f>
              <c:strCache>
                <c:ptCount val="5"/>
                <c:pt idx="0">
                  <c:v> Step-wise Carbon Abatement Pricing</c:v>
                </c:pt>
                <c:pt idx="1">
                  <c:v> CCS Only Emission Abatement</c:v>
                </c:pt>
                <c:pt idx="2">
                  <c:v> Continuation of Current UK Carbon Price</c:v>
                </c:pt>
                <c:pt idx="3">
                  <c:v> Increasing Carbon Price</c:v>
                </c:pt>
                <c:pt idx="4">
                  <c:v> No Carbon Restriction</c:v>
                </c:pt>
              </c:strCache>
            </c:strRef>
          </c:cat>
          <c:val>
            <c:numRef>
              <c:f>Emissions!$B$8:$F$8</c:f>
              <c:numCache>
                <c:formatCode>General</c:formatCode>
                <c:ptCount val="5"/>
                <c:pt idx="0">
                  <c:v>0.52896799999999999</c:v>
                </c:pt>
                <c:pt idx="1">
                  <c:v>0.28594799999999998</c:v>
                </c:pt>
                <c:pt idx="2">
                  <c:v>4.6770630000000004</c:v>
                </c:pt>
                <c:pt idx="3">
                  <c:v>0.47311799999999998</c:v>
                </c:pt>
                <c:pt idx="4">
                  <c:v>24.057762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4-44EC-9AED-6BD7023E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00752"/>
        <c:axId val="1468606992"/>
      </c:barChart>
      <c:catAx>
        <c:axId val="14686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Carbon</a:t>
                </a:r>
                <a:r>
                  <a:rPr lang="en-MY" baseline="0"/>
                  <a:t> Pricing Scheme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06992"/>
        <c:crosses val="autoZero"/>
        <c:auto val="1"/>
        <c:lblAlgn val="ctr"/>
        <c:lblOffset val="100"/>
        <c:noMultiLvlLbl val="0"/>
      </c:catAx>
      <c:valAx>
        <c:axId val="1468606992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Emissions (MtCO2e)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Emissions!$B$3</c:f>
              <c:strCache>
                <c:ptCount val="1"/>
                <c:pt idx="0">
                  <c:v> Step-wise Carbon Abatement 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0.203959</c:v>
                </c:pt>
                <c:pt idx="4">
                  <c:v>0.52896799999999999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048-B06D-3FF09B579329}"/>
            </c:ext>
          </c:extLst>
        </c:ser>
        <c:ser>
          <c:idx val="1"/>
          <c:order val="1"/>
          <c:tx>
            <c:strRef>
              <c:f>Emissions!$C$3</c:f>
              <c:strCache>
                <c:ptCount val="1"/>
                <c:pt idx="0">
                  <c:v> CCS Only Emission Abatement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9.2215000000000005E-2</c:v>
                </c:pt>
                <c:pt idx="4">
                  <c:v>0.28594799999999998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A-4048-B06D-3FF09B579329}"/>
            </c:ext>
          </c:extLst>
        </c:ser>
        <c:ser>
          <c:idx val="2"/>
          <c:order val="2"/>
          <c:tx>
            <c:strRef>
              <c:f>Emissions!$D$3</c:f>
              <c:strCache>
                <c:ptCount val="1"/>
                <c:pt idx="0">
                  <c:v> Continuation of Current UK Carbon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4.9262E-2</c:v>
                </c:pt>
                <c:pt idx="3">
                  <c:v>4.3931310000000003</c:v>
                </c:pt>
                <c:pt idx="4">
                  <c:v>4.6770630000000004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A-4048-B06D-3FF09B579329}"/>
            </c:ext>
          </c:extLst>
        </c:ser>
        <c:ser>
          <c:idx val="3"/>
          <c:order val="3"/>
          <c:tx>
            <c:strRef>
              <c:f>Emissions!$E$3</c:f>
              <c:strCache>
                <c:ptCount val="1"/>
                <c:pt idx="0">
                  <c:v> Increasing Carbon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Emissions!$E$4:$E$8</c:f>
              <c:numCache>
                <c:formatCode>General</c:formatCode>
                <c:ptCount val="5"/>
                <c:pt idx="0">
                  <c:v>10.533410999999999</c:v>
                </c:pt>
                <c:pt idx="1">
                  <c:v>4.5214179999999997</c:v>
                </c:pt>
                <c:pt idx="2">
                  <c:v>5.7319040000000001</c:v>
                </c:pt>
                <c:pt idx="3">
                  <c:v>4.9574280000000002</c:v>
                </c:pt>
                <c:pt idx="4">
                  <c:v>0.47311799999999998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A-4048-B06D-3FF09B579329}"/>
            </c:ext>
          </c:extLst>
        </c:ser>
        <c:ser>
          <c:idx val="4"/>
          <c:order val="4"/>
          <c:tx>
            <c:strRef>
              <c:f>Emissions!#REF!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A-4048-B06D-3FF09B579329}"/>
            </c:ext>
          </c:extLst>
        </c:ser>
        <c:ser>
          <c:idx val="5"/>
          <c:order val="5"/>
          <c:tx>
            <c:strRef>
              <c:f>Emissions!$F$3</c:f>
              <c:strCache>
                <c:ptCount val="1"/>
                <c:pt idx="0">
                  <c:v> No Carbon Restriction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Emissions!$A$4:$A$8</c:f>
              <c:strCache>
                <c:ptCount val="5"/>
                <c:pt idx="0">
                  <c:v>2025 - 2030</c:v>
                </c:pt>
                <c:pt idx="1">
                  <c:v>2031 - 2035</c:v>
                </c:pt>
                <c:pt idx="2">
                  <c:v>2036 - 2040</c:v>
                </c:pt>
                <c:pt idx="3">
                  <c:v>2041 - 2045</c:v>
                </c:pt>
                <c:pt idx="4">
                  <c:v>2046 - 2050</c:v>
                </c:pt>
              </c:strCache>
            </c:strRef>
          </c:cat>
          <c:val>
            <c:numRef>
              <c:f>Emissions!$F$4:$F$8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22.665615000000003</c:v>
                </c:pt>
                <c:pt idx="4">
                  <c:v>24.057762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A-4048-B06D-3FF09B579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557440"/>
        <c:axId val="748574912"/>
      </c:barChart>
      <c:catAx>
        <c:axId val="7485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4912"/>
        <c:crosses val="autoZero"/>
        <c:auto val="1"/>
        <c:lblAlgn val="ctr"/>
        <c:lblOffset val="100"/>
        <c:noMultiLvlLbl val="0"/>
      </c:catAx>
      <c:valAx>
        <c:axId val="748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775543867293266"/>
          <c:w val="0.99518261905817118"/>
          <c:h val="0.15663097942796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13</xdr:row>
      <xdr:rowOff>114300</xdr:rowOff>
    </xdr:from>
    <xdr:to>
      <xdr:col>19</xdr:col>
      <xdr:colOff>501650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82F815-7F25-4BDD-BA75-704CC077D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372056</xdr:colOff>
      <xdr:row>0</xdr:row>
      <xdr:rowOff>0</xdr:rowOff>
    </xdr:from>
    <xdr:to>
      <xdr:col>20</xdr:col>
      <xdr:colOff>454606</xdr:colOff>
      <xdr:row>14</xdr:row>
      <xdr:rowOff>120649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17406-0B02-43B7-8FFD-26FE9EC5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287262</xdr:colOff>
      <xdr:row>28</xdr:row>
      <xdr:rowOff>0</xdr:rowOff>
    </xdr:from>
    <xdr:to>
      <xdr:col>18</xdr:col>
      <xdr:colOff>585712</xdr:colOff>
      <xdr:row>44</xdr:row>
      <xdr:rowOff>85876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82546-0904-4547-A6EA-0358DEE6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84071</xdr:colOff>
      <xdr:row>10</xdr:row>
      <xdr:rowOff>28084</xdr:rowOff>
    </xdr:from>
    <xdr:to>
      <xdr:col>16</xdr:col>
      <xdr:colOff>398888</xdr:colOff>
      <xdr:row>24</xdr:row>
      <xdr:rowOff>141847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85E40-5FE6-4A6A-82BA-F09417F8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423928</xdr:colOff>
      <xdr:row>1</xdr:row>
      <xdr:rowOff>35775</xdr:rowOff>
    </xdr:from>
    <xdr:to>
      <xdr:col>20</xdr:col>
      <xdr:colOff>599224</xdr:colOff>
      <xdr:row>23</xdr:row>
      <xdr:rowOff>79241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4E85C-7D16-4E77-9759-BCFBE528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149224</xdr:rowOff>
    </xdr:from>
    <xdr:to>
      <xdr:col>16</xdr:col>
      <xdr:colOff>146049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8FBB59-4A34-4494-B45D-62396039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3</xdr:row>
      <xdr:rowOff>19050</xdr:rowOff>
    </xdr:from>
    <xdr:to>
      <xdr:col>9</xdr:col>
      <xdr:colOff>260350</xdr:colOff>
      <xdr:row>4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CDB9F3-5E0E-468D-93AD-CEB8CB6A0A9E}"/>
            </a:ext>
          </a:extLst>
        </xdr:cNvPr>
        <xdr:cNvSpPr txBox="1"/>
      </xdr:nvSpPr>
      <xdr:spPr>
        <a:xfrm>
          <a:off x="8356600" y="571500"/>
          <a:ext cx="9017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50"/>
            <a:t>91372 MW</a:t>
          </a:r>
        </a:p>
      </xdr:txBody>
    </xdr:sp>
    <xdr:clientData/>
  </xdr:twoCellAnchor>
  <xdr:twoCellAnchor>
    <xdr:from>
      <xdr:col>9</xdr:col>
      <xdr:colOff>133350</xdr:colOff>
      <xdr:row>3</xdr:row>
      <xdr:rowOff>6350</xdr:rowOff>
    </xdr:from>
    <xdr:to>
      <xdr:col>10</xdr:col>
      <xdr:colOff>425450</xdr:colOff>
      <xdr:row>4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CEB999E-2DD7-4153-846E-5B2E31A55F1F}"/>
            </a:ext>
          </a:extLst>
        </xdr:cNvPr>
        <xdr:cNvSpPr txBox="1"/>
      </xdr:nvSpPr>
      <xdr:spPr>
        <a:xfrm>
          <a:off x="9131300" y="558800"/>
          <a:ext cx="9017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50"/>
            <a:t>91765 MW</a:t>
          </a:r>
        </a:p>
      </xdr:txBody>
    </xdr:sp>
    <xdr:clientData/>
  </xdr:twoCellAnchor>
  <xdr:twoCellAnchor>
    <xdr:from>
      <xdr:col>10</xdr:col>
      <xdr:colOff>368300</xdr:colOff>
      <xdr:row>3</xdr:row>
      <xdr:rowOff>0</xdr:rowOff>
    </xdr:from>
    <xdr:to>
      <xdr:col>12</xdr:col>
      <xdr:colOff>50800</xdr:colOff>
      <xdr:row>4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30C928-E638-484D-8BD6-FD9FA3721431}"/>
            </a:ext>
          </a:extLst>
        </xdr:cNvPr>
        <xdr:cNvSpPr txBox="1"/>
      </xdr:nvSpPr>
      <xdr:spPr>
        <a:xfrm>
          <a:off x="9975850" y="552450"/>
          <a:ext cx="9017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50"/>
            <a:t>90883 MW</a:t>
          </a:r>
        </a:p>
      </xdr:txBody>
    </xdr:sp>
    <xdr:clientData/>
  </xdr:twoCellAnchor>
  <xdr:twoCellAnchor>
    <xdr:from>
      <xdr:col>11</xdr:col>
      <xdr:colOff>520700</xdr:colOff>
      <xdr:row>3</xdr:row>
      <xdr:rowOff>0</xdr:rowOff>
    </xdr:from>
    <xdr:to>
      <xdr:col>13</xdr:col>
      <xdr:colOff>203200</xdr:colOff>
      <xdr:row>4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32404A6-3FB7-4AB1-B636-1621D9956706}"/>
            </a:ext>
          </a:extLst>
        </xdr:cNvPr>
        <xdr:cNvSpPr txBox="1"/>
      </xdr:nvSpPr>
      <xdr:spPr>
        <a:xfrm>
          <a:off x="10737850" y="552450"/>
          <a:ext cx="9017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50"/>
            <a:t>90759 MW</a:t>
          </a:r>
        </a:p>
      </xdr:txBody>
    </xdr:sp>
    <xdr:clientData/>
  </xdr:twoCellAnchor>
  <xdr:twoCellAnchor>
    <xdr:from>
      <xdr:col>13</xdr:col>
      <xdr:colOff>88900</xdr:colOff>
      <xdr:row>1</xdr:row>
      <xdr:rowOff>82550</xdr:rowOff>
    </xdr:from>
    <xdr:to>
      <xdr:col>14</xdr:col>
      <xdr:colOff>381000</xdr:colOff>
      <xdr:row>2</xdr:row>
      <xdr:rowOff>158750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297C89-ECBF-44F8-B317-2BCD30E7E355}"/>
            </a:ext>
          </a:extLst>
        </xdr:cNvPr>
        <xdr:cNvSpPr txBox="1"/>
      </xdr:nvSpPr>
      <xdr:spPr>
        <a:xfrm>
          <a:off x="11525250" y="266700"/>
          <a:ext cx="9017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50"/>
            <a:t>97408 MW</a:t>
          </a:r>
        </a:p>
      </xdr:txBody>
    </xdr:sp>
    <xdr:clientData/>
  </xdr:twoCellAnchor>
  <xdr:twoCellAnchor>
    <xdr:from>
      <xdr:col>10</xdr:col>
      <xdr:colOff>409575</xdr:colOff>
      <xdr:row>3</xdr:row>
      <xdr:rowOff>101600</xdr:rowOff>
    </xdr:from>
    <xdr:to>
      <xdr:col>18</xdr:col>
      <xdr:colOff>104775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170F-BF1B-4F7A-B971-0DCB099A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0.80787</cdr:x>
      <cdr:y>0.18756</cdr:y>
    </cdr:from>
    <cdr:to>
      <cdr:x>0.97222</cdr:x>
      <cdr:y>0.26851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132404A6-3FB7-4AB1-B636-1621D9956706}"/>
            </a:ext>
          </a:extLst>
        </cdr:cNvPr>
        <cdr:cNvSpPr txBox="1"/>
      </cdr:nvSpPr>
      <cdr:spPr>
        <a:xfrm xmlns:a="http://schemas.openxmlformats.org/drawingml/2006/main">
          <a:off x="4432300" y="603250"/>
          <a:ext cx="901700" cy="26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MY" sz="1050"/>
            <a:t>90151 MW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193674</xdr:colOff>
      <xdr:row>2</xdr:row>
      <xdr:rowOff>107950</xdr:rowOff>
    </xdr:from>
    <xdr:to>
      <xdr:col>22</xdr:col>
      <xdr:colOff>114300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4A59C-FDC8-4BFF-BA67-AA812730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133350</xdr:rowOff>
    </xdr:from>
    <xdr:to>
      <xdr:col>15</xdr:col>
      <xdr:colOff>228600</xdr:colOff>
      <xdr:row>12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8518E6B-F941-4677-B3F0-33E769189EC4}"/>
            </a:ext>
          </a:extLst>
        </xdr:cNvPr>
        <xdr:cNvCxnSpPr/>
      </xdr:nvCxnSpPr>
      <xdr:spPr>
        <a:xfrm>
          <a:off x="7359650" y="2343150"/>
          <a:ext cx="5772150" cy="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4</xdr:row>
      <xdr:rowOff>12700</xdr:rowOff>
    </xdr:from>
    <xdr:to>
      <xdr:col>22</xdr:col>
      <xdr:colOff>377825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8BBB-EBF5-4933-BBE9-81601818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1254124</xdr:colOff>
      <xdr:row>17</xdr:row>
      <xdr:rowOff>133350</xdr:rowOff>
    </xdr:from>
    <xdr:to>
      <xdr:col>9</xdr:col>
      <xdr:colOff>406399</xdr:colOff>
      <xdr:row>34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30C284-234E-4245-8879-805B6E0B4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0.08241</cdr:x>
      <cdr:y>0.48676</cdr:y>
    </cdr:from>
    <cdr:to>
      <cdr:x>0.55151</cdr:x>
      <cdr:y>0.57026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DCEB999E-2DD7-4153-846E-5B2E31A55F1F}"/>
            </a:ext>
          </a:extLst>
        </cdr:cNvPr>
        <cdr:cNvSpPr txBox="1"/>
      </cdr:nvSpPr>
      <cdr:spPr>
        <a:xfrm xmlns:a="http://schemas.openxmlformats.org/drawingml/2006/main">
          <a:off x="546100" y="1517650"/>
          <a:ext cx="3108326" cy="26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MY" sz="1050">
              <a:solidFill>
                <a:srgbClr val="FF0000"/>
              </a:solidFill>
            </a:rPr>
            <a:t>UK LULUCF Carbon Offsetting Credit: 3400 MtCO2e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="71" workbookViewId="0">
      <selection activeCell="E18" sqref="E18"/>
    </sheetView>
  </sheetViews>
  <sheetFormatPr defaultRowHeight="14.5" x14ac:dyDescent="0.35"/>
  <cols>
    <col min="1" max="1" width="20.90625" bestFit="1" customWidth="1"/>
    <col min="2" max="2" width="16.7265625" bestFit="1" customWidth="1"/>
    <col min="3" max="3" width="9.7265625" bestFit="1" customWidth="1"/>
    <col min="4" max="4" width="9.90625" bestFit="1" customWidth="1"/>
    <col min="5" max="5" width="20.08984375" bestFit="1" customWidth="1"/>
    <col min="6" max="6" width="27" bestFit="1" customWidth="1"/>
    <col min="7" max="7" width="13.90625" bestFit="1" customWidth="1"/>
  </cols>
  <sheetData>
    <row r="1" spans="1:7" ht="72.5" x14ac:dyDescent="0.35">
      <c r="B1" s="3" t="s">
        <v>35</v>
      </c>
      <c r="C1" s="3" t="s">
        <v>36</v>
      </c>
      <c r="D1" s="4" t="s">
        <v>37</v>
      </c>
      <c r="E1" s="4" t="s">
        <v>38</v>
      </c>
      <c r="F1" s="4" t="s">
        <v>39</v>
      </c>
      <c r="G1" t="s">
        <v>40</v>
      </c>
    </row>
    <row r="2" spans="1:7" x14ac:dyDescent="0.35">
      <c r="A2" t="s">
        <v>10</v>
      </c>
      <c r="B2" s="1">
        <v>0</v>
      </c>
      <c r="C2" s="1">
        <v>0</v>
      </c>
      <c r="D2" s="1">
        <v>0</v>
      </c>
      <c r="E2">
        <v>0</v>
      </c>
      <c r="F2" s="1">
        <v>720.44</v>
      </c>
      <c r="G2" s="1">
        <v>0</v>
      </c>
    </row>
    <row r="3" spans="1:7" x14ac:dyDescent="0.35">
      <c r="A3" t="s">
        <v>11</v>
      </c>
      <c r="B3" s="1">
        <v>11414.7</v>
      </c>
      <c r="C3" s="1">
        <v>11414.7</v>
      </c>
      <c r="D3" s="1">
        <v>11136.15</v>
      </c>
      <c r="E3">
        <v>10255.049999999999</v>
      </c>
      <c r="F3" s="1">
        <v>15951.6</v>
      </c>
      <c r="G3" s="1">
        <v>11090.25</v>
      </c>
    </row>
    <row r="4" spans="1:7" x14ac:dyDescent="0.35">
      <c r="A4" t="s">
        <v>12</v>
      </c>
      <c r="B4" s="1">
        <v>14958.72</v>
      </c>
      <c r="C4" s="1">
        <v>14958.72</v>
      </c>
      <c r="D4" s="1">
        <v>15402.24</v>
      </c>
      <c r="E4">
        <v>14842.24</v>
      </c>
      <c r="F4" s="1">
        <v>8730.4</v>
      </c>
      <c r="G4" s="1">
        <v>15498.56</v>
      </c>
    </row>
    <row r="5" spans="1:7" x14ac:dyDescent="0.35">
      <c r="A5" t="s">
        <v>13</v>
      </c>
      <c r="B5" s="1">
        <v>48032.84</v>
      </c>
      <c r="C5" s="1">
        <v>48032.84</v>
      </c>
      <c r="D5" s="1">
        <v>47547.1</v>
      </c>
      <c r="E5">
        <v>46847.83</v>
      </c>
      <c r="F5" s="1">
        <v>54264.33</v>
      </c>
      <c r="G5" s="1">
        <v>44851.08</v>
      </c>
    </row>
    <row r="6" spans="1:7" x14ac:dyDescent="0.35">
      <c r="A6" t="s">
        <v>14</v>
      </c>
      <c r="B6" s="1">
        <v>49500</v>
      </c>
      <c r="C6" s="1">
        <v>49500</v>
      </c>
      <c r="D6" s="1">
        <v>49500</v>
      </c>
      <c r="E6">
        <v>49500</v>
      </c>
      <c r="F6" s="1">
        <v>48573.25</v>
      </c>
      <c r="G6" s="1">
        <v>49500</v>
      </c>
    </row>
    <row r="7" spans="1:7" x14ac:dyDescent="0.35">
      <c r="A7" t="s">
        <v>16</v>
      </c>
      <c r="B7" s="1">
        <v>0</v>
      </c>
      <c r="C7" s="1">
        <v>0</v>
      </c>
      <c r="D7" s="1">
        <v>0</v>
      </c>
      <c r="E7" s="1">
        <v>0</v>
      </c>
      <c r="F7" s="1">
        <v>6269.94</v>
      </c>
      <c r="G7" s="1">
        <v>0</v>
      </c>
    </row>
    <row r="8" spans="1:7" x14ac:dyDescent="0.35">
      <c r="A8" t="s">
        <v>15</v>
      </c>
      <c r="B8" s="1">
        <v>11141.3</v>
      </c>
      <c r="C8" s="1">
        <v>11141.3</v>
      </c>
      <c r="D8" s="1">
        <v>11210.1</v>
      </c>
      <c r="E8">
        <v>17150.55</v>
      </c>
      <c r="F8" s="1">
        <v>0</v>
      </c>
      <c r="G8" s="1">
        <v>13226.8</v>
      </c>
    </row>
    <row r="9" spans="1:7" x14ac:dyDescent="0.35">
      <c r="A9" t="s">
        <v>0</v>
      </c>
      <c r="B9" s="1">
        <v>2055.5160851199998</v>
      </c>
      <c r="C9" s="1">
        <v>2055.5160851199998</v>
      </c>
      <c r="D9" s="1">
        <v>2395.1104179199997</v>
      </c>
      <c r="E9">
        <v>1897.9684363199997</v>
      </c>
      <c r="F9" s="1">
        <v>0</v>
      </c>
      <c r="G9" s="1">
        <v>2253.0097031199998</v>
      </c>
    </row>
    <row r="10" spans="1:7" x14ac:dyDescent="0.35">
      <c r="A10" t="s">
        <v>1</v>
      </c>
      <c r="B10" s="1">
        <v>2536.9322750000001</v>
      </c>
      <c r="C10" s="1">
        <v>2536.9322750000001</v>
      </c>
      <c r="D10" s="1">
        <v>2536.9322750000001</v>
      </c>
      <c r="E10">
        <v>2536.9322750000001</v>
      </c>
      <c r="F10" s="1">
        <v>2536.9322750000001</v>
      </c>
      <c r="G10" s="1">
        <v>2536.9322750000001</v>
      </c>
    </row>
    <row r="11" spans="1:7" x14ac:dyDescent="0.35">
      <c r="A11" t="s">
        <v>2</v>
      </c>
      <c r="B11" s="1">
        <v>126.851975</v>
      </c>
      <c r="C11" s="1">
        <v>357.89499999999998</v>
      </c>
      <c r="D11" s="1">
        <v>193.2808323497612</v>
      </c>
      <c r="E11">
        <v>2030</v>
      </c>
      <c r="F11" s="1">
        <v>0</v>
      </c>
      <c r="G11" s="1">
        <v>0</v>
      </c>
    </row>
    <row r="12" spans="1:7" x14ac:dyDescent="0.35">
      <c r="A12" t="s">
        <v>3</v>
      </c>
      <c r="B12" s="1">
        <v>0</v>
      </c>
      <c r="C12" s="1">
        <v>0</v>
      </c>
      <c r="D12" s="1">
        <v>0</v>
      </c>
      <c r="E12">
        <v>0</v>
      </c>
      <c r="F12" s="1">
        <v>210</v>
      </c>
      <c r="G12" s="1">
        <v>0</v>
      </c>
    </row>
    <row r="13" spans="1:7" x14ac:dyDescent="0.35">
      <c r="A13" t="s">
        <v>4</v>
      </c>
      <c r="B13" s="1">
        <v>5176</v>
      </c>
      <c r="C13" s="1">
        <v>5268</v>
      </c>
      <c r="D13" s="1">
        <v>5114</v>
      </c>
      <c r="E13">
        <v>4734</v>
      </c>
      <c r="F13" s="1">
        <v>4443</v>
      </c>
      <c r="G13" s="1">
        <v>5048</v>
      </c>
    </row>
    <row r="14" spans="1:7" x14ac:dyDescent="0.35">
      <c r="A14" t="s">
        <v>5</v>
      </c>
      <c r="B14" s="1">
        <v>9333</v>
      </c>
      <c r="C14" s="1">
        <v>9096</v>
      </c>
      <c r="D14" s="1">
        <v>9614</v>
      </c>
      <c r="E14">
        <v>9561</v>
      </c>
      <c r="F14" s="1">
        <v>5038</v>
      </c>
      <c r="G14" s="1">
        <v>9802</v>
      </c>
    </row>
    <row r="15" spans="1:7" x14ac:dyDescent="0.35">
      <c r="A15" t="s">
        <v>6</v>
      </c>
      <c r="B15" s="1">
        <v>34252</v>
      </c>
      <c r="C15" s="1">
        <v>34566</v>
      </c>
      <c r="D15" s="1">
        <v>33905</v>
      </c>
      <c r="E15">
        <v>30393</v>
      </c>
      <c r="F15" s="1">
        <v>39199</v>
      </c>
      <c r="G15" s="1">
        <v>32347</v>
      </c>
    </row>
    <row r="16" spans="1:7" x14ac:dyDescent="0.35">
      <c r="A16" t="s">
        <v>7</v>
      </c>
      <c r="B16" s="1">
        <v>27712</v>
      </c>
      <c r="C16" s="1">
        <v>27637</v>
      </c>
      <c r="D16" s="1">
        <v>27760</v>
      </c>
      <c r="E16">
        <v>26330</v>
      </c>
      <c r="F16" s="1">
        <v>27396</v>
      </c>
      <c r="G16" s="1">
        <v>28438</v>
      </c>
    </row>
    <row r="17" spans="1:7" x14ac:dyDescent="0.35">
      <c r="A17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1014</v>
      </c>
      <c r="G17" s="1">
        <v>0</v>
      </c>
    </row>
    <row r="18" spans="1:7" x14ac:dyDescent="0.35">
      <c r="A18" t="s">
        <v>8</v>
      </c>
      <c r="B18" s="1">
        <v>149</v>
      </c>
      <c r="C18" s="1">
        <v>75</v>
      </c>
      <c r="D18" s="1">
        <v>2653</v>
      </c>
      <c r="E18">
        <v>19527</v>
      </c>
      <c r="F18" s="1">
        <v>0</v>
      </c>
      <c r="G18" s="1">
        <v>5506</v>
      </c>
    </row>
    <row r="19" spans="1:7" x14ac:dyDescent="0.35">
      <c r="A19" t="s">
        <v>25</v>
      </c>
      <c r="B19" s="1">
        <v>0</v>
      </c>
      <c r="C19" s="1">
        <v>0</v>
      </c>
      <c r="D19" s="1">
        <v>0</v>
      </c>
      <c r="E19" s="1">
        <v>0</v>
      </c>
      <c r="F19" s="1">
        <v>68143</v>
      </c>
      <c r="G19" s="1">
        <v>0</v>
      </c>
    </row>
    <row r="20" spans="1:7" x14ac:dyDescent="0.35">
      <c r="A20" t="s">
        <v>9</v>
      </c>
      <c r="B20" s="1">
        <v>-51100</v>
      </c>
      <c r="C20" s="1">
        <v>-51100</v>
      </c>
      <c r="D20" s="1">
        <v>-54750</v>
      </c>
      <c r="E20">
        <v>-58400</v>
      </c>
      <c r="F20">
        <v>-49275</v>
      </c>
      <c r="G20">
        <v>-56575</v>
      </c>
    </row>
    <row r="22" spans="1:7" x14ac:dyDescent="0.35">
      <c r="B22" t="s">
        <v>18</v>
      </c>
      <c r="C22" t="s">
        <v>21</v>
      </c>
      <c r="D22" t="s">
        <v>22</v>
      </c>
      <c r="E22" t="s">
        <v>23</v>
      </c>
      <c r="F22" t="s">
        <v>24</v>
      </c>
      <c r="G22" t="s">
        <v>26</v>
      </c>
    </row>
    <row r="23" spans="1:7" x14ac:dyDescent="0.35">
      <c r="A23" t="s">
        <v>19</v>
      </c>
      <c r="B23" s="1">
        <v>139.64000836011999</v>
      </c>
      <c r="C23" s="1">
        <v>139.64000836011999</v>
      </c>
      <c r="D23" s="1">
        <v>139.72763269292</v>
      </c>
      <c r="E23" s="1">
        <v>143.03057071131997</v>
      </c>
      <c r="F23" s="1">
        <v>137.046892275</v>
      </c>
      <c r="G23" s="1">
        <v>138.95663197812001</v>
      </c>
    </row>
    <row r="24" spans="1:7" x14ac:dyDescent="0.35">
      <c r="A24" t="s">
        <v>20</v>
      </c>
      <c r="B24" s="1">
        <v>76.748851974999994</v>
      </c>
      <c r="C24" s="1">
        <v>76.999895000000009</v>
      </c>
      <c r="D24" s="1">
        <v>79.239280832349763</v>
      </c>
      <c r="E24" s="1">
        <v>92.575000000000003</v>
      </c>
      <c r="F24" s="1">
        <v>145.44300000000001</v>
      </c>
      <c r="G24" s="1">
        <v>81.141000000000005</v>
      </c>
    </row>
    <row r="25" spans="1:7" x14ac:dyDescent="0.35">
      <c r="A25" t="s">
        <v>34</v>
      </c>
      <c r="B25" s="1">
        <v>-51.1</v>
      </c>
      <c r="C25" s="1">
        <v>-51.1</v>
      </c>
      <c r="D25" s="1">
        <v>-54.75</v>
      </c>
      <c r="E25" s="1">
        <v>-58.4</v>
      </c>
      <c r="F25" s="1">
        <v>-49.274999999999999</v>
      </c>
      <c r="G25" s="1">
        <v>-56.575000000000003</v>
      </c>
    </row>
    <row r="26" spans="1:7" x14ac:dyDescent="0.35">
      <c r="A26" t="s">
        <v>49</v>
      </c>
      <c r="B26" s="1">
        <v>165.28886033512001</v>
      </c>
      <c r="C26" s="1">
        <v>165.53990336012001</v>
      </c>
      <c r="D26" s="1">
        <v>164.21691352526975</v>
      </c>
      <c r="E26" s="1">
        <v>177.20557071131998</v>
      </c>
      <c r="F26" s="1">
        <v>233.21489227499998</v>
      </c>
      <c r="G26" s="1">
        <v>163.52263197812002</v>
      </c>
    </row>
    <row r="27" spans="1:7" x14ac:dyDescent="0.35">
      <c r="E27">
        <f>100*(D26-E26)/D26</f>
        <v>-7.9094515340842362</v>
      </c>
    </row>
    <row r="28" spans="1:7" x14ac:dyDescent="0.35">
      <c r="B28">
        <f>100*(D26-C26)/D26</f>
        <v>-0.80563555023014088</v>
      </c>
      <c r="F28">
        <f>100*(F26-G26)/G26</f>
        <v>42.61933620674909</v>
      </c>
    </row>
    <row r="29" spans="1:7" x14ac:dyDescent="0.35">
      <c r="D29">
        <f>(E26-B26)/B26</f>
        <v>7.2096270444596627E-2</v>
      </c>
    </row>
    <row r="30" spans="1:7" x14ac:dyDescent="0.35">
      <c r="E30">
        <f>100*(F26-B26)/B26</f>
        <v>41.095347745856103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D4C-7109-4902-A019-6E3A352008F6}">
  <dimension ref="A1:G18"/>
  <sheetViews>
    <sheetView tabSelected="1" topLeftCell="C1" workbookViewId="0">
      <selection activeCell="F1" sqref="F1"/>
    </sheetView>
  </sheetViews>
  <sheetFormatPr defaultRowHeight="14.5" x14ac:dyDescent="0.35"/>
  <cols>
    <col min="1" max="1" width="15" bestFit="1" customWidth="1"/>
    <col min="2" max="2" width="30.453125" bestFit="1" customWidth="1"/>
    <col min="3" max="3" width="25.90625" bestFit="1" customWidth="1"/>
    <col min="4" max="4" width="9.6328125" bestFit="1" customWidth="1"/>
    <col min="5" max="5" width="20.08984375" bestFit="1" customWidth="1"/>
    <col min="6" max="6" width="27" bestFit="1" customWidth="1"/>
    <col min="7" max="7" width="13.90625" bestFit="1" customWidth="1"/>
  </cols>
  <sheetData>
    <row r="1" spans="1:7" ht="28" customHeight="1" x14ac:dyDescent="0.35">
      <c r="B1" s="3" t="s">
        <v>35</v>
      </c>
      <c r="C1" s="3" t="s">
        <v>36</v>
      </c>
      <c r="D1" s="4" t="s">
        <v>37</v>
      </c>
      <c r="E1" s="4" t="s">
        <v>38</v>
      </c>
      <c r="F1" s="4" t="s">
        <v>39</v>
      </c>
      <c r="G1" t="s">
        <v>40</v>
      </c>
    </row>
    <row r="2" spans="1:7" x14ac:dyDescent="0.35">
      <c r="A2" t="s">
        <v>50</v>
      </c>
      <c r="B2">
        <v>0</v>
      </c>
      <c r="C2">
        <v>0</v>
      </c>
      <c r="D2">
        <v>0</v>
      </c>
      <c r="E2">
        <v>0</v>
      </c>
      <c r="F2">
        <v>1.1619999999999999</v>
      </c>
      <c r="G2">
        <v>0</v>
      </c>
    </row>
    <row r="3" spans="1:7" x14ac:dyDescent="0.35">
      <c r="A3" t="s">
        <v>51</v>
      </c>
      <c r="B3">
        <v>25.366</v>
      </c>
      <c r="C3">
        <v>25.869</v>
      </c>
      <c r="D3">
        <v>24.747</v>
      </c>
      <c r="E3">
        <v>22.789000000000001</v>
      </c>
      <c r="F3">
        <v>35.448</v>
      </c>
      <c r="G3">
        <v>24.645</v>
      </c>
    </row>
    <row r="4" spans="1:7" x14ac:dyDescent="0.35">
      <c r="A4" t="s">
        <v>52</v>
      </c>
      <c r="B4">
        <v>13.356</v>
      </c>
      <c r="C4">
        <v>12.99</v>
      </c>
      <c r="D4">
        <v>13.752000000000001</v>
      </c>
      <c r="E4">
        <v>13.252000000000001</v>
      </c>
      <c r="F4">
        <v>7.7949999999999999</v>
      </c>
      <c r="G4">
        <v>13.837999999999999</v>
      </c>
    </row>
    <row r="5" spans="1:7" x14ac:dyDescent="0.35">
      <c r="A5" t="s">
        <v>53</v>
      </c>
      <c r="B5">
        <v>29.468</v>
      </c>
      <c r="C5">
        <v>29.727</v>
      </c>
      <c r="D5">
        <v>29.17</v>
      </c>
      <c r="E5">
        <v>28.741</v>
      </c>
      <c r="F5">
        <v>33.290999999999997</v>
      </c>
      <c r="G5">
        <v>27.515999999999998</v>
      </c>
    </row>
    <row r="6" spans="1:7" x14ac:dyDescent="0.35">
      <c r="A6" t="s">
        <v>54</v>
      </c>
      <c r="B6">
        <v>18</v>
      </c>
      <c r="C6">
        <v>18</v>
      </c>
      <c r="D6">
        <v>18</v>
      </c>
      <c r="E6">
        <v>18</v>
      </c>
      <c r="F6">
        <v>17.663</v>
      </c>
      <c r="G6">
        <v>18</v>
      </c>
    </row>
    <row r="7" spans="1:7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2.0489999999999999</v>
      </c>
      <c r="G7">
        <v>0</v>
      </c>
    </row>
    <row r="8" spans="1:7" x14ac:dyDescent="0.35">
      <c r="A8" t="s">
        <v>56</v>
      </c>
      <c r="B8">
        <v>5.1820000000000004</v>
      </c>
      <c r="C8">
        <v>5.1790000000000003</v>
      </c>
      <c r="D8">
        <v>5.2140000000000004</v>
      </c>
      <c r="E8">
        <v>7.9770000000000003</v>
      </c>
      <c r="F8">
        <v>0</v>
      </c>
      <c r="G8">
        <v>6.1520000000000001</v>
      </c>
    </row>
    <row r="10" spans="1:7" x14ac:dyDescent="0.35">
      <c r="B10">
        <f t="shared" ref="B10:G10" si="0">SUM(B2:B8)</f>
        <v>91.372</v>
      </c>
      <c r="C10">
        <f t="shared" si="0"/>
        <v>91.765000000000001</v>
      </c>
      <c r="D10">
        <f t="shared" si="0"/>
        <v>90.88300000000001</v>
      </c>
      <c r="E10">
        <f t="shared" si="0"/>
        <v>90.759000000000015</v>
      </c>
      <c r="F10">
        <f t="shared" si="0"/>
        <v>97.408000000000001</v>
      </c>
      <c r="G10">
        <f t="shared" si="0"/>
        <v>90.150999999999996</v>
      </c>
    </row>
    <row r="12" spans="1:7" x14ac:dyDescent="0.35">
      <c r="F12">
        <f>F2/SUM(F2:F8)*100</f>
        <v>1.1929204993429696</v>
      </c>
    </row>
    <row r="13" spans="1:7" x14ac:dyDescent="0.35">
      <c r="B13">
        <f>SUM(B2:B5)/SUM(B2:B8)</f>
        <v>0.74628989187059491</v>
      </c>
      <c r="C13">
        <f t="shared" ref="C13:G13" si="1">SUM(C2:C5)/SUM(C2:C8)</f>
        <v>0.74740914291941374</v>
      </c>
      <c r="D13">
        <f t="shared" si="1"/>
        <v>0.74457269236270818</v>
      </c>
      <c r="E13">
        <f t="shared" si="1"/>
        <v>0.71378045152546854</v>
      </c>
      <c r="F13">
        <f t="shared" si="1"/>
        <v>0.797634691195795</v>
      </c>
      <c r="G13">
        <f t="shared" si="1"/>
        <v>0.73209393129305278</v>
      </c>
    </row>
    <row r="14" spans="1:7" x14ac:dyDescent="0.35">
      <c r="B14">
        <f>(B5+B4)/B3</f>
        <v>1.6882441062840021</v>
      </c>
      <c r="C14">
        <f t="shared" ref="C14:G14" si="2">(C5+C4)/C3</f>
        <v>1.6512814565696392</v>
      </c>
      <c r="D14">
        <f t="shared" si="2"/>
        <v>1.7344324564593689</v>
      </c>
      <c r="E14">
        <f t="shared" si="2"/>
        <v>1.842687261398043</v>
      </c>
      <c r="F14">
        <f t="shared" si="2"/>
        <v>1.1590498758745205</v>
      </c>
      <c r="G14">
        <f t="shared" si="2"/>
        <v>1.6779874213836479</v>
      </c>
    </row>
    <row r="15" spans="1:7" x14ac:dyDescent="0.35">
      <c r="B15">
        <f>B3/(B4)</f>
        <v>1.8992213237496256</v>
      </c>
      <c r="C15">
        <f t="shared" ref="C15:G15" si="3">C3/(C4)</f>
        <v>1.9914549653579676</v>
      </c>
      <c r="D15">
        <f t="shared" si="3"/>
        <v>1.7995200698080278</v>
      </c>
      <c r="E15">
        <f t="shared" si="3"/>
        <v>1.7196649562330215</v>
      </c>
      <c r="F15">
        <f t="shared" si="3"/>
        <v>4.547530468248878</v>
      </c>
      <c r="G15">
        <f t="shared" si="3"/>
        <v>1.7809654574360458</v>
      </c>
    </row>
    <row r="16" spans="1:7" x14ac:dyDescent="0.35">
      <c r="B16">
        <f>(B3/SUM(B2:B8))/((B5+B4)/SUM(B2:B8))</f>
        <v>0.5923314029516159</v>
      </c>
      <c r="C16">
        <f t="shared" ref="C16:G16" si="4">(C3/SUM(C2:C8))/((C5+C4)/SUM(C2:C8))</f>
        <v>0.60559028021630734</v>
      </c>
      <c r="D16">
        <f t="shared" si="4"/>
        <v>0.57655747635245325</v>
      </c>
      <c r="E16">
        <f t="shared" si="4"/>
        <v>0.54268568570952314</v>
      </c>
      <c r="F16">
        <f t="shared" si="4"/>
        <v>0.86277564133768192</v>
      </c>
      <c r="G16">
        <f t="shared" si="4"/>
        <v>0.59595202398800595</v>
      </c>
    </row>
    <row r="18" spans="2:7" x14ac:dyDescent="0.35">
      <c r="B18">
        <f>B5/SUM(B2:B8)</f>
        <v>0.3225058004640371</v>
      </c>
      <c r="C18">
        <f t="shared" ref="C18:G18" si="5">C5/SUM(C2:C8)</f>
        <v>0.32394703863128643</v>
      </c>
      <c r="D18">
        <f t="shared" si="5"/>
        <v>0.3209621161273285</v>
      </c>
      <c r="E18">
        <f t="shared" si="5"/>
        <v>0.3166738284908383</v>
      </c>
      <c r="F18">
        <f t="shared" si="5"/>
        <v>0.34176864323258865</v>
      </c>
      <c r="G18">
        <f t="shared" si="5"/>
        <v>0.3052212399196903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2554-31F8-45E8-8BC0-9BB50981A537}">
  <dimension ref="A1:K19"/>
  <sheetViews>
    <sheetView workbookViewId="0">
      <selection activeCell="E4" sqref="E4:E7"/>
    </sheetView>
  </sheetViews>
  <sheetFormatPr defaultRowHeight="14.5" x14ac:dyDescent="0.35"/>
  <cols>
    <col min="1" max="1" width="10.36328125" bestFit="1" customWidth="1"/>
    <col min="2" max="2" width="16.7265625" bestFit="1" customWidth="1"/>
    <col min="3" max="3" width="8.1796875" bestFit="1" customWidth="1"/>
    <col min="4" max="4" width="35.08984375" customWidth="1"/>
    <col min="5" max="5" width="20.08984375" bestFit="1" customWidth="1"/>
    <col min="6" max="6" width="13.90625" bestFit="1" customWidth="1"/>
  </cols>
  <sheetData>
    <row r="1" spans="1:11" x14ac:dyDescent="0.35">
      <c r="A1" t="s">
        <v>33</v>
      </c>
    </row>
    <row r="3" spans="1:11" ht="29" x14ac:dyDescent="0.35">
      <c r="B3" s="3" t="s">
        <v>44</v>
      </c>
      <c r="C3" s="3" t="s">
        <v>45</v>
      </c>
      <c r="D3" s="4" t="s">
        <v>46</v>
      </c>
      <c r="E3" s="4" t="s">
        <v>47</v>
      </c>
      <c r="F3" t="s">
        <v>48</v>
      </c>
      <c r="G3" t="s">
        <v>35</v>
      </c>
      <c r="H3" t="s">
        <v>36</v>
      </c>
      <c r="I3" t="s">
        <v>42</v>
      </c>
      <c r="J3" t="s">
        <v>41</v>
      </c>
      <c r="K3" t="s">
        <v>40</v>
      </c>
    </row>
    <row r="4" spans="1:11" x14ac:dyDescent="0.35">
      <c r="A4" t="s">
        <v>27</v>
      </c>
      <c r="B4">
        <v>0</v>
      </c>
      <c r="C4">
        <v>0</v>
      </c>
      <c r="D4">
        <v>0</v>
      </c>
      <c r="E4">
        <v>10.533410999999999</v>
      </c>
      <c r="F4">
        <v>0</v>
      </c>
      <c r="G4">
        <v>0</v>
      </c>
      <c r="H4">
        <v>0</v>
      </c>
      <c r="I4">
        <v>0</v>
      </c>
      <c r="J4">
        <v>10.533410999999999</v>
      </c>
      <c r="K4">
        <v>0</v>
      </c>
    </row>
    <row r="5" spans="1:11" x14ac:dyDescent="0.35">
      <c r="A5" t="s">
        <v>28</v>
      </c>
      <c r="B5">
        <v>0</v>
      </c>
      <c r="C5">
        <v>0</v>
      </c>
      <c r="D5">
        <v>0</v>
      </c>
      <c r="E5">
        <v>4.5214179999999997</v>
      </c>
      <c r="F5">
        <v>0</v>
      </c>
      <c r="G5">
        <v>0</v>
      </c>
      <c r="H5">
        <v>0</v>
      </c>
      <c r="I5">
        <v>0</v>
      </c>
      <c r="J5">
        <v>4.5214179999999997</v>
      </c>
      <c r="K5">
        <v>0.294429</v>
      </c>
    </row>
    <row r="6" spans="1:11" x14ac:dyDescent="0.35">
      <c r="A6" t="s">
        <v>29</v>
      </c>
      <c r="B6">
        <v>0</v>
      </c>
      <c r="C6">
        <v>0</v>
      </c>
      <c r="D6">
        <v>4.9262E-2</v>
      </c>
      <c r="E6">
        <v>5.7319040000000001</v>
      </c>
      <c r="F6">
        <v>0</v>
      </c>
      <c r="G6">
        <v>0</v>
      </c>
      <c r="H6">
        <v>0</v>
      </c>
      <c r="I6">
        <v>4.9262E-2</v>
      </c>
      <c r="J6">
        <v>5.7319040000000001</v>
      </c>
      <c r="K6">
        <v>19.184134999999998</v>
      </c>
    </row>
    <row r="7" spans="1:11" x14ac:dyDescent="0.35">
      <c r="A7" t="s">
        <v>30</v>
      </c>
      <c r="B7">
        <v>0.203959</v>
      </c>
      <c r="C7">
        <v>9.2215000000000005E-2</v>
      </c>
      <c r="D7">
        <v>4.3931310000000003</v>
      </c>
      <c r="E7">
        <v>4.9574280000000002</v>
      </c>
      <c r="F7">
        <v>22.665615000000003</v>
      </c>
      <c r="G7">
        <v>0.203959</v>
      </c>
      <c r="H7">
        <v>9.2215000000000005E-2</v>
      </c>
      <c r="I7">
        <v>4.3931310000000003</v>
      </c>
      <c r="J7">
        <v>4.9574280000000002</v>
      </c>
      <c r="K7">
        <v>22.665615000000003</v>
      </c>
    </row>
    <row r="8" spans="1:11" x14ac:dyDescent="0.35">
      <c r="A8" t="s">
        <v>31</v>
      </c>
      <c r="B8">
        <v>0.52896799999999999</v>
      </c>
      <c r="C8">
        <v>0.28594799999999998</v>
      </c>
      <c r="D8">
        <v>4.6770630000000004</v>
      </c>
      <c r="E8">
        <v>0.47311799999999998</v>
      </c>
      <c r="F8">
        <v>24.057762</v>
      </c>
      <c r="G8">
        <v>0.52896799999999999</v>
      </c>
      <c r="H8">
        <v>0.28594799999999998</v>
      </c>
      <c r="I8">
        <v>4.6770630000000004</v>
      </c>
      <c r="J8">
        <v>0.47311799999999998</v>
      </c>
      <c r="K8">
        <v>24.057762</v>
      </c>
    </row>
    <row r="10" spans="1:11" x14ac:dyDescent="0.35">
      <c r="A10" t="s">
        <v>32</v>
      </c>
      <c r="B10" s="1">
        <f>'Final Result'!$B$11</f>
        <v>126.851975</v>
      </c>
      <c r="C10" s="1">
        <f>'Final Result'!$C$11</f>
        <v>357.89499999999998</v>
      </c>
      <c r="D10" s="1">
        <f>'Final Result'!$D$11</f>
        <v>193.2808323497612</v>
      </c>
      <c r="E10" s="1">
        <f>'Final Result'!$E$11</f>
        <v>2030</v>
      </c>
      <c r="F10" s="1">
        <f>'Final Result'!$B$11</f>
        <v>126.851975</v>
      </c>
    </row>
    <row r="11" spans="1:11" x14ac:dyDescent="0.35">
      <c r="A11" t="s">
        <v>43</v>
      </c>
      <c r="B11">
        <f>B7*5+B8*5</f>
        <v>3.6646349999999996</v>
      </c>
      <c r="C11">
        <f t="shared" ref="C11:F11" si="0">C7*5+C8*5</f>
        <v>1.8908149999999999</v>
      </c>
      <c r="D11">
        <f t="shared" si="0"/>
        <v>45.350970000000004</v>
      </c>
      <c r="E11">
        <f>E7*5+E8*5</f>
        <v>27.152730000000002</v>
      </c>
      <c r="F11">
        <f t="shared" si="0"/>
        <v>233.61688500000002</v>
      </c>
    </row>
    <row r="12" spans="1:11" x14ac:dyDescent="0.35">
      <c r="A12" t="s">
        <v>43</v>
      </c>
      <c r="B12">
        <f>5*SUM(B4:B8)</f>
        <v>3.6646350000000001</v>
      </c>
      <c r="C12">
        <f>5*SUM(C4:C8)</f>
        <v>1.8908149999999999</v>
      </c>
      <c r="D12">
        <f>5*SUM(D4:D8)</f>
        <v>45.597279999999998</v>
      </c>
      <c r="E12">
        <f>5*SUM(E4:E8)</f>
        <v>131.08639499999998</v>
      </c>
      <c r="F12">
        <f>5*SUM(F4:F8)</f>
        <v>233.616885</v>
      </c>
    </row>
    <row r="13" spans="1:11" x14ac:dyDescent="0.35">
      <c r="E13">
        <f>SUM(E4:E8)*5</f>
        <v>131.08639499999998</v>
      </c>
      <c r="F13" s="2">
        <v>3404.1688140000001</v>
      </c>
    </row>
    <row r="15" spans="1:11" x14ac:dyDescent="0.35">
      <c r="B15">
        <f t="shared" ref="B15:F19" si="1">B4/1000</f>
        <v>0</v>
      </c>
      <c r="C15">
        <f t="shared" si="1"/>
        <v>0</v>
      </c>
      <c r="D15">
        <f t="shared" si="1"/>
        <v>0</v>
      </c>
      <c r="E15">
        <f t="shared" si="1"/>
        <v>1.0533410999999999E-2</v>
      </c>
      <c r="F15">
        <f t="shared" si="1"/>
        <v>0</v>
      </c>
    </row>
    <row r="16" spans="1:11" x14ac:dyDescent="0.35"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4.5214180000000001E-3</v>
      </c>
      <c r="F16">
        <f>F5/1000</f>
        <v>0</v>
      </c>
    </row>
    <row r="17" spans="2:6" x14ac:dyDescent="0.35">
      <c r="B17">
        <f t="shared" si="1"/>
        <v>0</v>
      </c>
      <c r="C17">
        <f t="shared" si="1"/>
        <v>0</v>
      </c>
      <c r="D17">
        <f t="shared" si="1"/>
        <v>4.9261999999999997E-5</v>
      </c>
      <c r="E17">
        <f t="shared" si="1"/>
        <v>5.7319040000000003E-3</v>
      </c>
      <c r="F17">
        <f t="shared" si="1"/>
        <v>0</v>
      </c>
    </row>
    <row r="18" spans="2:6" x14ac:dyDescent="0.35">
      <c r="B18">
        <f t="shared" si="1"/>
        <v>2.03959E-4</v>
      </c>
      <c r="C18">
        <f t="shared" si="1"/>
        <v>9.2215000000000011E-5</v>
      </c>
      <c r="D18">
        <f t="shared" si="1"/>
        <v>4.3931310000000006E-3</v>
      </c>
      <c r="E18">
        <f t="shared" si="1"/>
        <v>4.9574279999999998E-3</v>
      </c>
      <c r="F18">
        <f t="shared" si="1"/>
        <v>2.2665615000000004E-2</v>
      </c>
    </row>
    <row r="19" spans="2:6" x14ac:dyDescent="0.35">
      <c r="B19">
        <f t="shared" si="1"/>
        <v>5.2896799999999999E-4</v>
      </c>
      <c r="C19">
        <f t="shared" si="1"/>
        <v>2.8594799999999995E-4</v>
      </c>
      <c r="D19">
        <f t="shared" si="1"/>
        <v>4.6770630000000004E-3</v>
      </c>
      <c r="E19">
        <f t="shared" si="1"/>
        <v>4.7311799999999997E-4</v>
      </c>
      <c r="F19">
        <f t="shared" si="1"/>
        <v>2.4057762E-2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Result</vt:lpstr>
      <vt:lpstr>Capacity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2021-07-19T10:10:21Z</dcterms:created>
  <dcterms:modified xsi:type="dcterms:W3CDTF">2021-08-17T12:11:05Z</dcterms:modified>
</cp:coreProperties>
</file>