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nuclear\"/>
    </mc:Choice>
  </mc:AlternateContent>
  <xr:revisionPtr revIDLastSave="0" documentId="13_ncr:1_{7A213FCF-2DA1-4724-9510-FB0BD8920BD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Final Result - nu nuclear" sheetId="2" r:id="rId1"/>
    <sheet name="Capacity" sheetId="4" r:id="rId2"/>
    <sheet name="Emissio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4" l="1"/>
  <c r="C19" i="4"/>
  <c r="D19" i="4"/>
  <c r="E19" i="4"/>
  <c r="F19" i="4"/>
  <c r="G19" i="4"/>
  <c r="B20" i="4"/>
  <c r="C20" i="4"/>
  <c r="D20" i="4"/>
  <c r="E20" i="4"/>
  <c r="F20" i="4"/>
  <c r="G20" i="4"/>
  <c r="B14" i="4"/>
  <c r="C14" i="4"/>
  <c r="D14" i="4"/>
  <c r="E14" i="4"/>
  <c r="F14" i="4"/>
  <c r="G14" i="4"/>
  <c r="B15" i="4"/>
  <c r="C15" i="4"/>
  <c r="D15" i="4"/>
  <c r="E15" i="4"/>
  <c r="F15" i="4"/>
  <c r="G15" i="4"/>
  <c r="B16" i="4"/>
  <c r="C16" i="4"/>
  <c r="D16" i="4"/>
  <c r="E16" i="4"/>
  <c r="F16" i="4"/>
  <c r="G16" i="4"/>
  <c r="B17" i="4"/>
  <c r="C17" i="4"/>
  <c r="D17" i="4"/>
  <c r="E17" i="4"/>
  <c r="F17" i="4"/>
  <c r="G17" i="4"/>
  <c r="B18" i="4"/>
  <c r="C18" i="4"/>
  <c r="D18" i="4"/>
  <c r="E18" i="4"/>
  <c r="F18" i="4"/>
  <c r="G18" i="4"/>
  <c r="C13" i="4"/>
  <c r="D13" i="4"/>
  <c r="E13" i="4"/>
  <c r="F13" i="4"/>
  <c r="G13" i="4"/>
  <c r="B13" i="4"/>
  <c r="C11" i="5"/>
  <c r="D11" i="5"/>
  <c r="E11" i="5"/>
  <c r="F11" i="5"/>
  <c r="G11" i="5"/>
  <c r="B11" i="5"/>
  <c r="F32" i="2"/>
  <c r="C31" i="2"/>
  <c r="D31" i="2"/>
  <c r="E31" i="2"/>
  <c r="F31" i="2"/>
  <c r="G31" i="2"/>
  <c r="C32" i="2"/>
  <c r="D32" i="2"/>
  <c r="E32" i="2"/>
  <c r="G32" i="2"/>
  <c r="C33" i="2"/>
  <c r="D33" i="2"/>
  <c r="E33" i="2"/>
  <c r="F33" i="2"/>
  <c r="G33" i="2"/>
  <c r="C34" i="2"/>
  <c r="D34" i="2"/>
  <c r="E34" i="2"/>
  <c r="F34" i="2"/>
  <c r="G34" i="2"/>
  <c r="B32" i="2"/>
  <c r="B33" i="2"/>
  <c r="B34" i="2"/>
  <c r="B31" i="2"/>
  <c r="C27" i="2" l="1"/>
  <c r="D27" i="2"/>
  <c r="E27" i="2"/>
  <c r="F27" i="2"/>
  <c r="G27" i="2"/>
  <c r="B27" i="2"/>
  <c r="C26" i="2"/>
  <c r="D26" i="2"/>
  <c r="E26" i="2"/>
  <c r="F26" i="2"/>
  <c r="G26" i="2"/>
  <c r="B26" i="2"/>
  <c r="B25" i="2"/>
  <c r="C21" i="2"/>
  <c r="D21" i="2"/>
  <c r="E21" i="2"/>
  <c r="F21" i="2"/>
  <c r="G21" i="2"/>
  <c r="B21" i="2"/>
  <c r="B24" i="2" l="1"/>
  <c r="C10" i="4" l="1"/>
  <c r="D10" i="4"/>
  <c r="E10" i="4"/>
  <c r="F10" i="4"/>
  <c r="G10" i="4"/>
  <c r="B10" i="4"/>
  <c r="B10" i="5" l="1"/>
  <c r="C10" i="5"/>
  <c r="D10" i="5"/>
  <c r="E10" i="5"/>
  <c r="G10" i="5"/>
  <c r="G25" i="2" l="1"/>
  <c r="G24" i="2"/>
  <c r="C25" i="2" l="1"/>
  <c r="D25" i="2"/>
  <c r="E25" i="2"/>
  <c r="F25" i="2"/>
  <c r="C24" i="2"/>
  <c r="D24" i="2"/>
  <c r="E24" i="2"/>
  <c r="F24" i="2"/>
  <c r="B29" i="2"/>
</calcChain>
</file>

<file path=xl/sharedStrings.xml><?xml version="1.0" encoding="utf-8"?>
<sst xmlns="http://schemas.openxmlformats.org/spreadsheetml/2006/main" count="63" uniqueCount="45">
  <si>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</si>
  <si>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</si>
  <si>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</si>
  <si>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</si>
  <si>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</si>
  <si>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</si>
  <si>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</si>
  <si>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</si>
  <si>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</si>
  <si>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</si>
  <si>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RS_CAPEX</t>
  </si>
  <si>
    <t>US_CAPEX</t>
  </si>
  <si>
    <t>ON_CAPEX</t>
  </si>
  <si>
    <t>OF_CAPEX</t>
  </si>
  <si>
    <t>NP_CAPEX</t>
  </si>
  <si>
    <t>NG_CAPEX</t>
  </si>
  <si>
    <t>HP_CAPEX</t>
  </si>
  <si>
    <t>HP Gen Cost</t>
  </si>
  <si>
    <t>Carbon Abatement</t>
  </si>
  <si>
    <t>Rooftop solar</t>
  </si>
  <si>
    <t>Utility-scale solar</t>
  </si>
  <si>
    <t>Onshore wind</t>
  </si>
  <si>
    <t>Ofshore wind</t>
  </si>
  <si>
    <t>Nuclear power</t>
  </si>
  <si>
    <t>Natural gas</t>
  </si>
  <si>
    <t>Hydropower</t>
  </si>
  <si>
    <t>Total CAPEX</t>
  </si>
  <si>
    <t>Total OPEX</t>
  </si>
  <si>
    <t>CCS Only</t>
  </si>
  <si>
    <t>UK Current</t>
  </si>
  <si>
    <t>Increasing Carbon Cost</t>
  </si>
  <si>
    <t>Complete Ban of Thermal Plant</t>
  </si>
  <si>
    <t>Load Shedding Cost</t>
  </si>
  <si>
    <t>No Carbon Cost</t>
  </si>
  <si>
    <t>2025 - 2030</t>
  </si>
  <si>
    <t>2031 - 2035</t>
  </si>
  <si>
    <t>2036 - 2040</t>
  </si>
  <si>
    <t>2041 - 2045</t>
  </si>
  <si>
    <t>2046 - 2050</t>
  </si>
  <si>
    <t>Total Cost</t>
  </si>
  <si>
    <t>MtCO2</t>
  </si>
  <si>
    <t>Average Annual Emission</t>
  </si>
  <si>
    <t>total</t>
  </si>
  <si>
    <t>Trading Revenue</t>
  </si>
  <si>
    <t>total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</si>
</sst>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 - nu nuclear'!$A$24</c:f>
              <c:strCache>
                <c:ptCount val="1"/>
                <c:pt idx="0">
                  <c:v>Total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 - nu nuclear'!$B$23:$G$23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nuclear'!$B$24:$G$24</c:f>
              <c:numCache>
                <c:formatCode>0</c:formatCode>
                <c:ptCount val="6"/>
                <c:pt idx="0">
                  <c:v>128458.63649332001</c:v>
                </c:pt>
                <c:pt idx="1">
                  <c:v>134845.77195152</c:v>
                </c:pt>
                <c:pt idx="2">
                  <c:v>133352.27843172001</c:v>
                </c:pt>
                <c:pt idx="3">
                  <c:v>135190.04693032001</c:v>
                </c:pt>
                <c:pt idx="4">
                  <c:v>111672.74868072</c:v>
                </c:pt>
                <c:pt idx="5">
                  <c:v>134228.47035232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7-499C-BBA2-B9E7F7C3A736}"/>
            </c:ext>
          </c:extLst>
        </c:ser>
        <c:ser>
          <c:idx val="1"/>
          <c:order val="1"/>
          <c:tx>
            <c:strRef>
              <c:f>'Final Result - nu nuclear'!$A$25</c:f>
              <c:strCache>
                <c:ptCount val="1"/>
                <c:pt idx="0">
                  <c:v>Total OPEX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 - nu nuclear'!$B$23:$G$23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nuclear'!$B$25:$G$25</c:f>
              <c:numCache>
                <c:formatCode>0</c:formatCode>
                <c:ptCount val="6"/>
                <c:pt idx="0">
                  <c:v>62540</c:v>
                </c:pt>
                <c:pt idx="1">
                  <c:v>65468</c:v>
                </c:pt>
                <c:pt idx="2">
                  <c:v>78626</c:v>
                </c:pt>
                <c:pt idx="3">
                  <c:v>62410</c:v>
                </c:pt>
                <c:pt idx="4">
                  <c:v>856993</c:v>
                </c:pt>
                <c:pt idx="5">
                  <c:v>83287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7-499C-BBA2-B9E7F7C3A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198944"/>
        <c:axId val="1861192704"/>
      </c:barChart>
      <c:catAx>
        <c:axId val="186119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Carbon</a:t>
                </a:r>
                <a:r>
                  <a:rPr lang="en-MY" baseline="0"/>
                  <a:t> Pricing Mechanism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92704"/>
        <c:crosses val="autoZero"/>
        <c:auto val="1"/>
        <c:lblAlgn val="ctr"/>
        <c:lblOffset val="100"/>
        <c:noMultiLvlLbl val="0"/>
      </c:catAx>
      <c:valAx>
        <c:axId val="186119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Total</a:t>
                </a:r>
                <a:r>
                  <a:rPr lang="en-MY" baseline="0"/>
                  <a:t> Net Present Cost [GBP 2025]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9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 - nu nuclear'!$A$2</c:f>
              <c:strCache>
                <c:ptCount val="1"/>
                <c:pt idx="0">
                  <c:v>RS_CAPEX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nuclear'!$B$2:$G$2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  <c:pt idx="4">
                  <c:v>14744.22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1-4ED4-B8FE-86E15427873E}"/>
            </c:ext>
          </c:extLst>
        </c:ser>
        <c:ser>
          <c:idx val="1"/>
          <c:order val="1"/>
          <c:tx>
            <c:strRef>
              <c:f>'Final Result - nu nuclear'!$A$3</c:f>
              <c:strCache>
                <c:ptCount val="1"/>
                <c:pt idx="0">
                  <c:v>US_CAPEX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nuclear'!$B$3:$G$3</c:f>
              <c:numCache>
                <c:formatCode>0</c:formatCode>
                <c:ptCount val="6"/>
                <c:pt idx="0">
                  <c:v>16025.85</c:v>
                </c:pt>
                <c:pt idx="1">
                  <c:v>16171.65</c:v>
                </c:pt>
                <c:pt idx="2">
                  <c:v>16171.65</c:v>
                </c:pt>
                <c:pt idx="3" formatCode="General">
                  <c:v>16171.65</c:v>
                </c:pt>
                <c:pt idx="4">
                  <c:v>9557.5499999999993</c:v>
                </c:pt>
                <c:pt idx="5">
                  <c:v>15651.9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1-4ED4-B8FE-86E15427873E}"/>
            </c:ext>
          </c:extLst>
        </c:ser>
        <c:ser>
          <c:idx val="2"/>
          <c:order val="2"/>
          <c:tx>
            <c:strRef>
              <c:f>'Final Result - nu nuclear'!$A$4</c:f>
              <c:strCache>
                <c:ptCount val="1"/>
                <c:pt idx="0">
                  <c:v>ON_CAPEX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nuclear'!$B$4:$G$4</c:f>
              <c:numCache>
                <c:formatCode>0</c:formatCode>
                <c:ptCount val="6"/>
                <c:pt idx="0">
                  <c:v>16427.04</c:v>
                </c:pt>
                <c:pt idx="1">
                  <c:v>16074.24</c:v>
                </c:pt>
                <c:pt idx="2">
                  <c:v>16074.24</c:v>
                </c:pt>
                <c:pt idx="3" formatCode="General">
                  <c:v>16074.24</c:v>
                </c:pt>
                <c:pt idx="4">
                  <c:v>26017.599999999999</c:v>
                </c:pt>
                <c:pt idx="5">
                  <c:v>16107.84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01-4ED4-B8FE-86E15427873E}"/>
            </c:ext>
          </c:extLst>
        </c:ser>
        <c:ser>
          <c:idx val="3"/>
          <c:order val="3"/>
          <c:tx>
            <c:strRef>
              <c:f>'Final Result - nu nuclear'!$A$5</c:f>
              <c:strCache>
                <c:ptCount val="1"/>
                <c:pt idx="0">
                  <c:v>OF_CAPEX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nuclear'!$B$5:$G$5</c:f>
              <c:numCache>
                <c:formatCode>0</c:formatCode>
                <c:ptCount val="6"/>
                <c:pt idx="0">
                  <c:v>49933.42</c:v>
                </c:pt>
                <c:pt idx="1">
                  <c:v>56738.67</c:v>
                </c:pt>
                <c:pt idx="2">
                  <c:v>56738.67</c:v>
                </c:pt>
                <c:pt idx="3" formatCode="General">
                  <c:v>56738.67</c:v>
                </c:pt>
                <c:pt idx="4">
                  <c:v>49759.01</c:v>
                </c:pt>
                <c:pt idx="5">
                  <c:v>56665.32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01-4ED4-B8FE-86E15427873E}"/>
            </c:ext>
          </c:extLst>
        </c:ser>
        <c:ser>
          <c:idx val="4"/>
          <c:order val="4"/>
          <c:tx>
            <c:strRef>
              <c:f>'Final Result - nu nuclear'!$A$6</c:f>
              <c:strCache>
                <c:ptCount val="1"/>
                <c:pt idx="0">
                  <c:v>NP_CAPEX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nuclear'!$B$6:$G$6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01-4ED4-B8FE-86E15427873E}"/>
            </c:ext>
          </c:extLst>
        </c:ser>
        <c:ser>
          <c:idx val="5"/>
          <c:order val="5"/>
          <c:tx>
            <c:strRef>
              <c:f>'Final Result - nu nuclear'!$A$7</c:f>
              <c:strCache>
                <c:ptCount val="1"/>
                <c:pt idx="0">
                  <c:v>HP_CAPEX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nuclear'!$B$7:$G$7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6422.94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01-4ED4-B8FE-86E15427873E}"/>
            </c:ext>
          </c:extLst>
        </c:ser>
        <c:ser>
          <c:idx val="6"/>
          <c:order val="6"/>
          <c:tx>
            <c:strRef>
              <c:f>'Final Result - nu nuclear'!$A$8</c:f>
              <c:strCache>
                <c:ptCount val="1"/>
                <c:pt idx="0">
                  <c:v>NG_CAPEX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nuclear'!$B$8:$G$8</c:f>
              <c:numCache>
                <c:formatCode>0</c:formatCode>
                <c:ptCount val="6"/>
                <c:pt idx="0">
                  <c:v>41095.1</c:v>
                </c:pt>
                <c:pt idx="1">
                  <c:v>41363.85</c:v>
                </c:pt>
                <c:pt idx="2">
                  <c:v>41363.85</c:v>
                </c:pt>
                <c:pt idx="3" formatCode="General">
                  <c:v>41363.85</c:v>
                </c:pt>
                <c:pt idx="4">
                  <c:v>0</c:v>
                </c:pt>
                <c:pt idx="5">
                  <c:v>41052.1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01-4ED4-B8FE-86E154278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1182720"/>
        <c:axId val="1861163584"/>
      </c:barChart>
      <c:catAx>
        <c:axId val="186118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63584"/>
        <c:crosses val="autoZero"/>
        <c:auto val="1"/>
        <c:lblAlgn val="ctr"/>
        <c:lblOffset val="100"/>
        <c:noMultiLvlLbl val="0"/>
      </c:catAx>
      <c:valAx>
        <c:axId val="18611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8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 - nu nuclear'!$A$11</c:f>
              <c:strCache>
                <c:ptCount val="1"/>
                <c:pt idx="0">
                  <c:v>Carbon Abatement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nuclear'!$B$11:$G$11</c:f>
              <c:numCache>
                <c:formatCode>0</c:formatCode>
                <c:ptCount val="6"/>
                <c:pt idx="0">
                  <c:v>2975</c:v>
                </c:pt>
                <c:pt idx="1">
                  <c:v>6350</c:v>
                </c:pt>
                <c:pt idx="2">
                  <c:v>6390</c:v>
                </c:pt>
                <c:pt idx="3" formatCode="General">
                  <c:v>3353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6-44C4-9252-CB6B865C9A8B}"/>
            </c:ext>
          </c:extLst>
        </c:ser>
        <c:ser>
          <c:idx val="1"/>
          <c:order val="1"/>
          <c:tx>
            <c:strRef>
              <c:f>'Final Result - nu nuclear'!$A$12</c:f>
              <c:strCache>
                <c:ptCount val="1"/>
                <c:pt idx="0">
                  <c:v>RS Gen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nuclear'!$B$12:$G$12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  <c:pt idx="4">
                  <c:v>4314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6-44C4-9252-CB6B865C9A8B}"/>
            </c:ext>
          </c:extLst>
        </c:ser>
        <c:ser>
          <c:idx val="2"/>
          <c:order val="2"/>
          <c:tx>
            <c:strRef>
              <c:f>'Final Result - nu nuclear'!$A$13</c:f>
              <c:strCache>
                <c:ptCount val="1"/>
                <c:pt idx="0">
                  <c:v>US Gen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nuclear'!$B$13:$G$13</c:f>
              <c:numCache>
                <c:formatCode>0</c:formatCode>
                <c:ptCount val="6"/>
                <c:pt idx="0">
                  <c:v>6998</c:v>
                </c:pt>
                <c:pt idx="1">
                  <c:v>7042</c:v>
                </c:pt>
                <c:pt idx="2">
                  <c:v>6946</c:v>
                </c:pt>
                <c:pt idx="3" formatCode="General">
                  <c:v>7036</c:v>
                </c:pt>
                <c:pt idx="4">
                  <c:v>4180</c:v>
                </c:pt>
                <c:pt idx="5">
                  <c:v>6871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6-44C4-9252-CB6B865C9A8B}"/>
            </c:ext>
          </c:extLst>
        </c:ser>
        <c:ser>
          <c:idx val="3"/>
          <c:order val="3"/>
          <c:tx>
            <c:strRef>
              <c:f>'Final Result - nu nuclear'!$A$14</c:f>
              <c:strCache>
                <c:ptCount val="1"/>
                <c:pt idx="0">
                  <c:v>ON Gen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nuclear'!$B$14:$G$14</c:f>
              <c:numCache>
                <c:formatCode>0</c:formatCode>
                <c:ptCount val="6"/>
                <c:pt idx="0">
                  <c:v>10302</c:v>
                </c:pt>
                <c:pt idx="1">
                  <c:v>10112</c:v>
                </c:pt>
                <c:pt idx="2">
                  <c:v>9546</c:v>
                </c:pt>
                <c:pt idx="3" formatCode="General">
                  <c:v>10181</c:v>
                </c:pt>
                <c:pt idx="4">
                  <c:v>15025</c:v>
                </c:pt>
                <c:pt idx="5">
                  <c:v>10120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C6-44C4-9252-CB6B865C9A8B}"/>
            </c:ext>
          </c:extLst>
        </c:ser>
        <c:ser>
          <c:idx val="4"/>
          <c:order val="4"/>
          <c:tx>
            <c:strRef>
              <c:f>'Final Result - nu nuclear'!$A$15</c:f>
              <c:strCache>
                <c:ptCount val="1"/>
                <c:pt idx="0">
                  <c:v>OF Gen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nuclear'!$B$15:$G$15</c:f>
              <c:numCache>
                <c:formatCode>0</c:formatCode>
                <c:ptCount val="6"/>
                <c:pt idx="0">
                  <c:v>40121</c:v>
                </c:pt>
                <c:pt idx="1">
                  <c:v>40444</c:v>
                </c:pt>
                <c:pt idx="2">
                  <c:v>41067</c:v>
                </c:pt>
                <c:pt idx="3" formatCode="General">
                  <c:v>40255</c:v>
                </c:pt>
                <c:pt idx="4">
                  <c:v>36146</c:v>
                </c:pt>
                <c:pt idx="5">
                  <c:v>40346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C6-44C4-9252-CB6B865C9A8B}"/>
            </c:ext>
          </c:extLst>
        </c:ser>
        <c:ser>
          <c:idx val="5"/>
          <c:order val="5"/>
          <c:tx>
            <c:strRef>
              <c:f>'Final Result - nu nuclear'!$A$16</c:f>
              <c:strCache>
                <c:ptCount val="1"/>
                <c:pt idx="0">
                  <c:v>NP Gen Cost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nuclear'!$B$16:$G$16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General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C6-44C4-9252-CB6B865C9A8B}"/>
            </c:ext>
          </c:extLst>
        </c:ser>
        <c:ser>
          <c:idx val="6"/>
          <c:order val="6"/>
          <c:tx>
            <c:strRef>
              <c:f>'Final Result - nu nuclear'!$A$17</c:f>
              <c:strCache>
                <c:ptCount val="1"/>
                <c:pt idx="0">
                  <c:v>HP Gen Cost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nuclear'!$B$17:$G$17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1489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C6-44C4-9252-CB6B865C9A8B}"/>
            </c:ext>
          </c:extLst>
        </c:ser>
        <c:ser>
          <c:idx val="7"/>
          <c:order val="7"/>
          <c:tx>
            <c:strRef>
              <c:f>'Final Result - nu nuclear'!$A$18</c:f>
              <c:strCache>
                <c:ptCount val="1"/>
                <c:pt idx="0">
                  <c:v>NG Gen Cost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nuclear'!$B$18:$G$18</c:f>
              <c:numCache>
                <c:formatCode>0</c:formatCode>
                <c:ptCount val="6"/>
                <c:pt idx="0">
                  <c:v>2144</c:v>
                </c:pt>
                <c:pt idx="1">
                  <c:v>1520</c:v>
                </c:pt>
                <c:pt idx="2">
                  <c:v>14677</c:v>
                </c:pt>
                <c:pt idx="3" formatCode="General">
                  <c:v>1585</c:v>
                </c:pt>
                <c:pt idx="4">
                  <c:v>0</c:v>
                </c:pt>
                <c:pt idx="5">
                  <c:v>25950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C6-44C4-9252-CB6B865C9A8B}"/>
            </c:ext>
          </c:extLst>
        </c:ser>
        <c:ser>
          <c:idx val="8"/>
          <c:order val="8"/>
          <c:tx>
            <c:strRef>
              <c:f>'Final Result - nu nuclear'!$A$19</c:f>
              <c:strCache>
                <c:ptCount val="1"/>
                <c:pt idx="0">
                  <c:v>Load Shedding Cost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Result - nu nuclear'!$B$1:$G$1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'Final Result - nu nuclear'!$B$19:$G$19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795839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C6-44C4-9252-CB6B865C9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238256"/>
        <c:axId val="158264464"/>
      </c:barChart>
      <c:catAx>
        <c:axId val="15823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Carbon Pricing Mechanism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4464"/>
        <c:crosses val="autoZero"/>
        <c:auto val="1"/>
        <c:lblAlgn val="ctr"/>
        <c:lblOffset val="100"/>
        <c:noMultiLvlLbl val="0"/>
      </c:catAx>
      <c:valAx>
        <c:axId val="158264464"/>
        <c:scaling>
          <c:orientation val="minMax"/>
          <c:max val="1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Cummulative</a:t>
                </a:r>
                <a:r>
                  <a:rPr lang="en-MY" baseline="0"/>
                  <a:t> OPEX [GBP 2025]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Capacity!$A$2</c:f>
              <c:strCache>
                <c:ptCount val="1"/>
                <c:pt idx="0">
                  <c:v>Rooftop solar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Capacity!$B$2:$G$2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23781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D-4A7B-B333-208E47570FB0}"/>
            </c:ext>
          </c:extLst>
        </c:ser>
        <c:ser>
          <c:idx val="1"/>
          <c:order val="1"/>
          <c:tx>
            <c:strRef>
              <c:f>Capacity!$A$3</c:f>
              <c:strCache>
                <c:ptCount val="1"/>
                <c:pt idx="0">
                  <c:v>Utility-scale solar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Capacity!$B$3:$G$3</c:f>
              <c:numCache>
                <c:formatCode>General</c:formatCode>
                <c:ptCount val="6"/>
                <c:pt idx="0">
                  <c:v>35613</c:v>
                </c:pt>
                <c:pt idx="1">
                  <c:v>35613</c:v>
                </c:pt>
                <c:pt idx="2">
                  <c:v>36166</c:v>
                </c:pt>
                <c:pt idx="3">
                  <c:v>35860</c:v>
                </c:pt>
                <c:pt idx="4">
                  <c:v>21239</c:v>
                </c:pt>
                <c:pt idx="5">
                  <c:v>34782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D-4A7B-B333-208E47570FB0}"/>
            </c:ext>
          </c:extLst>
        </c:ser>
        <c:ser>
          <c:idx val="2"/>
          <c:order val="2"/>
          <c:tx>
            <c:strRef>
              <c:f>Capacity!$A$4</c:f>
              <c:strCache>
                <c:ptCount val="1"/>
                <c:pt idx="0">
                  <c:v>Onshore wind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Capacity!$B$4:$G$4</c:f>
              <c:numCache>
                <c:formatCode>General</c:formatCode>
                <c:ptCount val="6"/>
                <c:pt idx="0">
                  <c:v>14667</c:v>
                </c:pt>
                <c:pt idx="1">
                  <c:v>14667</c:v>
                </c:pt>
                <c:pt idx="2">
                  <c:v>13367</c:v>
                </c:pt>
                <c:pt idx="3">
                  <c:v>14463</c:v>
                </c:pt>
                <c:pt idx="4">
                  <c:v>23230</c:v>
                </c:pt>
                <c:pt idx="5">
                  <c:v>14382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D-4A7B-B333-208E47570FB0}"/>
            </c:ext>
          </c:extLst>
        </c:ser>
        <c:ser>
          <c:idx val="3"/>
          <c:order val="3"/>
          <c:tx>
            <c:strRef>
              <c:f>Capacity!$A$5</c:f>
              <c:strCache>
                <c:ptCount val="1"/>
                <c:pt idx="0">
                  <c:v>Ofshore wind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Capacity!$B$5:$G$5</c:f>
              <c:numCache>
                <c:formatCode>General</c:formatCode>
                <c:ptCount val="6"/>
                <c:pt idx="0">
                  <c:v>30634</c:v>
                </c:pt>
                <c:pt idx="1">
                  <c:v>30634</c:v>
                </c:pt>
                <c:pt idx="2">
                  <c:v>35402</c:v>
                </c:pt>
                <c:pt idx="3">
                  <c:v>34683</c:v>
                </c:pt>
                <c:pt idx="4">
                  <c:v>30527</c:v>
                </c:pt>
                <c:pt idx="5">
                  <c:v>34764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D-4A7B-B333-208E47570FB0}"/>
            </c:ext>
          </c:extLst>
        </c:ser>
        <c:ser>
          <c:idx val="4"/>
          <c:order val="4"/>
          <c:tx>
            <c:strRef>
              <c:f>Capacity!$A$6</c:f>
              <c:strCache>
                <c:ptCount val="1"/>
                <c:pt idx="0">
                  <c:v>Nuclear power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Capacity!$B$6:$G$6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D-4A7B-B333-208E47570FB0}"/>
            </c:ext>
          </c:extLst>
        </c:ser>
        <c:ser>
          <c:idx val="5"/>
          <c:order val="5"/>
          <c:tx>
            <c:strRef>
              <c:f>Capacity!$A$7</c:f>
              <c:strCache>
                <c:ptCount val="1"/>
                <c:pt idx="0">
                  <c:v>Hydropower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Capacity!$B$7:$G$7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2099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D-4A7B-B333-208E47570FB0}"/>
            </c:ext>
          </c:extLst>
        </c:ser>
        <c:ser>
          <c:idx val="6"/>
          <c:order val="6"/>
          <c:tx>
            <c:strRef>
              <c:f>Capacity!$A$8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Capacity!$B$1:$G$1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Capacity!$B$8:$G$8</c:f>
              <c:numCache>
                <c:formatCode>General</c:formatCode>
                <c:ptCount val="6"/>
                <c:pt idx="0">
                  <c:v>19114</c:v>
                </c:pt>
                <c:pt idx="1">
                  <c:v>19114</c:v>
                </c:pt>
                <c:pt idx="2">
                  <c:v>19264</c:v>
                </c:pt>
                <c:pt idx="3">
                  <c:v>19140</c:v>
                </c:pt>
                <c:pt idx="4">
                  <c:v>0</c:v>
                </c:pt>
                <c:pt idx="5">
                  <c:v>19094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BD-4A7B-B333-208E47570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1213920"/>
        <c:axId val="1861188128"/>
      </c:barChart>
      <c:catAx>
        <c:axId val="186121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88128"/>
        <c:crosses val="autoZero"/>
        <c:auto val="1"/>
        <c:lblAlgn val="ctr"/>
        <c:lblOffset val="100"/>
        <c:noMultiLvlLbl val="0"/>
      </c:catAx>
      <c:valAx>
        <c:axId val="18611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21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Emissions!$A$4</c:f>
              <c:strCache>
                <c:ptCount val="1"/>
                <c:pt idx="0">
                  <c:v>2025 - 2030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Emissions!$B$3:$G$3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Emissions!$B$4:$G$4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0.22530500000000001</c:v>
                </c:pt>
                <c:pt idx="3">
                  <c:v>0</c:v>
                </c:pt>
                <c:pt idx="4">
                  <c:v>0</c:v>
                </c:pt>
                <c:pt idx="5">
                  <c:v>6.7983000000000002E-2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4-44EC-9AED-6BD7023EF415}"/>
            </c:ext>
          </c:extLst>
        </c:ser>
        <c:ser>
          <c:idx val="1"/>
          <c:order val="1"/>
          <c:tx>
            <c:strRef>
              <c:f>Emissions!$A$5</c:f>
              <c:strCache>
                <c:ptCount val="1"/>
                <c:pt idx="0">
                  <c:v>2031 - 2035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Emissions!$B$3:$G$3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Emissions!$B$5:$G$5</c:f>
              <c:numCache>
                <c:formatCode>General</c:formatCode>
                <c:ptCount val="6"/>
                <c:pt idx="0">
                  <c:v>7.2425000000000003E-2</c:v>
                </c:pt>
                <c:pt idx="1">
                  <c:v>4.9141999999999998E-2</c:v>
                </c:pt>
                <c:pt idx="2">
                  <c:v>0.53782300000000005</c:v>
                </c:pt>
                <c:pt idx="3">
                  <c:v>7.6279E-2</c:v>
                </c:pt>
                <c:pt idx="4">
                  <c:v>0</c:v>
                </c:pt>
                <c:pt idx="5">
                  <c:v>3.9431020000000001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24-44EC-9AED-6BD7023EF415}"/>
            </c:ext>
          </c:extLst>
        </c:ser>
        <c:ser>
          <c:idx val="2"/>
          <c:order val="2"/>
          <c:tx>
            <c:strRef>
              <c:f>Emissions!$A$6</c:f>
              <c:strCache>
                <c:ptCount val="1"/>
                <c:pt idx="0">
                  <c:v>2036 - 2040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Emissions!$B$3:$G$3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Emissions!$B$6:$G$6</c:f>
              <c:numCache>
                <c:formatCode>General</c:formatCode>
                <c:ptCount val="6"/>
                <c:pt idx="0">
                  <c:v>1.1038619999999999</c:v>
                </c:pt>
                <c:pt idx="1">
                  <c:v>1.058805</c:v>
                </c:pt>
                <c:pt idx="2">
                  <c:v>1.9203159999999999</c:v>
                </c:pt>
                <c:pt idx="3">
                  <c:v>1.1032200000000001</c:v>
                </c:pt>
                <c:pt idx="4">
                  <c:v>0</c:v>
                </c:pt>
                <c:pt idx="5">
                  <c:v>26.27957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24-44EC-9AED-6BD7023EF415}"/>
            </c:ext>
          </c:extLst>
        </c:ser>
        <c:ser>
          <c:idx val="3"/>
          <c:order val="3"/>
          <c:tx>
            <c:strRef>
              <c:f>Emissions!$A$7</c:f>
              <c:strCache>
                <c:ptCount val="1"/>
                <c:pt idx="0">
                  <c:v>2041 - 2045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Emissions!$B$3:$G$3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Emissions!$B$7:$G$7</c:f>
              <c:numCache>
                <c:formatCode>General</c:formatCode>
                <c:ptCount val="6"/>
                <c:pt idx="0">
                  <c:v>2.7917900000000002</c:v>
                </c:pt>
                <c:pt idx="1">
                  <c:v>1.987519</c:v>
                </c:pt>
                <c:pt idx="2">
                  <c:v>29.344055000000001</c:v>
                </c:pt>
                <c:pt idx="3">
                  <c:v>2.0424959999999999</c:v>
                </c:pt>
                <c:pt idx="4">
                  <c:v>0</c:v>
                </c:pt>
                <c:pt idx="5">
                  <c:v>29.232624999999999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24-44EC-9AED-6BD7023EF415}"/>
            </c:ext>
          </c:extLst>
        </c:ser>
        <c:ser>
          <c:idx val="4"/>
          <c:order val="4"/>
          <c:tx>
            <c:strRef>
              <c:f>Emissions!$A$8</c:f>
              <c:strCache>
                <c:ptCount val="1"/>
                <c:pt idx="0">
                  <c:v>2046 - 2050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Emissions!$B$3:$G$3</c:f>
              <c:strCache>
                <c:ptCount val="6"/>
                <c:pt idx="0">
                  <c:v>Carbon Abatement</c:v>
                </c:pt>
                <c:pt idx="1">
                  <c:v>CCS Only</c:v>
                </c:pt>
                <c:pt idx="2">
                  <c:v>UK Current</c:v>
                </c:pt>
                <c:pt idx="3">
                  <c:v>Increasing Carbon Cost</c:v>
                </c:pt>
                <c:pt idx="4">
                  <c:v>Complete Ban of Thermal Plant</c:v>
                </c:pt>
                <c:pt idx="5">
                  <c:v>No Carbon Cost</c:v>
                </c:pt>
              </c:strCache>
            </c:strRef>
          </c:cat>
          <c:val>
            <c:numRef>
              <c:f>Emissions!$B$8:$G$8</c:f>
              <c:numCache>
                <c:formatCode>General</c:formatCode>
                <c:ptCount val="6"/>
                <c:pt idx="0">
                  <c:v>5.165762</c:v>
                </c:pt>
                <c:pt idx="1">
                  <c:v>3.047771</c:v>
                </c:pt>
                <c:pt idx="2">
                  <c:v>31.095677999999999</c:v>
                </c:pt>
                <c:pt idx="3">
                  <c:v>3.1486689999999999</c:v>
                </c:pt>
                <c:pt idx="4">
                  <c:v>0</c:v>
                </c:pt>
                <c:pt idx="5">
                  <c:v>30.877808000000002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24-44EC-9AED-6BD7023EF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8600752"/>
        <c:axId val="1468606992"/>
      </c:barChart>
      <c:catAx>
        <c:axId val="146860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Carbon</a:t>
                </a:r>
                <a:r>
                  <a:rPr lang="en-MY" baseline="0"/>
                  <a:t> Pricing Scheme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606992"/>
        <c:crosses val="autoZero"/>
        <c:auto val="1"/>
        <c:lblAlgn val="ctr"/>
        <c:lblOffset val="100"/>
        <c:noMultiLvlLbl val="0"/>
      </c:catAx>
      <c:valAx>
        <c:axId val="1468606992"/>
        <c:scaling>
          <c:orientation val="minMax"/>
          <c:max val="3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Emissions (MtCO2e)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6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425450</xdr:colOff>
      <xdr:row>13</xdr:row>
      <xdr:rowOff>114300</xdr:rowOff>
    </xdr:from>
    <xdr:to>
      <xdr:col>19</xdr:col>
      <xdr:colOff>501650</xdr:colOff>
      <xdr:row>32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82F815-7F25-4BDD-BA75-704CC077D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586704</xdr:colOff>
      <xdr:row>0</xdr:row>
      <xdr:rowOff>0</xdr:rowOff>
    </xdr:from>
    <xdr:to>
      <xdr:col>24</xdr:col>
      <xdr:colOff>61085</xdr:colOff>
      <xdr:row>14</xdr:row>
      <xdr:rowOff>120649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A17406-0B02-43B7-8FFD-26FE9EC5C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287262</xdr:colOff>
      <xdr:row>32</xdr:row>
      <xdr:rowOff>155727</xdr:rowOff>
    </xdr:from>
    <xdr:to>
      <xdr:col>18</xdr:col>
      <xdr:colOff>585712</xdr:colOff>
      <xdr:row>51</xdr:row>
      <xdr:rowOff>85876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A82546-0904-4547-A6EA-0358DEE6F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0</xdr:row>
      <xdr:rowOff>149224</xdr:rowOff>
    </xdr:from>
    <xdr:to>
      <xdr:col>16</xdr:col>
      <xdr:colOff>146049</xdr:colOff>
      <xdr:row>18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8FBB59-4A34-4494-B45D-623960390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577850</xdr:colOff>
      <xdr:row>3</xdr:row>
      <xdr:rowOff>19050</xdr:rowOff>
    </xdr:from>
    <xdr:to>
      <xdr:col>9</xdr:col>
      <xdr:colOff>260350</xdr:colOff>
      <xdr:row>4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CDB9F3-5E0E-468D-93AD-CEB8CB6A0A9E}"/>
            </a:ext>
          </a:extLst>
        </xdr:cNvPr>
        <xdr:cNvSpPr txBox="1"/>
      </xdr:nvSpPr>
      <xdr:spPr>
        <a:xfrm>
          <a:off x="8356600" y="571500"/>
          <a:ext cx="901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/>
            <a:t>91372 MW</a:t>
          </a:r>
        </a:p>
      </xdr:txBody>
    </xdr:sp>
    <xdr:clientData/>
  </xdr:twoCellAnchor>
  <xdr:twoCellAnchor>
    <xdr:from>
      <xdr:col>9</xdr:col>
      <xdr:colOff>133350</xdr:colOff>
      <xdr:row>3</xdr:row>
      <xdr:rowOff>6350</xdr:rowOff>
    </xdr:from>
    <xdr:to>
      <xdr:col>10</xdr:col>
      <xdr:colOff>425450</xdr:colOff>
      <xdr:row>4</xdr:row>
      <xdr:rowOff>82550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CEB999E-2DD7-4153-846E-5B2E31A55F1F}"/>
            </a:ext>
          </a:extLst>
        </xdr:cNvPr>
        <xdr:cNvSpPr txBox="1"/>
      </xdr:nvSpPr>
      <xdr:spPr>
        <a:xfrm>
          <a:off x="9131300" y="558800"/>
          <a:ext cx="901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/>
            <a:t>91765 MW</a:t>
          </a:r>
        </a:p>
      </xdr:txBody>
    </xdr:sp>
    <xdr:clientData/>
  </xdr:twoCellAnchor>
  <xdr:twoCellAnchor>
    <xdr:from>
      <xdr:col>10</xdr:col>
      <xdr:colOff>368300</xdr:colOff>
      <xdr:row>3</xdr:row>
      <xdr:rowOff>0</xdr:rowOff>
    </xdr:from>
    <xdr:to>
      <xdr:col>12</xdr:col>
      <xdr:colOff>50800</xdr:colOff>
      <xdr:row>4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530C928-E638-484D-8BD6-FD9FA3721431}"/>
            </a:ext>
          </a:extLst>
        </xdr:cNvPr>
        <xdr:cNvSpPr txBox="1"/>
      </xdr:nvSpPr>
      <xdr:spPr>
        <a:xfrm>
          <a:off x="9975850" y="552450"/>
          <a:ext cx="901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/>
            <a:t>90883 MW</a:t>
          </a:r>
        </a:p>
      </xdr:txBody>
    </xdr:sp>
    <xdr:clientData/>
  </xdr:twoCellAnchor>
  <xdr:twoCellAnchor>
    <xdr:from>
      <xdr:col>11</xdr:col>
      <xdr:colOff>520700</xdr:colOff>
      <xdr:row>3</xdr:row>
      <xdr:rowOff>0</xdr:rowOff>
    </xdr:from>
    <xdr:to>
      <xdr:col>13</xdr:col>
      <xdr:colOff>203200</xdr:colOff>
      <xdr:row>4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2404A6-3FB7-4AB1-B636-1621D9956706}"/>
            </a:ext>
          </a:extLst>
        </xdr:cNvPr>
        <xdr:cNvSpPr txBox="1"/>
      </xdr:nvSpPr>
      <xdr:spPr>
        <a:xfrm>
          <a:off x="10737850" y="552450"/>
          <a:ext cx="901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/>
            <a:t>90759 MW</a:t>
          </a:r>
        </a:p>
      </xdr:txBody>
    </xdr:sp>
    <xdr:clientData/>
  </xdr:twoCellAnchor>
  <xdr:twoCellAnchor>
    <xdr:from>
      <xdr:col>13</xdr:col>
      <xdr:colOff>88900</xdr:colOff>
      <xdr:row>1</xdr:row>
      <xdr:rowOff>82550</xdr:rowOff>
    </xdr:from>
    <xdr:to>
      <xdr:col>14</xdr:col>
      <xdr:colOff>381000</xdr:colOff>
      <xdr:row>2</xdr:row>
      <xdr:rowOff>158750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3297C89-ECBF-44F8-B317-2BCD30E7E355}"/>
            </a:ext>
          </a:extLst>
        </xdr:cNvPr>
        <xdr:cNvSpPr txBox="1"/>
      </xdr:nvSpPr>
      <xdr:spPr>
        <a:xfrm>
          <a:off x="11525250" y="266700"/>
          <a:ext cx="901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050"/>
            <a:t>97408 MW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0.80787</cdr:x>
      <cdr:y>0.18756</cdr:y>
    </cdr:from>
    <cdr:to>
      <cdr:x>0.97222</cdr:x>
      <cdr:y>0.26851</cdr:y>
    </cdr:to>
    <cdr:sp macro="" textlink="">
      <cdr:nvSpPr>
        <cdr:cNvPr id="2" name="TextBox 9">
          <a:extLst xmlns:a="http://schemas.openxmlformats.org/drawingml/2006/main">
            <a:ext uri="{FF2B5EF4-FFF2-40B4-BE49-F238E27FC236}">
              <a16:creationId xmlns:a16="http://schemas.microsoft.com/office/drawing/2014/main" id="{132404A6-3FB7-4AB1-B636-1621D9956706}"/>
            </a:ext>
          </a:extLst>
        </cdr:cNvPr>
        <cdr:cNvSpPr txBox="1"/>
      </cdr:nvSpPr>
      <cdr:spPr>
        <a:xfrm xmlns:a="http://schemas.openxmlformats.org/drawingml/2006/main">
          <a:off x="4432300" y="603250"/>
          <a:ext cx="901700" cy="2603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MY" sz="1050"/>
            <a:t>90151 MW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561974</xdr:colOff>
      <xdr:row>14</xdr:row>
      <xdr:rowOff>107950</xdr:rowOff>
    </xdr:from>
    <xdr:to>
      <xdr:col>17</xdr:col>
      <xdr:colOff>120650</xdr:colOff>
      <xdr:row>31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24A59C-FDC8-4BFF-BA67-AA8127301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222250</xdr:colOff>
      <xdr:row>20</xdr:row>
      <xdr:rowOff>50800</xdr:rowOff>
    </xdr:from>
    <xdr:to>
      <xdr:col>15</xdr:col>
      <xdr:colOff>146050</xdr:colOff>
      <xdr:row>20</xdr:row>
      <xdr:rowOff>50800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8518E6B-F941-4677-B3F0-33E769189EC4}"/>
            </a:ext>
          </a:extLst>
        </xdr:cNvPr>
        <xdr:cNvCxnSpPr/>
      </xdr:nvCxnSpPr>
      <xdr:spPr>
        <a:xfrm>
          <a:off x="6667500" y="3733800"/>
          <a:ext cx="5772150" cy="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0.04024</cdr:x>
      <cdr:y>0.48472</cdr:y>
    </cdr:from>
    <cdr:to>
      <cdr:x>0.50934</cdr:x>
      <cdr:y>0.56822</cdr:y>
    </cdr:to>
    <cdr:sp macro="" textlink="">
      <cdr:nvSpPr>
        <cdr:cNvPr id="2" name="TextBox 7">
          <a:extLst xmlns:a="http://schemas.openxmlformats.org/drawingml/2006/main">
            <a:ext uri="{FF2B5EF4-FFF2-40B4-BE49-F238E27FC236}">
              <a16:creationId xmlns:a16="http://schemas.microsoft.com/office/drawing/2014/main" id="{DCEB999E-2DD7-4153-846E-5B2E31A55F1F}"/>
            </a:ext>
          </a:extLst>
        </cdr:cNvPr>
        <cdr:cNvSpPr txBox="1"/>
      </cdr:nvSpPr>
      <cdr:spPr>
        <a:xfrm xmlns:a="http://schemas.openxmlformats.org/drawingml/2006/main">
          <a:off x="266667" y="1511295"/>
          <a:ext cx="3108363" cy="2603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MY" sz="1050">
              <a:solidFill>
                <a:srgbClr val="FF0000"/>
              </a:solidFill>
            </a:rPr>
            <a:t>UK LULUCF Carbon Offsetting Credit: 3400 MtCO2e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opLeftCell="A10" zoomScale="71" workbookViewId="0">
      <selection activeCell="G31" sqref="G31:G34"/>
    </sheetView>
  </sheetViews>
  <sheetFormatPr defaultRowHeight="14.5" x14ac:dyDescent="0.35"/>
  <cols>
    <col min="1" max="1" width="20.90625" bestFit="1" customWidth="1"/>
    <col min="2" max="2" width="16.7265625" bestFit="1" customWidth="1"/>
    <col min="4" max="4" width="9.90625" bestFit="1" customWidth="1"/>
    <col min="5" max="5" width="20.08984375" bestFit="1" customWidth="1"/>
    <col min="6" max="6" width="27" bestFit="1" customWidth="1"/>
    <col min="7" max="7" width="13.90625" bestFit="1" customWidth="1"/>
  </cols>
  <sheetData>
    <row r="1" spans="1:7" x14ac:dyDescent="0.35">
      <c r="B1" t="s">
        <v>18</v>
      </c>
      <c r="C1" t="s">
        <v>28</v>
      </c>
      <c r="D1" t="s">
        <v>29</v>
      </c>
      <c r="E1" t="s">
        <v>30</v>
      </c>
      <c r="F1" t="s">
        <v>31</v>
      </c>
      <c r="G1" t="s">
        <v>33</v>
      </c>
    </row>
    <row r="2" spans="1:7" x14ac:dyDescent="0.35">
      <c r="A2" t="s">
        <v>10</v>
      </c>
      <c r="B2" s="1">
        <v>0</v>
      </c>
      <c r="C2" s="1">
        <v>0</v>
      </c>
      <c r="D2" s="1">
        <v>0</v>
      </c>
      <c r="E2">
        <v>0</v>
      </c>
      <c r="F2" s="1">
        <v>14744.22</v>
      </c>
      <c r="G2" s="1">
        <v>0</v>
      </c>
    </row>
    <row r="3" spans="1:7" x14ac:dyDescent="0.35">
      <c r="A3" t="s">
        <v>11</v>
      </c>
      <c r="B3" s="1">
        <v>16025.85</v>
      </c>
      <c r="C3" s="1">
        <v>16171.65</v>
      </c>
      <c r="D3" s="1">
        <v>16171.65</v>
      </c>
      <c r="E3">
        <v>16171.65</v>
      </c>
      <c r="F3" s="1">
        <v>9557.5499999999993</v>
      </c>
      <c r="G3" s="1">
        <v>15651.9</v>
      </c>
    </row>
    <row r="4" spans="1:7" x14ac:dyDescent="0.35">
      <c r="A4" t="s">
        <v>12</v>
      </c>
      <c r="B4" s="1">
        <v>16427.04</v>
      </c>
      <c r="C4" s="1">
        <v>16074.24</v>
      </c>
      <c r="D4" s="1">
        <v>16074.24</v>
      </c>
      <c r="E4">
        <v>16074.24</v>
      </c>
      <c r="F4" s="1">
        <v>26017.599999999999</v>
      </c>
      <c r="G4" s="1">
        <v>16107.84</v>
      </c>
    </row>
    <row r="5" spans="1:7" x14ac:dyDescent="0.35">
      <c r="A5" t="s">
        <v>13</v>
      </c>
      <c r="B5" s="1">
        <v>49933.42</v>
      </c>
      <c r="C5" s="1">
        <v>56738.67</v>
      </c>
      <c r="D5" s="1">
        <v>56738.67</v>
      </c>
      <c r="E5">
        <v>56738.67</v>
      </c>
      <c r="F5" s="1">
        <v>49759.01</v>
      </c>
      <c r="G5" s="1">
        <v>56665.32</v>
      </c>
    </row>
    <row r="6" spans="1:7" x14ac:dyDescent="0.35">
      <c r="A6" t="s">
        <v>14</v>
      </c>
      <c r="B6" s="1">
        <v>0</v>
      </c>
      <c r="C6" s="1">
        <v>0</v>
      </c>
      <c r="D6" s="1">
        <v>0</v>
      </c>
      <c r="E6">
        <v>0</v>
      </c>
      <c r="F6" s="1">
        <v>0</v>
      </c>
      <c r="G6" s="1">
        <v>0</v>
      </c>
    </row>
    <row r="7" spans="1:7" x14ac:dyDescent="0.35">
      <c r="A7" t="s">
        <v>16</v>
      </c>
      <c r="B7" s="1">
        <v>0</v>
      </c>
      <c r="C7" s="1">
        <v>0</v>
      </c>
      <c r="D7" s="1">
        <v>0</v>
      </c>
      <c r="E7" s="1">
        <v>0</v>
      </c>
      <c r="F7" s="1">
        <v>6422.94</v>
      </c>
      <c r="G7" s="1">
        <v>0</v>
      </c>
    </row>
    <row r="8" spans="1:7" x14ac:dyDescent="0.35">
      <c r="A8" t="s">
        <v>15</v>
      </c>
      <c r="B8" s="1">
        <v>41095.1</v>
      </c>
      <c r="C8" s="1">
        <v>41363.85</v>
      </c>
      <c r="D8" s="1">
        <v>41363.85</v>
      </c>
      <c r="E8">
        <v>41363.85</v>
      </c>
      <c r="F8" s="1">
        <v>0</v>
      </c>
      <c r="G8" s="1">
        <v>41052.1</v>
      </c>
    </row>
    <row r="9" spans="1:7" x14ac:dyDescent="0.35">
      <c r="A9" t="s">
        <v>0</v>
      </c>
      <c r="B9" s="1">
        <v>2440.2942183199998</v>
      </c>
      <c r="C9" s="1">
        <v>1960.4296765199997</v>
      </c>
      <c r="D9" s="1">
        <v>466.93615672000004</v>
      </c>
      <c r="E9">
        <v>2304.7046553200003</v>
      </c>
      <c r="F9" s="1">
        <v>2635.4286807200001</v>
      </c>
      <c r="G9" s="1">
        <v>2215.3103523199998</v>
      </c>
    </row>
    <row r="10" spans="1:7" x14ac:dyDescent="0.35">
      <c r="A10" t="s">
        <v>1</v>
      </c>
      <c r="B10" s="1">
        <v>2536.9322750000001</v>
      </c>
      <c r="C10" s="1">
        <v>2536.9322750000001</v>
      </c>
      <c r="D10" s="1">
        <v>2536.9322750000001</v>
      </c>
      <c r="E10">
        <v>2536.9322750000001</v>
      </c>
      <c r="F10" s="1">
        <v>2536</v>
      </c>
      <c r="G10" s="1">
        <v>2536</v>
      </c>
    </row>
    <row r="11" spans="1:7" x14ac:dyDescent="0.35">
      <c r="A11" t="s">
        <v>2</v>
      </c>
      <c r="B11" s="1">
        <v>2975</v>
      </c>
      <c r="C11" s="1">
        <v>6350</v>
      </c>
      <c r="D11" s="1">
        <v>6390</v>
      </c>
      <c r="E11">
        <v>3353</v>
      </c>
      <c r="F11" s="1">
        <v>0</v>
      </c>
      <c r="G11" s="1">
        <v>0</v>
      </c>
    </row>
    <row r="12" spans="1:7" x14ac:dyDescent="0.35">
      <c r="A12" t="s">
        <v>3</v>
      </c>
      <c r="B12" s="1">
        <v>0</v>
      </c>
      <c r="C12" s="1">
        <v>0</v>
      </c>
      <c r="D12" s="1">
        <v>0</v>
      </c>
      <c r="E12">
        <v>0</v>
      </c>
      <c r="F12" s="1">
        <v>4314</v>
      </c>
      <c r="G12" s="1">
        <v>0</v>
      </c>
    </row>
    <row r="13" spans="1:7" x14ac:dyDescent="0.35">
      <c r="A13" t="s">
        <v>4</v>
      </c>
      <c r="B13" s="1">
        <v>6998</v>
      </c>
      <c r="C13" s="1">
        <v>7042</v>
      </c>
      <c r="D13" s="1">
        <v>6946</v>
      </c>
      <c r="E13">
        <v>7036</v>
      </c>
      <c r="F13" s="1">
        <v>4180</v>
      </c>
      <c r="G13" s="1">
        <v>6871</v>
      </c>
    </row>
    <row r="14" spans="1:7" x14ac:dyDescent="0.35">
      <c r="A14" t="s">
        <v>5</v>
      </c>
      <c r="B14" s="1">
        <v>10302</v>
      </c>
      <c r="C14" s="1">
        <v>10112</v>
      </c>
      <c r="D14" s="1">
        <v>9546</v>
      </c>
      <c r="E14">
        <v>10181</v>
      </c>
      <c r="F14" s="1">
        <v>15025</v>
      </c>
      <c r="G14" s="1">
        <v>10120</v>
      </c>
    </row>
    <row r="15" spans="1:7" x14ac:dyDescent="0.35">
      <c r="A15" t="s">
        <v>6</v>
      </c>
      <c r="B15" s="1">
        <v>40121</v>
      </c>
      <c r="C15" s="1">
        <v>40444</v>
      </c>
      <c r="D15" s="1">
        <v>41067</v>
      </c>
      <c r="E15">
        <v>40255</v>
      </c>
      <c r="F15" s="1">
        <v>36146</v>
      </c>
      <c r="G15" s="1">
        <v>40346</v>
      </c>
    </row>
    <row r="16" spans="1:7" x14ac:dyDescent="0.35">
      <c r="A16" t="s">
        <v>7</v>
      </c>
      <c r="B16" s="1">
        <v>0</v>
      </c>
      <c r="C16" s="1">
        <v>0</v>
      </c>
      <c r="D16" s="1">
        <v>0</v>
      </c>
      <c r="E16">
        <v>0</v>
      </c>
      <c r="F16" s="1">
        <v>0</v>
      </c>
      <c r="G16" s="1">
        <v>0</v>
      </c>
    </row>
    <row r="17" spans="1:7" x14ac:dyDescent="0.35">
      <c r="A17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1489</v>
      </c>
      <c r="G17" s="1">
        <v>0</v>
      </c>
    </row>
    <row r="18" spans="1:7" x14ac:dyDescent="0.35">
      <c r="A18" t="s">
        <v>8</v>
      </c>
      <c r="B18" s="1">
        <v>2144</v>
      </c>
      <c r="C18" s="1">
        <v>1520</v>
      </c>
      <c r="D18" s="1">
        <v>14677</v>
      </c>
      <c r="E18">
        <v>1585</v>
      </c>
      <c r="F18" s="1">
        <v>0</v>
      </c>
      <c r="G18" s="1">
        <v>25950</v>
      </c>
    </row>
    <row r="19" spans="1:7" x14ac:dyDescent="0.35">
      <c r="A19" t="s">
        <v>32</v>
      </c>
      <c r="B19" s="1">
        <v>0</v>
      </c>
      <c r="C19" s="1">
        <v>0</v>
      </c>
      <c r="D19" s="1">
        <v>0</v>
      </c>
      <c r="E19" s="1">
        <v>0</v>
      </c>
      <c r="F19" s="1">
        <v>795839</v>
      </c>
      <c r="G19" s="1">
        <v>0</v>
      </c>
    </row>
    <row r="20" spans="1:7" x14ac:dyDescent="0.35">
      <c r="A20" t="s">
        <v>9</v>
      </c>
      <c r="B20" s="1">
        <v>-5475</v>
      </c>
      <c r="C20" s="1">
        <v>-5475</v>
      </c>
      <c r="D20" s="1">
        <v>-27375</v>
      </c>
      <c r="E20">
        <v>-5475</v>
      </c>
      <c r="F20">
        <v>-49275</v>
      </c>
      <c r="G20">
        <v>-38325</v>
      </c>
    </row>
    <row r="21" spans="1:7" x14ac:dyDescent="0.35">
      <c r="B21" s="1">
        <f>B20*365*5</f>
        <v>-9991875</v>
      </c>
      <c r="C21" s="1">
        <f t="shared" ref="C21:G21" si="0">C20*365*5</f>
        <v>-9991875</v>
      </c>
      <c r="D21" s="1">
        <f t="shared" si="0"/>
        <v>-49959375</v>
      </c>
      <c r="E21" s="1">
        <f t="shared" si="0"/>
        <v>-9991875</v>
      </c>
      <c r="F21" s="1">
        <f t="shared" si="0"/>
        <v>-89926875</v>
      </c>
      <c r="G21" s="1">
        <f t="shared" si="0"/>
        <v>-69943125</v>
      </c>
    </row>
    <row r="23" spans="1:7" x14ac:dyDescent="0.35">
      <c r="B23" t="s">
        <v>18</v>
      </c>
      <c r="C23" t="s">
        <v>28</v>
      </c>
      <c r="D23" t="s">
        <v>29</v>
      </c>
      <c r="E23" t="s">
        <v>30</v>
      </c>
      <c r="F23" t="s">
        <v>31</v>
      </c>
      <c r="G23" t="s">
        <v>33</v>
      </c>
    </row>
    <row r="24" spans="1:7" x14ac:dyDescent="0.35">
      <c r="A24" t="s">
        <v>26</v>
      </c>
      <c r="B24" s="1">
        <f>SUM(B2:B10)</f>
        <v>128458.63649332001</v>
      </c>
      <c r="C24" s="1">
        <f t="shared" ref="C24:G24" si="1">SUM(C2:C10)</f>
        <v>134845.77195152</v>
      </c>
      <c r="D24" s="1">
        <f t="shared" si="1"/>
        <v>133352.27843172001</v>
      </c>
      <c r="E24" s="1">
        <f t="shared" si="1"/>
        <v>135190.04693032001</v>
      </c>
      <c r="F24" s="1">
        <f t="shared" si="1"/>
        <v>111672.74868072</v>
      </c>
      <c r="G24" s="1">
        <f t="shared" si="1"/>
        <v>134228.47035232</v>
      </c>
    </row>
    <row r="25" spans="1:7" x14ac:dyDescent="0.35">
      <c r="A25" t="s">
        <v>27</v>
      </c>
      <c r="B25" s="1">
        <f>SUM(B11:B19)</f>
        <v>62540</v>
      </c>
      <c r="C25" s="1">
        <f t="shared" ref="C25:G25" si="2">SUM(C11:C19)</f>
        <v>65468</v>
      </c>
      <c r="D25" s="1">
        <f t="shared" si="2"/>
        <v>78626</v>
      </c>
      <c r="E25" s="1">
        <f t="shared" si="2"/>
        <v>62410</v>
      </c>
      <c r="F25" s="1">
        <f t="shared" si="2"/>
        <v>856993</v>
      </c>
      <c r="G25" s="1">
        <f t="shared" si="2"/>
        <v>83287</v>
      </c>
    </row>
    <row r="26" spans="1:7" x14ac:dyDescent="0.35">
      <c r="A26" t="s">
        <v>43</v>
      </c>
      <c r="B26" s="1">
        <f>B20</f>
        <v>-5475</v>
      </c>
      <c r="C26" s="1">
        <f t="shared" ref="C26:G26" si="3">C20</f>
        <v>-5475</v>
      </c>
      <c r="D26" s="1">
        <f t="shared" si="3"/>
        <v>-27375</v>
      </c>
      <c r="E26" s="1">
        <f t="shared" si="3"/>
        <v>-5475</v>
      </c>
      <c r="F26" s="1">
        <f t="shared" si="3"/>
        <v>-49275</v>
      </c>
      <c r="G26" s="1">
        <f t="shared" si="3"/>
        <v>-38325</v>
      </c>
    </row>
    <row r="27" spans="1:7" x14ac:dyDescent="0.35">
      <c r="A27" t="s">
        <v>42</v>
      </c>
      <c r="B27" s="1">
        <f>SUM(B24:B26)</f>
        <v>185523.63649331999</v>
      </c>
      <c r="C27" s="1">
        <f t="shared" ref="C27:G27" si="4">SUM(C24:C26)</f>
        <v>194838.77195152</v>
      </c>
      <c r="D27" s="1">
        <f t="shared" si="4"/>
        <v>184603.27843172001</v>
      </c>
      <c r="E27" s="1">
        <f t="shared" si="4"/>
        <v>192125.04693032001</v>
      </c>
      <c r="F27" s="1">
        <f t="shared" si="4"/>
        <v>919390.74868071999</v>
      </c>
      <c r="G27" s="1">
        <f t="shared" si="4"/>
        <v>179190.47035232</v>
      </c>
    </row>
    <row r="29" spans="1:7" x14ac:dyDescent="0.35">
      <c r="B29">
        <f ca="1">B29</f>
        <v>0</v>
      </c>
    </row>
    <row r="31" spans="1:7" x14ac:dyDescent="0.35">
      <c r="B31">
        <f>B24/1000</f>
        <v>128.45863649332</v>
      </c>
      <c r="C31">
        <f t="shared" ref="C31:G31" si="5">C24/1000</f>
        <v>134.84577195151999</v>
      </c>
      <c r="D31">
        <f t="shared" si="5"/>
        <v>133.35227843172001</v>
      </c>
      <c r="E31">
        <f t="shared" si="5"/>
        <v>135.19004693031999</v>
      </c>
      <c r="F31">
        <f t="shared" si="5"/>
        <v>111.67274868072001</v>
      </c>
      <c r="G31">
        <f t="shared" si="5"/>
        <v>134.22847035231999</v>
      </c>
    </row>
    <row r="32" spans="1:7" x14ac:dyDescent="0.35">
      <c r="B32">
        <f t="shared" ref="B32:G34" si="6">B25/1000</f>
        <v>62.54</v>
      </c>
      <c r="C32">
        <f t="shared" si="6"/>
        <v>65.468000000000004</v>
      </c>
      <c r="D32">
        <f t="shared" si="6"/>
        <v>78.626000000000005</v>
      </c>
      <c r="E32">
        <f t="shared" si="6"/>
        <v>62.41</v>
      </c>
      <c r="F32">
        <f>F25/1000</f>
        <v>856.99300000000005</v>
      </c>
      <c r="G32">
        <f t="shared" si="6"/>
        <v>83.287000000000006</v>
      </c>
    </row>
    <row r="33" spans="2:7" x14ac:dyDescent="0.35">
      <c r="B33">
        <f t="shared" si="6"/>
        <v>-5.4749999999999996</v>
      </c>
      <c r="C33">
        <f t="shared" si="6"/>
        <v>-5.4749999999999996</v>
      </c>
      <c r="D33">
        <f t="shared" si="6"/>
        <v>-27.375</v>
      </c>
      <c r="E33">
        <f t="shared" si="6"/>
        <v>-5.4749999999999996</v>
      </c>
      <c r="F33">
        <f t="shared" si="6"/>
        <v>-49.274999999999999</v>
      </c>
      <c r="G33">
        <f t="shared" si="6"/>
        <v>-38.325000000000003</v>
      </c>
    </row>
    <row r="34" spans="2:7" x14ac:dyDescent="0.35">
      <c r="B34">
        <f t="shared" si="6"/>
        <v>185.52363649332</v>
      </c>
      <c r="C34">
        <f t="shared" si="6"/>
        <v>194.83877195151999</v>
      </c>
      <c r="D34">
        <f t="shared" si="6"/>
        <v>184.60327843172001</v>
      </c>
      <c r="E34">
        <f t="shared" si="6"/>
        <v>192.12504693032</v>
      </c>
      <c r="F34">
        <f t="shared" si="6"/>
        <v>919.39074868071998</v>
      </c>
      <c r="G34">
        <f t="shared" si="6"/>
        <v>179.19047035232001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8D4C-7109-4902-A019-6E3A352008F6}">
  <dimension ref="A1:G20"/>
  <sheetViews>
    <sheetView tabSelected="1" workbookViewId="0">
      <selection activeCell="B13" sqref="B13:G20"/>
    </sheetView>
  </sheetViews>
  <sheetFormatPr defaultRowHeight="14.5" x14ac:dyDescent="0.35"/>
  <cols>
    <col min="1" max="1" width="15" bestFit="1" customWidth="1"/>
    <col min="2" max="2" width="16.7265625" bestFit="1" customWidth="1"/>
    <col min="4" max="4" width="9.90625" bestFit="1" customWidth="1"/>
    <col min="5" max="5" width="20.08984375" bestFit="1" customWidth="1"/>
    <col min="6" max="6" width="27" bestFit="1" customWidth="1"/>
    <col min="7" max="7" width="13.90625" bestFit="1" customWidth="1"/>
  </cols>
  <sheetData>
    <row r="1" spans="1:7" x14ac:dyDescent="0.35">
      <c r="B1" t="s">
        <v>18</v>
      </c>
      <c r="C1" t="s">
        <v>28</v>
      </c>
      <c r="D1" t="s">
        <v>29</v>
      </c>
      <c r="E1" t="s">
        <v>30</v>
      </c>
      <c r="F1" t="s">
        <v>31</v>
      </c>
      <c r="G1" t="s">
        <v>33</v>
      </c>
    </row>
    <row r="2" spans="1:7" x14ac:dyDescent="0.35">
      <c r="A2" t="s">
        <v>19</v>
      </c>
      <c r="B2">
        <v>0</v>
      </c>
      <c r="C2">
        <v>0</v>
      </c>
      <c r="D2">
        <v>0</v>
      </c>
      <c r="E2">
        <v>0</v>
      </c>
      <c r="F2">
        <v>23781</v>
      </c>
      <c r="G2">
        <v>0</v>
      </c>
    </row>
    <row r="3" spans="1:7" x14ac:dyDescent="0.35">
      <c r="A3" t="s">
        <v>20</v>
      </c>
      <c r="B3">
        <v>35613</v>
      </c>
      <c r="C3">
        <v>35613</v>
      </c>
      <c r="D3">
        <v>36166</v>
      </c>
      <c r="E3">
        <v>35860</v>
      </c>
      <c r="F3">
        <v>21239</v>
      </c>
      <c r="G3">
        <v>34782</v>
      </c>
    </row>
    <row r="4" spans="1:7" x14ac:dyDescent="0.35">
      <c r="A4" t="s">
        <v>21</v>
      </c>
      <c r="B4">
        <v>14667</v>
      </c>
      <c r="C4">
        <v>14667</v>
      </c>
      <c r="D4">
        <v>13367</v>
      </c>
      <c r="E4">
        <v>14463</v>
      </c>
      <c r="F4">
        <v>23230</v>
      </c>
      <c r="G4">
        <v>14382</v>
      </c>
    </row>
    <row r="5" spans="1:7" x14ac:dyDescent="0.35">
      <c r="A5" t="s">
        <v>22</v>
      </c>
      <c r="B5">
        <v>30634</v>
      </c>
      <c r="C5">
        <v>30634</v>
      </c>
      <c r="D5">
        <v>35402</v>
      </c>
      <c r="E5">
        <v>34683</v>
      </c>
      <c r="F5">
        <v>30527</v>
      </c>
      <c r="G5">
        <v>34764</v>
      </c>
    </row>
    <row r="6" spans="1:7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25</v>
      </c>
      <c r="B7">
        <v>0</v>
      </c>
      <c r="C7">
        <v>0</v>
      </c>
      <c r="D7">
        <v>0</v>
      </c>
      <c r="E7">
        <v>0</v>
      </c>
      <c r="F7">
        <v>2099</v>
      </c>
      <c r="G7">
        <v>0</v>
      </c>
    </row>
    <row r="8" spans="1:7" x14ac:dyDescent="0.35">
      <c r="A8" t="s">
        <v>24</v>
      </c>
      <c r="B8">
        <v>19114</v>
      </c>
      <c r="C8">
        <v>19114</v>
      </c>
      <c r="D8">
        <v>19264</v>
      </c>
      <c r="E8">
        <v>19140</v>
      </c>
      <c r="F8">
        <v>0</v>
      </c>
      <c r="G8">
        <v>19094</v>
      </c>
    </row>
    <row r="10" spans="1:7" x14ac:dyDescent="0.35">
      <c r="B10">
        <f>SUM(B2:B8)</f>
        <v>100028</v>
      </c>
      <c r="C10">
        <f t="shared" ref="C10:G10" si="0">SUM(C2:C8)</f>
        <v>100028</v>
      </c>
      <c r="D10">
        <f t="shared" si="0"/>
        <v>104199</v>
      </c>
      <c r="E10">
        <f t="shared" si="0"/>
        <v>104146</v>
      </c>
      <c r="F10">
        <f t="shared" si="0"/>
        <v>100876</v>
      </c>
      <c r="G10">
        <f t="shared" si="0"/>
        <v>103022</v>
      </c>
    </row>
    <row r="13" spans="1:7" x14ac:dyDescent="0.35">
      <c r="B13">
        <f>B2/1000</f>
        <v>0</v>
      </c>
      <c r="C13">
        <f t="shared" ref="C13:G13" si="1">C2/1000</f>
        <v>0</v>
      </c>
      <c r="D13">
        <f t="shared" si="1"/>
        <v>0</v>
      </c>
      <c r="E13">
        <f t="shared" si="1"/>
        <v>0</v>
      </c>
      <c r="F13">
        <f t="shared" si="1"/>
        <v>23.780999999999999</v>
      </c>
      <c r="G13">
        <f t="shared" si="1"/>
        <v>0</v>
      </c>
    </row>
    <row r="14" spans="1:7" x14ac:dyDescent="0.35">
      <c r="B14">
        <f t="shared" ref="B14:G14" si="2">B3/1000</f>
        <v>35.613</v>
      </c>
      <c r="C14">
        <f t="shared" si="2"/>
        <v>35.613</v>
      </c>
      <c r="D14">
        <f t="shared" si="2"/>
        <v>36.165999999999997</v>
      </c>
      <c r="E14">
        <f t="shared" si="2"/>
        <v>35.86</v>
      </c>
      <c r="F14">
        <f t="shared" si="2"/>
        <v>21.239000000000001</v>
      </c>
      <c r="G14">
        <f t="shared" si="2"/>
        <v>34.781999999999996</v>
      </c>
    </row>
    <row r="15" spans="1:7" x14ac:dyDescent="0.35">
      <c r="B15">
        <f t="shared" ref="B15:G15" si="3">B4/1000</f>
        <v>14.667</v>
      </c>
      <c r="C15">
        <f t="shared" si="3"/>
        <v>14.667</v>
      </c>
      <c r="D15">
        <f t="shared" si="3"/>
        <v>13.367000000000001</v>
      </c>
      <c r="E15">
        <f t="shared" si="3"/>
        <v>14.462999999999999</v>
      </c>
      <c r="F15">
        <f t="shared" si="3"/>
        <v>23.23</v>
      </c>
      <c r="G15">
        <f t="shared" si="3"/>
        <v>14.382</v>
      </c>
    </row>
    <row r="16" spans="1:7" x14ac:dyDescent="0.35">
      <c r="B16">
        <f t="shared" ref="B16:G16" si="4">B5/1000</f>
        <v>30.634</v>
      </c>
      <c r="C16">
        <f t="shared" si="4"/>
        <v>30.634</v>
      </c>
      <c r="D16">
        <f t="shared" si="4"/>
        <v>35.402000000000001</v>
      </c>
      <c r="E16">
        <f t="shared" si="4"/>
        <v>34.683</v>
      </c>
      <c r="F16">
        <f t="shared" si="4"/>
        <v>30.527000000000001</v>
      </c>
      <c r="G16">
        <f t="shared" si="4"/>
        <v>34.764000000000003</v>
      </c>
    </row>
    <row r="17" spans="2:7" x14ac:dyDescent="0.35">
      <c r="B17">
        <f t="shared" ref="B17:G17" si="5">B6/1000</f>
        <v>0</v>
      </c>
      <c r="C17">
        <f t="shared" si="5"/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</row>
    <row r="18" spans="2:7" x14ac:dyDescent="0.35">
      <c r="B18">
        <f t="shared" ref="B18:G18" si="6">B7/1000</f>
        <v>0</v>
      </c>
      <c r="C18">
        <f t="shared" si="6"/>
        <v>0</v>
      </c>
      <c r="D18">
        <f t="shared" si="6"/>
        <v>0</v>
      </c>
      <c r="E18">
        <f t="shared" si="6"/>
        <v>0</v>
      </c>
      <c r="F18">
        <f t="shared" si="6"/>
        <v>2.0990000000000002</v>
      </c>
      <c r="G18">
        <f t="shared" si="6"/>
        <v>0</v>
      </c>
    </row>
    <row r="19" spans="2:7" x14ac:dyDescent="0.35">
      <c r="B19">
        <f>B8/1000</f>
        <v>19.114000000000001</v>
      </c>
      <c r="C19">
        <f t="shared" ref="C19:G19" si="7">C8/1000</f>
        <v>19.114000000000001</v>
      </c>
      <c r="D19">
        <f t="shared" si="7"/>
        <v>19.263999999999999</v>
      </c>
      <c r="E19">
        <f t="shared" si="7"/>
        <v>19.14</v>
      </c>
      <c r="F19">
        <f t="shared" si="7"/>
        <v>0</v>
      </c>
      <c r="G19">
        <f t="shared" si="7"/>
        <v>19.094000000000001</v>
      </c>
    </row>
    <row r="20" spans="2:7" x14ac:dyDescent="0.35">
      <c r="B20">
        <f t="shared" ref="B20:G20" si="8">B9/1000</f>
        <v>0</v>
      </c>
      <c r="C20">
        <f t="shared" si="8"/>
        <v>0</v>
      </c>
      <c r="D20">
        <f t="shared" si="8"/>
        <v>0</v>
      </c>
      <c r="E20">
        <f t="shared" si="8"/>
        <v>0</v>
      </c>
      <c r="F20">
        <f t="shared" si="8"/>
        <v>0</v>
      </c>
      <c r="G20">
        <f t="shared" si="8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2554-31F8-45E8-8BC0-9BB50981A537}">
  <dimension ref="A1:I13"/>
  <sheetViews>
    <sheetView workbookViewId="0">
      <selection activeCell="I9" sqref="I9"/>
    </sheetView>
  </sheetViews>
  <sheetFormatPr defaultRowHeight="14.5" x14ac:dyDescent="0.35"/>
  <cols>
    <col min="1" max="1" width="10.36328125" bestFit="1" customWidth="1"/>
    <col min="2" max="2" width="16.7265625" bestFit="1" customWidth="1"/>
    <col min="3" max="3" width="8.1796875" bestFit="1" customWidth="1"/>
    <col min="4" max="4" width="9.90625" bestFit="1" customWidth="1"/>
    <col min="5" max="5" width="20.08984375" bestFit="1" customWidth="1"/>
    <col min="6" max="6" width="27" bestFit="1" customWidth="1"/>
    <col min="7" max="7" width="13.90625" bestFit="1" customWidth="1"/>
  </cols>
  <sheetData>
    <row r="1" spans="1:9" x14ac:dyDescent="0.35">
      <c r="A1" t="s">
        <v>41</v>
      </c>
    </row>
    <row r="3" spans="1:9" x14ac:dyDescent="0.35"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33</v>
      </c>
    </row>
    <row r="4" spans="1:9" x14ac:dyDescent="0.35">
      <c r="A4" t="s">
        <v>34</v>
      </c>
      <c r="B4">
        <v>0</v>
      </c>
      <c r="C4">
        <v>0</v>
      </c>
      <c r="D4">
        <v>0.22530500000000001</v>
      </c>
      <c r="E4">
        <v>0</v>
      </c>
      <c r="F4">
        <v>0</v>
      </c>
      <c r="G4">
        <v>6.7983000000000002E-2</v>
      </c>
      <c r="I4" t="s">
        <v>40</v>
      </c>
    </row>
    <row r="5" spans="1:9" x14ac:dyDescent="0.35">
      <c r="A5" t="s">
        <v>35</v>
      </c>
      <c r="B5">
        <v>7.2425000000000003E-2</v>
      </c>
      <c r="C5">
        <v>4.9141999999999998E-2</v>
      </c>
      <c r="D5">
        <v>0.53782300000000005</v>
      </c>
      <c r="E5">
        <v>7.6279E-2</v>
      </c>
      <c r="F5">
        <v>0</v>
      </c>
      <c r="G5">
        <v>3.9431020000000001</v>
      </c>
    </row>
    <row r="6" spans="1:9" x14ac:dyDescent="0.35">
      <c r="A6" t="s">
        <v>36</v>
      </c>
      <c r="B6">
        <v>1.1038619999999999</v>
      </c>
      <c r="C6">
        <v>1.058805</v>
      </c>
      <c r="D6">
        <v>1.9203159999999999</v>
      </c>
      <c r="E6">
        <v>1.1032200000000001</v>
      </c>
      <c r="F6">
        <v>0</v>
      </c>
      <c r="G6">
        <v>26.27957</v>
      </c>
    </row>
    <row r="7" spans="1:9" x14ac:dyDescent="0.35">
      <c r="A7" t="s">
        <v>37</v>
      </c>
      <c r="B7">
        <v>2.7917900000000002</v>
      </c>
      <c r="C7">
        <v>1.987519</v>
      </c>
      <c r="D7">
        <v>29.344055000000001</v>
      </c>
      <c r="E7">
        <v>2.0424959999999999</v>
      </c>
      <c r="F7">
        <v>0</v>
      </c>
      <c r="G7">
        <v>29.232624999999999</v>
      </c>
    </row>
    <row r="8" spans="1:9" x14ac:dyDescent="0.35">
      <c r="A8" t="s">
        <v>38</v>
      </c>
      <c r="B8">
        <v>5.165762</v>
      </c>
      <c r="C8">
        <v>3.047771</v>
      </c>
      <c r="D8">
        <v>31.095677999999999</v>
      </c>
      <c r="E8">
        <v>3.1486689999999999</v>
      </c>
      <c r="F8">
        <v>0</v>
      </c>
      <c r="G8">
        <v>30.877808000000002</v>
      </c>
    </row>
    <row r="10" spans="1:9" x14ac:dyDescent="0.35">
      <c r="A10" t="s">
        <v>39</v>
      </c>
      <c r="B10" s="1">
        <f>'Final Result - nu nuclear'!B11</f>
        <v>2975</v>
      </c>
      <c r="C10" s="1">
        <f>'Final Result - nu nuclear'!C11</f>
        <v>6350</v>
      </c>
      <c r="D10" s="1">
        <f>'Final Result - nu nuclear'!D11</f>
        <v>6390</v>
      </c>
      <c r="E10">
        <f>'Final Result - nu nuclear'!E11</f>
        <v>3353</v>
      </c>
      <c r="F10">
        <v>0</v>
      </c>
      <c r="G10" s="1">
        <f>'Final Result - nu nuclear'!G11</f>
        <v>0</v>
      </c>
    </row>
    <row r="11" spans="1:9" x14ac:dyDescent="0.35">
      <c r="A11" t="s">
        <v>44</v>
      </c>
      <c r="B11">
        <f>SUM(B4:B8)*5</f>
        <v>45.669195000000002</v>
      </c>
      <c r="C11">
        <f t="shared" ref="C11:G11" si="0">SUM(C4:C8)*5</f>
        <v>30.716184999999999</v>
      </c>
      <c r="D11">
        <f t="shared" si="0"/>
        <v>315.61588499999999</v>
      </c>
      <c r="E11">
        <f t="shared" si="0"/>
        <v>31.853319999999997</v>
      </c>
      <c r="F11">
        <f t="shared" si="0"/>
        <v>0</v>
      </c>
      <c r="G11">
        <f t="shared" si="0"/>
        <v>452.00544000000002</v>
      </c>
    </row>
    <row r="13" spans="1:9" x14ac:dyDescent="0.35">
      <c r="G13" s="2">
        <v>3404.1688140000001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Result - nu nuclear</vt:lpstr>
      <vt:lpstr>Capacity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2021-07-27T23:19:05Z</dcterms:modified>
</cp:coreProperties>
</file>