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results\8k\No interconnector\"/>
    </mc:Choice>
  </mc:AlternateContent>
  <xr:revisionPtr revIDLastSave="0" documentId="13_ncr:1_{385A6EB8-8379-44CC-957F-1CC434F5B4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just mention trend cost" sheetId="1" r:id="rId1"/>
    <sheet name="2) emission" sheetId="2" r:id="rId2"/>
    <sheet name="1) capac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R26" i="3" l="1"/>
  <c r="O26" i="3"/>
  <c r="L26" i="3"/>
  <c r="I26" i="3"/>
  <c r="F26" i="3"/>
  <c r="C26" i="3"/>
  <c r="N26" i="3" l="1"/>
  <c r="E26" i="3"/>
  <c r="H26" i="3"/>
  <c r="K26" i="3"/>
  <c r="Q26" i="3"/>
  <c r="B26" i="3"/>
  <c r="E25" i="3"/>
  <c r="H25" i="3"/>
  <c r="K25" i="3"/>
  <c r="Q25" i="3"/>
  <c r="B25" i="3"/>
  <c r="E23" i="3" l="1"/>
  <c r="H23" i="3"/>
  <c r="K23" i="3"/>
  <c r="N23" i="3"/>
  <c r="Q23" i="3"/>
  <c r="B23" i="3"/>
  <c r="E21" i="3"/>
  <c r="H21" i="3"/>
  <c r="K21" i="3"/>
  <c r="N21" i="3"/>
  <c r="Q21" i="3"/>
  <c r="B21" i="3"/>
  <c r="E20" i="3"/>
  <c r="H20" i="3"/>
  <c r="K20" i="3"/>
  <c r="N20" i="3"/>
  <c r="Q20" i="3"/>
  <c r="B20" i="3"/>
  <c r="Q17" i="3"/>
  <c r="Q16" i="3"/>
  <c r="Q15" i="3"/>
  <c r="Q14" i="3"/>
  <c r="Q13" i="3"/>
  <c r="Q12" i="3"/>
  <c r="Q11" i="3"/>
  <c r="N17" i="3"/>
  <c r="N16" i="3"/>
  <c r="N15" i="3"/>
  <c r="N14" i="3"/>
  <c r="N13" i="3"/>
  <c r="N12" i="3"/>
  <c r="N11" i="3"/>
  <c r="K17" i="3"/>
  <c r="K16" i="3"/>
  <c r="K15" i="3"/>
  <c r="K14" i="3"/>
  <c r="K13" i="3"/>
  <c r="K12" i="3"/>
  <c r="K11" i="3"/>
  <c r="H17" i="3"/>
  <c r="H16" i="3"/>
  <c r="H15" i="3"/>
  <c r="H14" i="3"/>
  <c r="H13" i="3"/>
  <c r="H12" i="3"/>
  <c r="H11" i="3"/>
  <c r="E17" i="3"/>
  <c r="E16" i="3"/>
  <c r="E15" i="3"/>
  <c r="E14" i="3"/>
  <c r="E13" i="3"/>
  <c r="E12" i="3"/>
  <c r="E11" i="3"/>
  <c r="B12" i="3"/>
  <c r="B13" i="3"/>
  <c r="B14" i="3"/>
  <c r="B15" i="3"/>
  <c r="B16" i="3"/>
  <c r="B17" i="3"/>
  <c r="B11" i="3"/>
  <c r="F12" i="3"/>
  <c r="I12" i="3"/>
  <c r="L12" i="3"/>
  <c r="O12" i="3"/>
  <c r="R12" i="3"/>
  <c r="F13" i="3"/>
  <c r="I13" i="3"/>
  <c r="L13" i="3"/>
  <c r="O13" i="3"/>
  <c r="R13" i="3"/>
  <c r="F14" i="3"/>
  <c r="I14" i="3"/>
  <c r="L14" i="3"/>
  <c r="O14" i="3"/>
  <c r="R14" i="3"/>
  <c r="R15" i="3"/>
  <c r="O16" i="3"/>
  <c r="F17" i="3"/>
  <c r="I17" i="3"/>
  <c r="L17" i="3"/>
  <c r="R17" i="3"/>
  <c r="C12" i="3"/>
  <c r="C13" i="3"/>
  <c r="C14" i="3"/>
  <c r="C17" i="3"/>
  <c r="E8" i="1"/>
  <c r="H8" i="1"/>
  <c r="K8" i="1"/>
  <c r="Q8" i="1"/>
  <c r="B8" i="1"/>
  <c r="F5" i="2"/>
  <c r="I5" i="2"/>
  <c r="L5" i="2"/>
  <c r="O5" i="2"/>
  <c r="C5" i="2"/>
</calcChain>
</file>

<file path=xl/sharedStrings.xml><?xml version="1.0" encoding="utf-8"?>
<sst xmlns="http://schemas.openxmlformats.org/spreadsheetml/2006/main" count="62" uniqueCount="26">
  <si>
    <t>Total CAPEX</t>
  </si>
  <si>
    <t>Total OPEX</t>
  </si>
  <si>
    <t>Trading Revenue</t>
  </si>
  <si>
    <t>Net present cost - considering trading revenue</t>
  </si>
  <si>
    <t>greater import, less export, cuz all more operate on thermla peaking plants for flexibility - more emission also</t>
  </si>
  <si>
    <t>total emission</t>
  </si>
  <si>
    <t xml:space="preserve"> Rooftop solar</t>
  </si>
  <si>
    <t xml:space="preserve"> Utility-scale solar</t>
  </si>
  <si>
    <t xml:space="preserve"> Onshore wind</t>
  </si>
  <si>
    <t xml:space="preserve"> Offshore wind</t>
  </si>
  <si>
    <t xml:space="preserve"> Nuclear power</t>
  </si>
  <si>
    <t xml:space="preserve"> Hydropower</t>
  </si>
  <si>
    <t xml:space="preserve"> Natural gas</t>
  </si>
  <si>
    <t>Base case</t>
  </si>
  <si>
    <t>No Nuclear</t>
  </si>
  <si>
    <t>Base Case</t>
  </si>
  <si>
    <t xml:space="preserve"> Base Case</t>
  </si>
  <si>
    <t>% increase</t>
  </si>
  <si>
    <t>%change</t>
  </si>
  <si>
    <t>all solar %</t>
  </si>
  <si>
    <t>all wind %</t>
  </si>
  <si>
    <t>new wind to solar ratio</t>
  </si>
  <si>
    <t xml:space="preserve"> No Interconnector</t>
  </si>
  <si>
    <t>all thermal</t>
  </si>
  <si>
    <t>all RE</t>
  </si>
  <si>
    <t>for visualize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</si>
</sst>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'just mention trend cost'!$A$3</c:f>
              <c:strCache>
                <c:ptCount val="1"/>
                <c:pt idx="0">
                  <c:v>Total 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'just mention trend cost'!$B$2:$R$2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 Base Case</c:v>
                </c:pt>
                <c:pt idx="4">
                  <c:v> No Interconnector</c:v>
                </c:pt>
                <c:pt idx="6">
                  <c:v> Base Case</c:v>
                </c:pt>
                <c:pt idx="7">
                  <c:v> No Interconnector</c:v>
                </c:pt>
                <c:pt idx="9">
                  <c:v> Base Case</c:v>
                </c:pt>
                <c:pt idx="10">
                  <c:v> No Interconnector</c:v>
                </c:pt>
                <c:pt idx="12">
                  <c:v> Base Case</c:v>
                </c:pt>
                <c:pt idx="13">
                  <c:v> No Interconnector</c:v>
                </c:pt>
              </c:strCache>
            </c:strRef>
          </c:cat>
          <c:val>
            <c:numRef>
              <c:f>'just mention trend cost'!$B$3:$R$3</c:f>
              <c:numCache>
                <c:formatCode>0.0</c:formatCode>
                <c:ptCount val="17"/>
                <c:pt idx="0">
                  <c:v>139.64000836011999</c:v>
                </c:pt>
                <c:pt idx="1">
                  <c:v>176.21423000000001</c:v>
                </c:pt>
                <c:pt idx="3" formatCode="0">
                  <c:v>139.64000836011999</c:v>
                </c:pt>
                <c:pt idx="4" formatCode="0">
                  <c:v>176.21423000000001</c:v>
                </c:pt>
                <c:pt idx="6" formatCode="0">
                  <c:v>139.72763269292</c:v>
                </c:pt>
                <c:pt idx="7" formatCode="0">
                  <c:v>159.79172</c:v>
                </c:pt>
                <c:pt idx="9" formatCode="0">
                  <c:v>143.03057071131997</c:v>
                </c:pt>
                <c:pt idx="10" formatCode="0">
                  <c:v>166.76117196679999</c:v>
                </c:pt>
                <c:pt idx="12" formatCode="0">
                  <c:v>137.046892275</c:v>
                </c:pt>
                <c:pt idx="13" formatCode="0">
                  <c:v>118.39970196680001</c:v>
                </c:pt>
                <c:pt idx="15" formatCode="0">
                  <c:v>138.95663197812001</c:v>
                </c:pt>
                <c:pt idx="16" formatCode="General">
                  <c:v>158.38718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4-4F73-8B46-798CCE72B573}"/>
            </c:ext>
          </c:extLst>
        </c:ser>
        <c:ser>
          <c:idx val="1"/>
          <c:order val="1"/>
          <c:tx>
            <c:strRef>
              <c:f>'just mention trend cost'!$A$4</c:f>
              <c:strCache>
                <c:ptCount val="1"/>
                <c:pt idx="0">
                  <c:v>Total OPEX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'just mention trend cost'!$B$2:$R$2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 Base Case</c:v>
                </c:pt>
                <c:pt idx="4">
                  <c:v> No Interconnector</c:v>
                </c:pt>
                <c:pt idx="6">
                  <c:v> Base Case</c:v>
                </c:pt>
                <c:pt idx="7">
                  <c:v> No Interconnector</c:v>
                </c:pt>
                <c:pt idx="9">
                  <c:v> Base Case</c:v>
                </c:pt>
                <c:pt idx="10">
                  <c:v> No Interconnector</c:v>
                </c:pt>
                <c:pt idx="12">
                  <c:v> Base Case</c:v>
                </c:pt>
                <c:pt idx="13">
                  <c:v> No Interconnector</c:v>
                </c:pt>
              </c:strCache>
            </c:strRef>
          </c:cat>
          <c:val>
            <c:numRef>
              <c:f>'just mention trend cost'!$B$4:$R$4</c:f>
              <c:numCache>
                <c:formatCode>0.0</c:formatCode>
                <c:ptCount val="17"/>
                <c:pt idx="0">
                  <c:v>76.748851974999994</c:v>
                </c:pt>
                <c:pt idx="1">
                  <c:v>91.037999999999997</c:v>
                </c:pt>
                <c:pt idx="3" formatCode="0">
                  <c:v>76.999895000000009</c:v>
                </c:pt>
                <c:pt idx="4" formatCode="0">
                  <c:v>109.53</c:v>
                </c:pt>
                <c:pt idx="6" formatCode="0">
                  <c:v>79.239280832349763</c:v>
                </c:pt>
                <c:pt idx="7" formatCode="0">
                  <c:v>78.481999999999999</c:v>
                </c:pt>
                <c:pt idx="9" formatCode="0">
                  <c:v>92.575000000000003</c:v>
                </c:pt>
                <c:pt idx="10" formatCode="0">
                  <c:v>91.549000000000007</c:v>
                </c:pt>
                <c:pt idx="12" formatCode="0">
                  <c:v>145.44300000000001</c:v>
                </c:pt>
                <c:pt idx="13" formatCode="0">
                  <c:v>3690.663</c:v>
                </c:pt>
                <c:pt idx="15" formatCode="0">
                  <c:v>81.141000000000005</c:v>
                </c:pt>
                <c:pt idx="16" formatCode="General">
                  <c:v>72.155000000000001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4-4F73-8B46-798CCE72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26208"/>
        <c:axId val="197517056"/>
      </c:barChart>
      <c:scatterChart>
        <c:scatterStyle val="lineMarker"/>
        <c:varyColors val="0"/>
        <c:ser>
          <c:idx val="2"/>
          <c:order val="2"/>
          <c:tx>
            <c:strRef>
              <c:f>'just mention trend cost'!$A$6</c:f>
              <c:strCache>
                <c:ptCount val="1"/>
                <c:pt idx="0">
                  <c:v>Net present cost - considering trading 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'just mention trend cost'!$B$2:$R$2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 Base Case</c:v>
                </c:pt>
                <c:pt idx="4">
                  <c:v> No Interconnector</c:v>
                </c:pt>
                <c:pt idx="6">
                  <c:v> Base Case</c:v>
                </c:pt>
                <c:pt idx="7">
                  <c:v> No Interconnector</c:v>
                </c:pt>
                <c:pt idx="9">
                  <c:v> Base Case</c:v>
                </c:pt>
                <c:pt idx="10">
                  <c:v> No Interconnector</c:v>
                </c:pt>
                <c:pt idx="12">
                  <c:v> Base Case</c:v>
                </c:pt>
                <c:pt idx="13">
                  <c:v> No Interconnector</c:v>
                </c:pt>
              </c:strCache>
            </c:strRef>
          </c:xVal>
          <c:yVal>
            <c:numRef>
              <c:f>'just mention trend cost'!$B$6:$R$6</c:f>
              <c:numCache>
                <c:formatCode>0.0</c:formatCode>
                <c:ptCount val="17"/>
                <c:pt idx="0">
                  <c:v>165.28886033512001</c:v>
                </c:pt>
                <c:pt idx="1">
                  <c:v>267.25223</c:v>
                </c:pt>
                <c:pt idx="3" formatCode="0">
                  <c:v>165.53990336012001</c:v>
                </c:pt>
                <c:pt idx="4" formatCode="0">
                  <c:v>285.74423000000002</c:v>
                </c:pt>
                <c:pt idx="6" formatCode="0">
                  <c:v>164.21691352526975</c:v>
                </c:pt>
                <c:pt idx="7" formatCode="0">
                  <c:v>238.27372</c:v>
                </c:pt>
                <c:pt idx="9" formatCode="0">
                  <c:v>177.20557071131998</c:v>
                </c:pt>
                <c:pt idx="10" formatCode="0">
                  <c:v>258.3101719668</c:v>
                </c:pt>
                <c:pt idx="12" formatCode="0">
                  <c:v>233.21489227499998</c:v>
                </c:pt>
                <c:pt idx="13" formatCode="0">
                  <c:v>3709.0627019668</c:v>
                </c:pt>
                <c:pt idx="15" formatCode="0">
                  <c:v>163.52263197812002</c:v>
                </c:pt>
                <c:pt idx="16" formatCode="General">
                  <c:v>230.54218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4-4F73-8B46-798CCE72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6208"/>
        <c:axId val="197517056"/>
      </c:scatterChart>
      <c:catAx>
        <c:axId val="1975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056"/>
        <c:crosses val="autoZero"/>
        <c:auto val="1"/>
        <c:lblAlgn val="ctr"/>
        <c:lblOffset val="100"/>
        <c:noMultiLvlLbl val="0"/>
      </c:catAx>
      <c:valAx>
        <c:axId val="197517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'just mention trend cost'!$A$6</c:f>
              <c:strCache>
                <c:ptCount val="1"/>
                <c:pt idx="0">
                  <c:v>Net present cost - considering trading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'just mention trend cost'!$B$2:$R$2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 Base Case</c:v>
                </c:pt>
                <c:pt idx="4">
                  <c:v> No Interconnector</c:v>
                </c:pt>
                <c:pt idx="6">
                  <c:v> Base Case</c:v>
                </c:pt>
                <c:pt idx="7">
                  <c:v> No Interconnector</c:v>
                </c:pt>
                <c:pt idx="9">
                  <c:v> Base Case</c:v>
                </c:pt>
                <c:pt idx="10">
                  <c:v> No Interconnector</c:v>
                </c:pt>
                <c:pt idx="12">
                  <c:v> Base Case</c:v>
                </c:pt>
                <c:pt idx="13">
                  <c:v> No Interconnector</c:v>
                </c:pt>
              </c:strCache>
            </c:strRef>
          </c:cat>
          <c:val>
            <c:numRef>
              <c:f>'just mention trend cost'!$B$6:$R$6</c:f>
              <c:numCache>
                <c:formatCode>0.0</c:formatCode>
                <c:ptCount val="17"/>
                <c:pt idx="0">
                  <c:v>165.28886033512001</c:v>
                </c:pt>
                <c:pt idx="1">
                  <c:v>267.25223</c:v>
                </c:pt>
                <c:pt idx="3" formatCode="0">
                  <c:v>165.53990336012001</c:v>
                </c:pt>
                <c:pt idx="4" formatCode="0">
                  <c:v>285.74423000000002</c:v>
                </c:pt>
                <c:pt idx="6" formatCode="0">
                  <c:v>164.21691352526975</c:v>
                </c:pt>
                <c:pt idx="7" formatCode="0">
                  <c:v>238.27372</c:v>
                </c:pt>
                <c:pt idx="9" formatCode="0">
                  <c:v>177.20557071131998</c:v>
                </c:pt>
                <c:pt idx="10" formatCode="0">
                  <c:v>258.3101719668</c:v>
                </c:pt>
                <c:pt idx="12" formatCode="0">
                  <c:v>233.21489227499998</c:v>
                </c:pt>
                <c:pt idx="13" formatCode="0">
                  <c:v>3709.0627019668</c:v>
                </c:pt>
                <c:pt idx="15" formatCode="0">
                  <c:v>163.52263197812002</c:v>
                </c:pt>
                <c:pt idx="16" formatCode="General">
                  <c:v>230.54218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1A0-8379-976E7FB0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873232"/>
        <c:axId val="324871152"/>
      </c:barChart>
      <c:catAx>
        <c:axId val="3248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1152"/>
        <c:crosses val="autoZero"/>
        <c:auto val="1"/>
        <c:lblAlgn val="ctr"/>
        <c:lblOffset val="100"/>
        <c:noMultiLvlLbl val="0"/>
      </c:catAx>
      <c:valAx>
        <c:axId val="324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'just mention trend cost'!$A$6</c:f>
              <c:strCache>
                <c:ptCount val="1"/>
                <c:pt idx="0">
                  <c:v>Net present cost - considering trading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'just mention trend cost'!$B$2:$R$2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 Base Case</c:v>
                </c:pt>
                <c:pt idx="4">
                  <c:v> No Interconnector</c:v>
                </c:pt>
                <c:pt idx="6">
                  <c:v> Base Case</c:v>
                </c:pt>
                <c:pt idx="7">
                  <c:v> No Interconnector</c:v>
                </c:pt>
                <c:pt idx="9">
                  <c:v> Base Case</c:v>
                </c:pt>
                <c:pt idx="10">
                  <c:v> No Interconnector</c:v>
                </c:pt>
                <c:pt idx="12">
                  <c:v> Base Case</c:v>
                </c:pt>
                <c:pt idx="13">
                  <c:v> No Interconnector</c:v>
                </c:pt>
              </c:strCache>
            </c:strRef>
          </c:cat>
          <c:val>
            <c:numRef>
              <c:f>'just mention trend cost'!$B$6:$R$6</c:f>
              <c:numCache>
                <c:formatCode>0.0</c:formatCode>
                <c:ptCount val="17"/>
                <c:pt idx="0">
                  <c:v>165.28886033512001</c:v>
                </c:pt>
                <c:pt idx="1">
                  <c:v>267.25223</c:v>
                </c:pt>
                <c:pt idx="3" formatCode="0">
                  <c:v>165.53990336012001</c:v>
                </c:pt>
                <c:pt idx="4" formatCode="0">
                  <c:v>285.74423000000002</c:v>
                </c:pt>
                <c:pt idx="6" formatCode="0">
                  <c:v>164.21691352526975</c:v>
                </c:pt>
                <c:pt idx="7" formatCode="0">
                  <c:v>238.27372</c:v>
                </c:pt>
                <c:pt idx="9" formatCode="0">
                  <c:v>177.20557071131998</c:v>
                </c:pt>
                <c:pt idx="10" formatCode="0">
                  <c:v>258.3101719668</c:v>
                </c:pt>
                <c:pt idx="12" formatCode="0">
                  <c:v>233.21489227499998</c:v>
                </c:pt>
                <c:pt idx="13" formatCode="0">
                  <c:v>3709.0627019668</c:v>
                </c:pt>
                <c:pt idx="15" formatCode="0">
                  <c:v>163.52263197812002</c:v>
                </c:pt>
                <c:pt idx="16" formatCode="General">
                  <c:v>230.54218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43C2-A990-DECCD804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197568"/>
        <c:axId val="394200896"/>
      </c:barChart>
      <c:catAx>
        <c:axId val="3941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00896"/>
        <c:crosses val="autoZero"/>
        <c:auto val="1"/>
        <c:lblAlgn val="ctr"/>
        <c:lblOffset val="100"/>
        <c:noMultiLvlLbl val="0"/>
      </c:catAx>
      <c:valAx>
        <c:axId val="3942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emission'!$A$3</c:f>
              <c:strCache>
                <c:ptCount val="1"/>
                <c:pt idx="0">
                  <c:v>for visualize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'2) emission'!$B$2:$O$2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Base case</c:v>
                </c:pt>
                <c:pt idx="4">
                  <c:v> No Interconnector</c:v>
                </c:pt>
                <c:pt idx="6">
                  <c:v>Base case</c:v>
                </c:pt>
                <c:pt idx="7">
                  <c:v> No Interconnector</c:v>
                </c:pt>
                <c:pt idx="9">
                  <c:v>Base case</c:v>
                </c:pt>
                <c:pt idx="10">
                  <c:v> No Interconnector</c:v>
                </c:pt>
                <c:pt idx="12">
                  <c:v>Base case</c:v>
                </c:pt>
                <c:pt idx="13">
                  <c:v> No Interconnector</c:v>
                </c:pt>
              </c:strCache>
            </c:strRef>
          </c:cat>
          <c:val>
            <c:numRef>
              <c:f>'2) emission'!$B$3:$O$3</c:f>
              <c:numCache>
                <c:formatCode>General</c:formatCode>
                <c:ptCount val="14"/>
                <c:pt idx="0">
                  <c:v>8</c:v>
                </c:pt>
                <c:pt idx="1">
                  <c:v>190.16911999999996</c:v>
                </c:pt>
                <c:pt idx="3">
                  <c:v>6</c:v>
                </c:pt>
                <c:pt idx="4">
                  <c:v>190.16911999999996</c:v>
                </c:pt>
                <c:pt idx="6">
                  <c:v>45.350970000000004</c:v>
                </c:pt>
                <c:pt idx="7">
                  <c:v>310.24200000000002</c:v>
                </c:pt>
                <c:pt idx="9">
                  <c:v>131.08639499999998</c:v>
                </c:pt>
                <c:pt idx="10">
                  <c:v>235.77231499999996</c:v>
                </c:pt>
                <c:pt idx="12">
                  <c:v>233.61688500000002</c:v>
                </c:pt>
                <c:pt idx="13">
                  <c:v>327.60690500000004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4FEF-9D0F-402521B0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63024"/>
        <c:axId val="322663856"/>
      </c:barChart>
      <c:catAx>
        <c:axId val="3226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3856"/>
        <c:crosses val="autoZero"/>
        <c:auto val="1"/>
        <c:lblAlgn val="ctr"/>
        <c:lblOffset val="100"/>
        <c:noMultiLvlLbl val="0"/>
      </c:catAx>
      <c:valAx>
        <c:axId val="3226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emission'!$A$3</c:f>
              <c:strCache>
                <c:ptCount val="1"/>
                <c:pt idx="0">
                  <c:v>for visualize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'2) emission'!$B$2:$O$2</c:f>
              <c:strCache>
                <c:ptCount val="14"/>
                <c:pt idx="0">
                  <c:v> Base Case</c:v>
                </c:pt>
                <c:pt idx="1">
                  <c:v> No Interconnector</c:v>
                </c:pt>
                <c:pt idx="3">
                  <c:v>Base case</c:v>
                </c:pt>
                <c:pt idx="4">
                  <c:v> No Interconnector</c:v>
                </c:pt>
                <c:pt idx="6">
                  <c:v>Base case</c:v>
                </c:pt>
                <c:pt idx="7">
                  <c:v> No Interconnector</c:v>
                </c:pt>
                <c:pt idx="9">
                  <c:v>Base case</c:v>
                </c:pt>
                <c:pt idx="10">
                  <c:v> No Interconnector</c:v>
                </c:pt>
                <c:pt idx="12">
                  <c:v>Base case</c:v>
                </c:pt>
                <c:pt idx="13">
                  <c:v> No Interconnector</c:v>
                </c:pt>
              </c:strCache>
            </c:strRef>
          </c:cat>
          <c:val>
            <c:numRef>
              <c:f>'2) emission'!$B$3:$O$3</c:f>
              <c:numCache>
                <c:formatCode>General</c:formatCode>
                <c:ptCount val="14"/>
                <c:pt idx="0">
                  <c:v>8</c:v>
                </c:pt>
                <c:pt idx="1">
                  <c:v>190.16911999999996</c:v>
                </c:pt>
                <c:pt idx="3">
                  <c:v>6</c:v>
                </c:pt>
                <c:pt idx="4">
                  <c:v>190.16911999999996</c:v>
                </c:pt>
                <c:pt idx="6">
                  <c:v>45.350970000000004</c:v>
                </c:pt>
                <c:pt idx="7">
                  <c:v>310.24200000000002</c:v>
                </c:pt>
                <c:pt idx="9">
                  <c:v>131.08639499999998</c:v>
                </c:pt>
                <c:pt idx="10">
                  <c:v>235.77231499999996</c:v>
                </c:pt>
                <c:pt idx="12">
                  <c:v>233.61688500000002</c:v>
                </c:pt>
                <c:pt idx="13">
                  <c:v>327.60690500000004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7-4094-9B8E-2B43CF5F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4145152"/>
        <c:axId val="394165952"/>
      </c:barChart>
      <c:catAx>
        <c:axId val="394145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4165952"/>
        <c:crosses val="autoZero"/>
        <c:auto val="1"/>
        <c:lblAlgn val="ctr"/>
        <c:lblOffset val="100"/>
        <c:noMultiLvlLbl val="0"/>
      </c:catAx>
      <c:valAx>
        <c:axId val="39416595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'1) capacity'!$A$3</c:f>
              <c:strCache>
                <c:ptCount val="1"/>
                <c:pt idx="0">
                  <c:v> Rooftop solar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capacity'!$B$3:$R$3</c:f>
              <c:numCache>
                <c:formatCode>General</c:formatCode>
                <c:ptCount val="17"/>
                <c:pt idx="0">
                  <c:v>0</c:v>
                </c:pt>
                <c:pt idx="1">
                  <c:v>23.972999999999999</c:v>
                </c:pt>
                <c:pt idx="3">
                  <c:v>0</c:v>
                </c:pt>
                <c:pt idx="4">
                  <c:v>23.972999999999999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11.435</c:v>
                </c:pt>
                <c:pt idx="12">
                  <c:v>1.1619999999999999</c:v>
                </c:pt>
                <c:pt idx="13">
                  <c:v>26.257000000000001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41D1-8079-DA1EF3347738}"/>
            </c:ext>
          </c:extLst>
        </c:ser>
        <c:ser>
          <c:idx val="1"/>
          <c:order val="1"/>
          <c:tx>
            <c:strRef>
              <c:f>'1) capacity'!$A$4</c:f>
              <c:strCache>
                <c:ptCount val="1"/>
                <c:pt idx="0">
                  <c:v> Utility-scale 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capacity'!$B$4:$R$4</c:f>
              <c:numCache>
                <c:formatCode>General</c:formatCode>
                <c:ptCount val="17"/>
                <c:pt idx="0">
                  <c:v>25.366</c:v>
                </c:pt>
                <c:pt idx="1">
                  <c:v>11.1</c:v>
                </c:pt>
                <c:pt idx="3">
                  <c:v>25.869</c:v>
                </c:pt>
                <c:pt idx="4">
                  <c:v>11.1</c:v>
                </c:pt>
                <c:pt idx="6">
                  <c:v>24.747</c:v>
                </c:pt>
                <c:pt idx="7">
                  <c:v>14.522</c:v>
                </c:pt>
                <c:pt idx="9">
                  <c:v>22.789000000000001</c:v>
                </c:pt>
                <c:pt idx="10">
                  <c:v>14.884</c:v>
                </c:pt>
                <c:pt idx="12">
                  <c:v>35.448</c:v>
                </c:pt>
                <c:pt idx="13">
                  <c:v>10.691000000000001</c:v>
                </c:pt>
                <c:pt idx="15">
                  <c:v>24.645</c:v>
                </c:pt>
                <c:pt idx="16">
                  <c:v>13.177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9-41D1-8079-DA1EF3347738}"/>
            </c:ext>
          </c:extLst>
        </c:ser>
        <c:ser>
          <c:idx val="2"/>
          <c:order val="2"/>
          <c:tx>
            <c:strRef>
              <c:f>'1) capacity'!$A$5</c:f>
              <c:strCache>
                <c:ptCount val="1"/>
                <c:pt idx="0">
                  <c:v> Onshore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capacity'!$B$5:$R$5</c:f>
              <c:numCache>
                <c:formatCode>General</c:formatCode>
                <c:ptCount val="17"/>
                <c:pt idx="0">
                  <c:v>13.356</c:v>
                </c:pt>
                <c:pt idx="1">
                  <c:v>14.76</c:v>
                </c:pt>
                <c:pt idx="3">
                  <c:v>12.99</c:v>
                </c:pt>
                <c:pt idx="4">
                  <c:v>14.76</c:v>
                </c:pt>
                <c:pt idx="6">
                  <c:v>13.752000000000001</c:v>
                </c:pt>
                <c:pt idx="7">
                  <c:v>11.553000000000001</c:v>
                </c:pt>
                <c:pt idx="9">
                  <c:v>13.252000000000001</c:v>
                </c:pt>
                <c:pt idx="10">
                  <c:v>14.212</c:v>
                </c:pt>
                <c:pt idx="12">
                  <c:v>7.7949999999999999</c:v>
                </c:pt>
                <c:pt idx="13">
                  <c:v>15.353999999999999</c:v>
                </c:pt>
                <c:pt idx="15">
                  <c:v>13.837999999999999</c:v>
                </c:pt>
                <c:pt idx="16">
                  <c:v>10.204000000000001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9-41D1-8079-DA1EF3347738}"/>
            </c:ext>
          </c:extLst>
        </c:ser>
        <c:ser>
          <c:idx val="3"/>
          <c:order val="3"/>
          <c:tx>
            <c:strRef>
              <c:f>'1) capacity'!$A$6</c:f>
              <c:strCache>
                <c:ptCount val="1"/>
                <c:pt idx="0">
                  <c:v> Offshore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capacity'!$B$6:$R$6</c:f>
              <c:numCache>
                <c:formatCode>General</c:formatCode>
                <c:ptCount val="17"/>
                <c:pt idx="0">
                  <c:v>29.468</c:v>
                </c:pt>
                <c:pt idx="1">
                  <c:v>7.8040000000000003</c:v>
                </c:pt>
                <c:pt idx="3">
                  <c:v>29.727</c:v>
                </c:pt>
                <c:pt idx="4">
                  <c:v>7.8040000000000003</c:v>
                </c:pt>
                <c:pt idx="6">
                  <c:v>29.17</c:v>
                </c:pt>
                <c:pt idx="7">
                  <c:v>8.6219999999999999</c:v>
                </c:pt>
                <c:pt idx="9">
                  <c:v>28.741</c:v>
                </c:pt>
                <c:pt idx="10">
                  <c:v>7.165</c:v>
                </c:pt>
                <c:pt idx="12">
                  <c:v>33.290999999999997</c:v>
                </c:pt>
                <c:pt idx="13">
                  <c:v>5.78</c:v>
                </c:pt>
                <c:pt idx="15">
                  <c:v>27.515999999999998</c:v>
                </c:pt>
                <c:pt idx="16">
                  <c:v>8.8949999999999996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9-41D1-8079-DA1EF3347738}"/>
            </c:ext>
          </c:extLst>
        </c:ser>
        <c:ser>
          <c:idx val="4"/>
          <c:order val="4"/>
          <c:tx>
            <c:strRef>
              <c:f>'1) capacity'!$A$7</c:f>
              <c:strCache>
                <c:ptCount val="1"/>
                <c:pt idx="0">
                  <c:v> Nuclear power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capacity'!$B$7:$R$7</c:f>
              <c:numCache>
                <c:formatCode>General</c:formatCode>
                <c:ptCount val="17"/>
                <c:pt idx="0">
                  <c:v>18</c:v>
                </c:pt>
                <c:pt idx="1">
                  <c:v>18</c:v>
                </c:pt>
                <c:pt idx="3">
                  <c:v>18</c:v>
                </c:pt>
                <c:pt idx="4">
                  <c:v>18</c:v>
                </c:pt>
                <c:pt idx="6">
                  <c:v>18</c:v>
                </c:pt>
                <c:pt idx="7">
                  <c:v>18</c:v>
                </c:pt>
                <c:pt idx="9">
                  <c:v>18</c:v>
                </c:pt>
                <c:pt idx="10">
                  <c:v>18</c:v>
                </c:pt>
                <c:pt idx="12">
                  <c:v>17.663</c:v>
                </c:pt>
                <c:pt idx="13">
                  <c:v>18</c:v>
                </c:pt>
                <c:pt idx="15">
                  <c:v>18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9-41D1-8079-DA1EF3347738}"/>
            </c:ext>
          </c:extLst>
        </c:ser>
        <c:ser>
          <c:idx val="5"/>
          <c:order val="5"/>
          <c:tx>
            <c:strRef>
              <c:f>'1) capacity'!$A$8</c:f>
              <c:strCache>
                <c:ptCount val="1"/>
                <c:pt idx="0">
                  <c:v> Hydropower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2.0489999999999999</c:v>
                </c:pt>
                <c:pt idx="13">
                  <c:v>6.87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9-41D1-8079-DA1EF3347738}"/>
            </c:ext>
          </c:extLst>
        </c:ser>
        <c:ser>
          <c:idx val="6"/>
          <c:order val="6"/>
          <c:tx>
            <c:strRef>
              <c:f>'1) capacity'!$A$9</c:f>
              <c:strCache>
                <c:ptCount val="1"/>
                <c:pt idx="0">
                  <c:v> Natural 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'1) capacity'!$B$2:$R$2</c:f>
              <c:strCache>
                <c:ptCount val="17"/>
                <c:pt idx="0">
                  <c:v>Base Case</c:v>
                </c:pt>
                <c:pt idx="1">
                  <c:v>No Nuclear</c:v>
                </c:pt>
                <c:pt idx="3">
                  <c:v>Base Case</c:v>
                </c:pt>
                <c:pt idx="4">
                  <c:v>No Nuclear</c:v>
                </c:pt>
                <c:pt idx="6">
                  <c:v>Base Case</c:v>
                </c:pt>
                <c:pt idx="7">
                  <c:v>No Nuclear</c:v>
                </c:pt>
                <c:pt idx="9">
                  <c:v>Base Case</c:v>
                </c:pt>
                <c:pt idx="10">
                  <c:v>No Nuclear</c:v>
                </c:pt>
                <c:pt idx="12">
                  <c:v>Base Case</c:v>
                </c:pt>
                <c:pt idx="13">
                  <c:v>No Nuclear</c:v>
                </c:pt>
                <c:pt idx="15">
                  <c:v>Base Case</c:v>
                </c:pt>
                <c:pt idx="16">
                  <c:v>No Nuclear</c:v>
                </c:pt>
              </c:strCache>
            </c:strRef>
          </c:cat>
          <c:val>
            <c:numRef>
              <c:f>'1) capacity'!$B$9:$R$9</c:f>
              <c:numCache>
                <c:formatCode>General</c:formatCode>
                <c:ptCount val="17"/>
                <c:pt idx="0">
                  <c:v>5.1820000000000004</c:v>
                </c:pt>
                <c:pt idx="1">
                  <c:v>36.094999999999999</c:v>
                </c:pt>
                <c:pt idx="3">
                  <c:v>5.1790000000000003</c:v>
                </c:pt>
                <c:pt idx="4">
                  <c:v>36.094999999999999</c:v>
                </c:pt>
                <c:pt idx="6">
                  <c:v>5.2140000000000004</c:v>
                </c:pt>
                <c:pt idx="7">
                  <c:v>35.704000000000001</c:v>
                </c:pt>
                <c:pt idx="9">
                  <c:v>7.9770000000000003</c:v>
                </c:pt>
                <c:pt idx="10">
                  <c:v>35.213000000000001</c:v>
                </c:pt>
                <c:pt idx="12">
                  <c:v>0</c:v>
                </c:pt>
                <c:pt idx="13">
                  <c:v>0</c:v>
                </c:pt>
                <c:pt idx="15">
                  <c:v>6.1520000000000001</c:v>
                </c:pt>
                <c:pt idx="16">
                  <c:v>35.828000000000003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9-41D1-8079-DA1EF334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6181840"/>
        <c:axId val="556185168"/>
      </c:barChart>
      <c:catAx>
        <c:axId val="5561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5168"/>
        <c:crosses val="autoZero"/>
        <c:auto val="1"/>
        <c:lblAlgn val="ctr"/>
        <c:lblOffset val="100"/>
        <c:noMultiLvlLbl val="0"/>
      </c:catAx>
      <c:valAx>
        <c:axId val="556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742477</xdr:colOff>
      <xdr:row>15</xdr:row>
      <xdr:rowOff>123682</xdr:rowOff>
    </xdr:from>
    <xdr:to>
      <xdr:col>16</xdr:col>
      <xdr:colOff>49142</xdr:colOff>
      <xdr:row>35</xdr:row>
      <xdr:rowOff>26157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9EA9B-B887-4FC5-8E16-6782B86A9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36812</xdr:colOff>
      <xdr:row>13</xdr:row>
      <xdr:rowOff>138043</xdr:rowOff>
    </xdr:from>
    <xdr:to>
      <xdr:col>10</xdr:col>
      <xdr:colOff>900965</xdr:colOff>
      <xdr:row>35</xdr:row>
      <xdr:rowOff>119638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9FC71-4A15-46AB-9B09-06E608525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1215978</xdr:colOff>
      <xdr:row>8</xdr:row>
      <xdr:rowOff>21609</xdr:rowOff>
    </xdr:from>
    <xdr:to>
      <xdr:col>14</xdr:col>
      <xdr:colOff>2053799</xdr:colOff>
      <xdr:row>23</xdr:row>
      <xdr:rowOff>63689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27F3D-9D45-43FC-8842-68A4DEF2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12</xdr:row>
      <xdr:rowOff>0</xdr:rowOff>
    </xdr:from>
    <xdr:to>
      <xdr:col>19</xdr:col>
      <xdr:colOff>63500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55D1A-2279-4D58-92BC-9561B3FE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155575</xdr:colOff>
      <xdr:row>25</xdr:row>
      <xdr:rowOff>34925</xdr:rowOff>
    </xdr:from>
    <xdr:to>
      <xdr:col>7</xdr:col>
      <xdr:colOff>460375</xdr:colOff>
      <xdr:row>40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BC6F6-A7CB-4BF5-88E2-A8160F31F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555813</xdr:colOff>
      <xdr:row>12</xdr:row>
      <xdr:rowOff>79184</xdr:rowOff>
    </xdr:from>
    <xdr:to>
      <xdr:col>31</xdr:col>
      <xdr:colOff>158938</xdr:colOff>
      <xdr:row>30</xdr:row>
      <xdr:rowOff>41985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AC243-62A5-4ED8-BE81-685C5785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"/>
  <sheetViews>
    <sheetView tabSelected="1" topLeftCell="K1" zoomScale="67" workbookViewId="0">
      <selection activeCell="N9" sqref="N9"/>
    </sheetView>
  </sheetViews>
  <sheetFormatPr defaultRowHeight="14.5" x14ac:dyDescent="0.35"/>
  <cols>
    <col min="1" max="1" width="39.7265625" bestFit="1" customWidth="1"/>
    <col min="2" max="2" width="30.453125" bestFit="1" customWidth="1"/>
    <col min="3" max="4" width="30.453125" customWidth="1"/>
    <col min="5" max="5" width="25.90625" bestFit="1" customWidth="1"/>
    <col min="6" max="7" width="25.90625" customWidth="1"/>
    <col min="8" max="10" width="35.26953125" customWidth="1"/>
    <col min="11" max="11" width="20.453125" bestFit="1" customWidth="1"/>
    <col min="12" max="13" width="20.453125" customWidth="1"/>
    <col min="14" max="16" width="33" customWidth="1"/>
    <col min="17" max="17" width="19.1796875" bestFit="1" customWidth="1"/>
  </cols>
  <sheetData>
    <row r="2" spans="1:18" ht="25.5" customHeight="1" x14ac:dyDescent="0.35">
      <c r="B2" s="1" t="s">
        <v>16</v>
      </c>
      <c r="C2" s="1" t="s">
        <v>22</v>
      </c>
      <c r="D2" s="1"/>
      <c r="E2" s="1" t="s">
        <v>16</v>
      </c>
      <c r="F2" s="1" t="s">
        <v>22</v>
      </c>
      <c r="G2" s="1"/>
      <c r="H2" s="1" t="s">
        <v>16</v>
      </c>
      <c r="I2" s="1" t="s">
        <v>22</v>
      </c>
      <c r="J2" s="2"/>
      <c r="K2" s="1" t="s">
        <v>16</v>
      </c>
      <c r="L2" s="1" t="s">
        <v>22</v>
      </c>
      <c r="M2" s="2"/>
      <c r="N2" s="1" t="s">
        <v>16</v>
      </c>
      <c r="O2" s="1" t="s">
        <v>22</v>
      </c>
      <c r="P2" s="2"/>
      <c r="Q2" s="1"/>
      <c r="R2" s="1"/>
    </row>
    <row r="3" spans="1:18" x14ac:dyDescent="0.35">
      <c r="A3" t="s">
        <v>0</v>
      </c>
      <c r="B3" s="4">
        <v>139.64000836011999</v>
      </c>
      <c r="C3" s="4">
        <v>176.21423000000001</v>
      </c>
      <c r="D3" s="4"/>
      <c r="E3" s="3">
        <v>139.64000836011999</v>
      </c>
      <c r="F3" s="3">
        <v>176.21423000000001</v>
      </c>
      <c r="G3" s="3"/>
      <c r="H3" s="3">
        <v>139.72763269292</v>
      </c>
      <c r="I3" s="3">
        <v>159.79172</v>
      </c>
      <c r="J3" s="3"/>
      <c r="K3" s="3">
        <v>143.03057071131997</v>
      </c>
      <c r="L3" s="3">
        <v>166.76117196679999</v>
      </c>
      <c r="M3" s="3"/>
      <c r="N3" s="3">
        <v>137.046892275</v>
      </c>
      <c r="O3" s="3">
        <v>118.39970196680001</v>
      </c>
      <c r="P3" s="3"/>
      <c r="Q3" s="3">
        <v>138.95663197812001</v>
      </c>
      <c r="R3">
        <v>158.38718</v>
      </c>
    </row>
    <row r="4" spans="1:18" x14ac:dyDescent="0.35">
      <c r="A4" t="s">
        <v>1</v>
      </c>
      <c r="B4" s="4">
        <v>76.748851974999994</v>
      </c>
      <c r="C4" s="4">
        <v>91.037999999999997</v>
      </c>
      <c r="D4" s="4"/>
      <c r="E4" s="3">
        <v>76.999895000000009</v>
      </c>
      <c r="F4" s="3">
        <v>109.53</v>
      </c>
      <c r="G4" s="3"/>
      <c r="H4" s="3">
        <v>79.239280832349763</v>
      </c>
      <c r="I4" s="3">
        <v>78.481999999999999</v>
      </c>
      <c r="J4" s="3"/>
      <c r="K4" s="3">
        <v>92.575000000000003</v>
      </c>
      <c r="L4" s="3">
        <v>91.549000000000007</v>
      </c>
      <c r="M4" s="3"/>
      <c r="N4" s="3">
        <v>145.44300000000001</v>
      </c>
      <c r="O4" s="3">
        <v>3690.663</v>
      </c>
      <c r="P4" s="3"/>
      <c r="Q4" s="3">
        <v>81.141000000000005</v>
      </c>
      <c r="R4">
        <v>72.155000000000001</v>
      </c>
    </row>
    <row r="5" spans="1:18" x14ac:dyDescent="0.35">
      <c r="A5" t="s">
        <v>2</v>
      </c>
      <c r="B5" s="4">
        <v>-51.1</v>
      </c>
      <c r="C5" s="4">
        <v>0</v>
      </c>
      <c r="D5" s="4"/>
      <c r="E5" s="3">
        <v>-51.1</v>
      </c>
      <c r="F5" s="3">
        <v>0</v>
      </c>
      <c r="G5" s="3"/>
      <c r="H5" s="3">
        <v>-54.75</v>
      </c>
      <c r="I5" s="3">
        <v>0</v>
      </c>
      <c r="J5" s="3"/>
      <c r="K5" s="3">
        <v>-58.4</v>
      </c>
      <c r="L5" s="3">
        <v>0</v>
      </c>
      <c r="M5" s="3"/>
      <c r="N5" s="3">
        <v>-49.274999999999999</v>
      </c>
      <c r="O5" s="3">
        <v>0</v>
      </c>
      <c r="P5" s="3"/>
      <c r="Q5" s="3">
        <v>-56.575000000000003</v>
      </c>
      <c r="R5">
        <v>0</v>
      </c>
    </row>
    <row r="6" spans="1:18" x14ac:dyDescent="0.35">
      <c r="A6" t="s">
        <v>3</v>
      </c>
      <c r="B6" s="4">
        <v>165.28886033512001</v>
      </c>
      <c r="C6" s="4">
        <v>267.25223</v>
      </c>
      <c r="D6" s="4"/>
      <c r="E6" s="3">
        <v>165.53990336012001</v>
      </c>
      <c r="F6" s="3">
        <v>285.74423000000002</v>
      </c>
      <c r="G6" s="3"/>
      <c r="H6" s="3">
        <v>164.21691352526975</v>
      </c>
      <c r="I6" s="3">
        <v>238.27372</v>
      </c>
      <c r="J6" s="3"/>
      <c r="K6" s="3">
        <v>177.20557071131998</v>
      </c>
      <c r="L6" s="3">
        <v>258.3101719668</v>
      </c>
      <c r="M6" s="3"/>
      <c r="N6" s="3">
        <v>233.21489227499998</v>
      </c>
      <c r="O6" s="3">
        <v>3709.0627019668</v>
      </c>
      <c r="P6" s="3"/>
      <c r="Q6" s="3">
        <v>163.52263197812002</v>
      </c>
      <c r="R6">
        <v>230.54218</v>
      </c>
    </row>
    <row r="8" spans="1:18" x14ac:dyDescent="0.35">
      <c r="B8">
        <f>100*(C6-B6)/B6</f>
        <v>61.687986388284855</v>
      </c>
      <c r="E8">
        <f t="shared" ref="E8:Q8" si="0">100*(F6-E6)/E6</f>
        <v>72.613505384489827</v>
      </c>
      <c r="H8">
        <f t="shared" si="0"/>
        <v>45.096942138870716</v>
      </c>
      <c r="K8">
        <f t="shared" si="0"/>
        <v>45.768652153495204</v>
      </c>
      <c r="N8">
        <f>100*(O6-N6)/N6</f>
        <v>1490.405597938053</v>
      </c>
      <c r="Q8">
        <f t="shared" si="0"/>
        <v>40.98487604507703</v>
      </c>
    </row>
    <row r="13" spans="1:18" x14ac:dyDescent="0.35">
      <c r="B1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"/>
  <sheetViews>
    <sheetView zoomScale="79" workbookViewId="0">
      <selection activeCell="O5" sqref="O5"/>
    </sheetView>
  </sheetViews>
  <sheetFormatPr defaultRowHeight="14.5" x14ac:dyDescent="0.35"/>
  <sheetData>
    <row r="2" spans="1:18" x14ac:dyDescent="0.35">
      <c r="B2" s="1" t="s">
        <v>16</v>
      </c>
      <c r="C2" s="1" t="s">
        <v>22</v>
      </c>
      <c r="D2" s="1"/>
      <c r="E2" s="1" t="s">
        <v>13</v>
      </c>
      <c r="F2" s="1" t="s">
        <v>22</v>
      </c>
      <c r="G2" s="1"/>
      <c r="H2" s="1" t="s">
        <v>13</v>
      </c>
      <c r="I2" s="1" t="s">
        <v>22</v>
      </c>
      <c r="J2" s="2"/>
      <c r="K2" s="1" t="s">
        <v>13</v>
      </c>
      <c r="L2" s="1" t="s">
        <v>22</v>
      </c>
      <c r="M2" s="2"/>
      <c r="N2" s="1" t="s">
        <v>13</v>
      </c>
      <c r="O2" s="1" t="s">
        <v>22</v>
      </c>
      <c r="P2" s="2"/>
      <c r="Q2" s="1" t="s">
        <v>13</v>
      </c>
      <c r="R2" s="1" t="s">
        <v>14</v>
      </c>
    </row>
    <row r="3" spans="1:18" x14ac:dyDescent="0.35">
      <c r="A3" t="s">
        <v>25</v>
      </c>
      <c r="B3">
        <v>8</v>
      </c>
      <c r="C3">
        <v>190.16911999999996</v>
      </c>
      <c r="E3">
        <v>6</v>
      </c>
      <c r="F3">
        <v>190.16911999999996</v>
      </c>
      <c r="H3">
        <v>45.350970000000004</v>
      </c>
      <c r="I3">
        <v>310.24200000000002</v>
      </c>
      <c r="K3">
        <v>131.08639499999998</v>
      </c>
      <c r="L3">
        <v>235.77231499999996</v>
      </c>
      <c r="N3">
        <v>233.61688500000002</v>
      </c>
      <c r="O3">
        <v>327.60690500000004</v>
      </c>
    </row>
    <row r="4" spans="1:18" x14ac:dyDescent="0.35">
      <c r="A4" t="s">
        <v>5</v>
      </c>
      <c r="B4">
        <v>3.6646349999999996</v>
      </c>
      <c r="C4">
        <v>190.16911999999996</v>
      </c>
      <c r="E4">
        <v>1.8908149999999999</v>
      </c>
      <c r="F4">
        <v>190.16911999999996</v>
      </c>
      <c r="H4">
        <v>45.350970000000004</v>
      </c>
      <c r="I4">
        <v>310.24200000000002</v>
      </c>
      <c r="K4">
        <v>131.08639499999998</v>
      </c>
      <c r="L4">
        <v>235.77231499999996</v>
      </c>
      <c r="N4">
        <v>233.61688500000002</v>
      </c>
      <c r="O4">
        <v>327.60690500000004</v>
      </c>
    </row>
    <row r="5" spans="1:18" x14ac:dyDescent="0.35">
      <c r="A5" t="s">
        <v>17</v>
      </c>
      <c r="C5">
        <f>100*(C3-B3)/B3</f>
        <v>2277.1139999999996</v>
      </c>
      <c r="F5">
        <f t="shared" ref="F5:O5" si="0">100*(F3-E3)/E3</f>
        <v>3069.4853333333326</v>
      </c>
      <c r="I5">
        <f t="shared" si="0"/>
        <v>584.09121127949402</v>
      </c>
      <c r="L5">
        <f t="shared" si="0"/>
        <v>79.860247892239315</v>
      </c>
      <c r="O5">
        <f t="shared" si="0"/>
        <v>40.232545691207214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6"/>
  <sheetViews>
    <sheetView zoomScale="67" workbookViewId="0">
      <selection activeCell="A28" sqref="A28"/>
    </sheetView>
  </sheetViews>
  <sheetFormatPr defaultRowHeight="14.5" x14ac:dyDescent="0.35"/>
  <cols>
    <col min="1" max="1" width="15.453125" bestFit="1" customWidth="1"/>
  </cols>
  <sheetData>
    <row r="2" spans="1:18" x14ac:dyDescent="0.35">
      <c r="B2" s="1" t="s">
        <v>15</v>
      </c>
      <c r="C2" s="1" t="s">
        <v>14</v>
      </c>
      <c r="D2" s="1"/>
      <c r="E2" s="1" t="s">
        <v>15</v>
      </c>
      <c r="F2" s="1" t="s">
        <v>14</v>
      </c>
      <c r="G2" s="1"/>
      <c r="H2" s="1" t="s">
        <v>15</v>
      </c>
      <c r="I2" s="1" t="s">
        <v>14</v>
      </c>
      <c r="J2" s="2"/>
      <c r="K2" s="1" t="s">
        <v>15</v>
      </c>
      <c r="L2" s="1" t="s">
        <v>14</v>
      </c>
      <c r="M2" s="2"/>
      <c r="N2" s="1" t="s">
        <v>15</v>
      </c>
      <c r="O2" s="1" t="s">
        <v>14</v>
      </c>
      <c r="P2" s="2"/>
      <c r="Q2" s="1" t="s">
        <v>15</v>
      </c>
      <c r="R2" s="1" t="s">
        <v>14</v>
      </c>
    </row>
    <row r="3" spans="1:18" x14ac:dyDescent="0.35">
      <c r="A3" t="s">
        <v>6</v>
      </c>
      <c r="B3">
        <v>0</v>
      </c>
      <c r="C3">
        <v>23.972999999999999</v>
      </c>
      <c r="E3">
        <v>0</v>
      </c>
      <c r="F3">
        <v>23.972999999999999</v>
      </c>
      <c r="H3">
        <v>0</v>
      </c>
      <c r="I3">
        <v>0</v>
      </c>
      <c r="K3">
        <v>0</v>
      </c>
      <c r="L3">
        <v>11.435</v>
      </c>
      <c r="N3">
        <v>1.1619999999999999</v>
      </c>
      <c r="O3">
        <v>26.257000000000001</v>
      </c>
      <c r="Q3">
        <v>0</v>
      </c>
      <c r="R3">
        <v>0</v>
      </c>
    </row>
    <row r="4" spans="1:18" x14ac:dyDescent="0.35">
      <c r="A4" t="s">
        <v>7</v>
      </c>
      <c r="B4">
        <v>25.366</v>
      </c>
      <c r="C4">
        <v>11.1</v>
      </c>
      <c r="E4">
        <v>25.869</v>
      </c>
      <c r="F4">
        <v>11.1</v>
      </c>
      <c r="H4">
        <v>24.747</v>
      </c>
      <c r="I4">
        <v>14.522</v>
      </c>
      <c r="K4">
        <v>22.789000000000001</v>
      </c>
      <c r="L4">
        <v>14.884</v>
      </c>
      <c r="N4">
        <v>35.448</v>
      </c>
      <c r="O4">
        <v>10.691000000000001</v>
      </c>
      <c r="Q4">
        <v>24.645</v>
      </c>
      <c r="R4">
        <v>13.177</v>
      </c>
    </row>
    <row r="5" spans="1:18" x14ac:dyDescent="0.35">
      <c r="A5" t="s">
        <v>8</v>
      </c>
      <c r="B5">
        <v>13.356</v>
      </c>
      <c r="C5">
        <v>14.76</v>
      </c>
      <c r="E5">
        <v>12.99</v>
      </c>
      <c r="F5">
        <v>14.76</v>
      </c>
      <c r="H5">
        <v>13.752000000000001</v>
      </c>
      <c r="I5">
        <v>11.553000000000001</v>
      </c>
      <c r="K5">
        <v>13.252000000000001</v>
      </c>
      <c r="L5">
        <v>14.212</v>
      </c>
      <c r="N5">
        <v>7.7949999999999999</v>
      </c>
      <c r="O5">
        <v>15.353999999999999</v>
      </c>
      <c r="Q5">
        <v>13.837999999999999</v>
      </c>
      <c r="R5">
        <v>10.204000000000001</v>
      </c>
    </row>
    <row r="6" spans="1:18" x14ac:dyDescent="0.35">
      <c r="A6" t="s">
        <v>9</v>
      </c>
      <c r="B6">
        <v>29.468</v>
      </c>
      <c r="C6">
        <v>7.8040000000000003</v>
      </c>
      <c r="E6">
        <v>29.727</v>
      </c>
      <c r="F6">
        <v>7.8040000000000003</v>
      </c>
      <c r="H6">
        <v>29.17</v>
      </c>
      <c r="I6">
        <v>8.6219999999999999</v>
      </c>
      <c r="K6">
        <v>28.741</v>
      </c>
      <c r="L6">
        <v>7.165</v>
      </c>
      <c r="N6">
        <v>33.290999999999997</v>
      </c>
      <c r="O6">
        <v>5.78</v>
      </c>
      <c r="Q6">
        <v>27.515999999999998</v>
      </c>
      <c r="R6">
        <v>8.8949999999999996</v>
      </c>
    </row>
    <row r="7" spans="1:18" x14ac:dyDescent="0.35">
      <c r="A7" t="s">
        <v>10</v>
      </c>
      <c r="B7">
        <v>18</v>
      </c>
      <c r="C7">
        <v>18</v>
      </c>
      <c r="E7">
        <v>18</v>
      </c>
      <c r="F7">
        <v>18</v>
      </c>
      <c r="H7">
        <v>18</v>
      </c>
      <c r="I7">
        <v>18</v>
      </c>
      <c r="K7">
        <v>18</v>
      </c>
      <c r="L7">
        <v>18</v>
      </c>
      <c r="N7">
        <v>17.663</v>
      </c>
      <c r="O7">
        <v>18</v>
      </c>
      <c r="Q7">
        <v>18</v>
      </c>
      <c r="R7">
        <v>18</v>
      </c>
    </row>
    <row r="8" spans="1:18" x14ac:dyDescent="0.35">
      <c r="A8" t="s">
        <v>11</v>
      </c>
      <c r="B8">
        <v>0</v>
      </c>
      <c r="C8">
        <v>0</v>
      </c>
      <c r="E8">
        <v>0</v>
      </c>
      <c r="F8">
        <v>0</v>
      </c>
      <c r="H8">
        <v>0</v>
      </c>
      <c r="I8">
        <v>0</v>
      </c>
      <c r="K8">
        <v>0</v>
      </c>
      <c r="L8">
        <v>0</v>
      </c>
      <c r="N8">
        <v>2.0489999999999999</v>
      </c>
      <c r="O8">
        <v>6.87</v>
      </c>
      <c r="Q8">
        <v>0</v>
      </c>
      <c r="R8">
        <v>0</v>
      </c>
    </row>
    <row r="9" spans="1:18" x14ac:dyDescent="0.35">
      <c r="A9" t="s">
        <v>12</v>
      </c>
      <c r="B9">
        <v>5.1820000000000004</v>
      </c>
      <c r="C9">
        <v>36.094999999999999</v>
      </c>
      <c r="E9">
        <v>5.1790000000000003</v>
      </c>
      <c r="F9">
        <v>36.094999999999999</v>
      </c>
      <c r="H9">
        <v>5.2140000000000004</v>
      </c>
      <c r="I9">
        <v>35.704000000000001</v>
      </c>
      <c r="K9">
        <v>7.9770000000000003</v>
      </c>
      <c r="L9">
        <v>35.213000000000001</v>
      </c>
      <c r="N9">
        <v>0</v>
      </c>
      <c r="O9">
        <v>0</v>
      </c>
      <c r="Q9">
        <v>6.1520000000000001</v>
      </c>
      <c r="R9">
        <v>35.828000000000003</v>
      </c>
    </row>
    <row r="10" spans="1:18" x14ac:dyDescent="0.35">
      <c r="C10" t="s">
        <v>18</v>
      </c>
    </row>
    <row r="11" spans="1:18" x14ac:dyDescent="0.35">
      <c r="A11" t="s">
        <v>6</v>
      </c>
      <c r="B11">
        <f>C3-B3</f>
        <v>23.972999999999999</v>
      </c>
      <c r="E11">
        <f>F3-E3</f>
        <v>23.972999999999999</v>
      </c>
      <c r="H11">
        <f>I3-H3</f>
        <v>0</v>
      </c>
      <c r="K11">
        <f>L3-K3</f>
        <v>11.435</v>
      </c>
      <c r="N11">
        <f>O3-N3</f>
        <v>25.095000000000002</v>
      </c>
      <c r="Q11">
        <f>R3-Q3</f>
        <v>0</v>
      </c>
    </row>
    <row r="12" spans="1:18" x14ac:dyDescent="0.35">
      <c r="A12" t="s">
        <v>7</v>
      </c>
      <c r="B12">
        <f t="shared" ref="B12:B17" si="0">C4-B4</f>
        <v>-14.266</v>
      </c>
      <c r="C12">
        <f t="shared" ref="C12:R17" si="1">100*(C4-B4)/B4</f>
        <v>-56.240637073247655</v>
      </c>
      <c r="E12">
        <f t="shared" ref="E12:E17" si="2">F4-E4</f>
        <v>-14.769</v>
      </c>
      <c r="F12">
        <f t="shared" si="1"/>
        <v>-57.091499478139859</v>
      </c>
      <c r="H12">
        <f t="shared" ref="H12:H17" si="3">I4-H4</f>
        <v>-10.225</v>
      </c>
      <c r="I12">
        <f t="shared" si="1"/>
        <v>-41.318139572473434</v>
      </c>
      <c r="K12">
        <f t="shared" ref="K12:K17" si="4">L4-K4</f>
        <v>-7.9050000000000011</v>
      </c>
      <c r="L12">
        <f t="shared" si="1"/>
        <v>-34.687787967879245</v>
      </c>
      <c r="N12">
        <f t="shared" ref="N12:N17" si="5">O4-N4</f>
        <v>-24.756999999999998</v>
      </c>
      <c r="O12">
        <f>100*(O4-N4)/N4</f>
        <v>-69.840329496727591</v>
      </c>
      <c r="Q12">
        <f t="shared" ref="Q12:Q17" si="6">R4-Q4</f>
        <v>-11.468</v>
      </c>
      <c r="R12">
        <f t="shared" si="1"/>
        <v>-46.532765266788395</v>
      </c>
    </row>
    <row r="13" spans="1:18" x14ac:dyDescent="0.35">
      <c r="A13" t="s">
        <v>8</v>
      </c>
      <c r="B13">
        <f t="shared" si="0"/>
        <v>1.4039999999999999</v>
      </c>
      <c r="C13">
        <f t="shared" si="1"/>
        <v>10.512129380053906</v>
      </c>
      <c r="E13">
        <f t="shared" si="2"/>
        <v>1.7699999999999996</v>
      </c>
      <c r="F13">
        <f t="shared" si="1"/>
        <v>13.625866050808309</v>
      </c>
      <c r="H13">
        <f t="shared" si="3"/>
        <v>-2.1989999999999998</v>
      </c>
      <c r="I13">
        <f t="shared" si="1"/>
        <v>-15.990401396160555</v>
      </c>
      <c r="K13">
        <f t="shared" si="4"/>
        <v>0.95999999999999908</v>
      </c>
      <c r="L13">
        <f t="shared" si="1"/>
        <v>7.2441895562933825</v>
      </c>
      <c r="N13">
        <f t="shared" si="5"/>
        <v>7.5589999999999993</v>
      </c>
      <c r="O13">
        <f>100*(O5-N5)/N5</f>
        <v>96.972418216805636</v>
      </c>
      <c r="Q13">
        <f t="shared" si="6"/>
        <v>-3.6339999999999986</v>
      </c>
      <c r="R13">
        <f t="shared" si="1"/>
        <v>-26.261020378667428</v>
      </c>
    </row>
    <row r="14" spans="1:18" x14ac:dyDescent="0.35">
      <c r="A14" t="s">
        <v>9</v>
      </c>
      <c r="B14">
        <f t="shared" si="0"/>
        <v>-21.664000000000001</v>
      </c>
      <c r="C14">
        <f t="shared" si="1"/>
        <v>-73.517035428261167</v>
      </c>
      <c r="E14">
        <f t="shared" si="2"/>
        <v>-21.923000000000002</v>
      </c>
      <c r="F14">
        <f t="shared" si="1"/>
        <v>-73.74777138628184</v>
      </c>
      <c r="H14">
        <f t="shared" si="3"/>
        <v>-20.548000000000002</v>
      </c>
      <c r="I14">
        <f t="shared" si="1"/>
        <v>-70.44223517312308</v>
      </c>
      <c r="K14">
        <f t="shared" si="4"/>
        <v>-21.576000000000001</v>
      </c>
      <c r="L14">
        <f t="shared" si="1"/>
        <v>-75.070456838662537</v>
      </c>
      <c r="N14">
        <f t="shared" si="5"/>
        <v>-27.510999999999996</v>
      </c>
      <c r="O14">
        <f>100*(O6-N6)/N6</f>
        <v>-82.63795019674987</v>
      </c>
      <c r="Q14">
        <f t="shared" si="6"/>
        <v>-18.620999999999999</v>
      </c>
      <c r="R14">
        <f t="shared" si="1"/>
        <v>-67.67335368512866</v>
      </c>
    </row>
    <row r="15" spans="1:18" x14ac:dyDescent="0.35">
      <c r="A15" t="s">
        <v>10</v>
      </c>
      <c r="B15">
        <f t="shared" si="0"/>
        <v>0</v>
      </c>
      <c r="E15">
        <f t="shared" si="2"/>
        <v>0</v>
      </c>
      <c r="H15">
        <f t="shared" si="3"/>
        <v>0</v>
      </c>
      <c r="K15">
        <f t="shared" si="4"/>
        <v>0</v>
      </c>
      <c r="N15">
        <f t="shared" si="5"/>
        <v>0.33699999999999974</v>
      </c>
      <c r="Q15">
        <f t="shared" si="6"/>
        <v>0</v>
      </c>
      <c r="R15">
        <f t="shared" si="1"/>
        <v>0</v>
      </c>
    </row>
    <row r="16" spans="1:18" x14ac:dyDescent="0.35">
      <c r="A16" t="s">
        <v>11</v>
      </c>
      <c r="B16">
        <f t="shared" si="0"/>
        <v>0</v>
      </c>
      <c r="E16">
        <f t="shared" si="2"/>
        <v>0</v>
      </c>
      <c r="H16">
        <f t="shared" si="3"/>
        <v>0</v>
      </c>
      <c r="K16">
        <f t="shared" si="4"/>
        <v>0</v>
      </c>
      <c r="N16">
        <f t="shared" si="5"/>
        <v>4.8209999999999997</v>
      </c>
      <c r="O16">
        <f>100*(O8-N8)/N8</f>
        <v>235.28550512445094</v>
      </c>
      <c r="Q16">
        <f t="shared" si="6"/>
        <v>0</v>
      </c>
    </row>
    <row r="17" spans="1:18" x14ac:dyDescent="0.35">
      <c r="A17" t="s">
        <v>12</v>
      </c>
      <c r="B17">
        <f t="shared" si="0"/>
        <v>30.912999999999997</v>
      </c>
      <c r="C17">
        <f t="shared" si="1"/>
        <v>596.54573523735996</v>
      </c>
      <c r="E17">
        <f t="shared" si="2"/>
        <v>30.915999999999997</v>
      </c>
      <c r="F17">
        <f t="shared" si="1"/>
        <v>596.94921799575195</v>
      </c>
      <c r="H17">
        <f t="shared" si="3"/>
        <v>30.490000000000002</v>
      </c>
      <c r="I17">
        <f t="shared" si="1"/>
        <v>584.7717683160721</v>
      </c>
      <c r="K17">
        <f t="shared" si="4"/>
        <v>27.236000000000001</v>
      </c>
      <c r="L17">
        <f t="shared" si="1"/>
        <v>341.43161589570013</v>
      </c>
      <c r="N17">
        <f t="shared" si="5"/>
        <v>0</v>
      </c>
      <c r="Q17">
        <f t="shared" si="6"/>
        <v>29.676000000000002</v>
      </c>
      <c r="R17">
        <f t="shared" si="1"/>
        <v>482.37971391417432</v>
      </c>
    </row>
    <row r="20" spans="1:18" x14ac:dyDescent="0.35">
      <c r="A20" t="s">
        <v>19</v>
      </c>
      <c r="B20">
        <f>100*(C3+C4-B3-B4)/(B4+B3)</f>
        <v>38.267759993692344</v>
      </c>
      <c r="E20">
        <f t="shared" ref="E20:Q20" si="7">100*(F3+F4-E3-E4)/(E4+E3)</f>
        <v>35.579264757045117</v>
      </c>
      <c r="H20">
        <f t="shared" si="7"/>
        <v>-41.318139572473434</v>
      </c>
      <c r="K20">
        <f t="shared" si="7"/>
        <v>15.489929351880297</v>
      </c>
      <c r="N20">
        <f t="shared" si="7"/>
        <v>0.92324501502322032</v>
      </c>
      <c r="Q20">
        <f t="shared" si="7"/>
        <v>-46.532765266788395</v>
      </c>
    </row>
    <row r="21" spans="1:18" x14ac:dyDescent="0.35">
      <c r="A21" t="s">
        <v>20</v>
      </c>
      <c r="B21">
        <f>100*(C5+C6-B5-B6)/(B5+B6)</f>
        <v>-47.309919671212398</v>
      </c>
      <c r="E21">
        <f t="shared" ref="E21:Q21" si="8">100*(F5+F6-E5-E6)/(E5+E6)</f>
        <v>-47.17793852564553</v>
      </c>
      <c r="H21">
        <f t="shared" si="8"/>
        <v>-52.996132519453887</v>
      </c>
      <c r="K21">
        <f t="shared" si="8"/>
        <v>-49.093896601814585</v>
      </c>
      <c r="N21">
        <f t="shared" si="8"/>
        <v>-48.561553813951221</v>
      </c>
      <c r="Q21">
        <f t="shared" si="8"/>
        <v>-53.815834018474625</v>
      </c>
    </row>
    <row r="23" spans="1:18" x14ac:dyDescent="0.35">
      <c r="A23" t="s">
        <v>21</v>
      </c>
      <c r="B23">
        <f>(C6+C5)/(C4+C3)</f>
        <v>0.64334388275881726</v>
      </c>
      <c r="E23">
        <f t="shared" ref="E23:Q23" si="9">(F6+F5)/(F4+F3)</f>
        <v>0.64334388275881726</v>
      </c>
      <c r="H23">
        <f t="shared" si="9"/>
        <v>1.3892714502134693</v>
      </c>
      <c r="K23">
        <f t="shared" si="9"/>
        <v>0.81222690831718514</v>
      </c>
      <c r="N23">
        <f t="shared" si="9"/>
        <v>0.57199307134350985</v>
      </c>
      <c r="Q23">
        <f t="shared" si="9"/>
        <v>1.4494194429688094</v>
      </c>
    </row>
    <row r="25" spans="1:18" x14ac:dyDescent="0.35">
      <c r="A25" t="s">
        <v>23</v>
      </c>
      <c r="B25">
        <f>100*(C9-B9)/B9</f>
        <v>596.54573523735996</v>
      </c>
      <c r="E25">
        <f t="shared" ref="E25:Q25" si="10">100*(F9-E9)/E9</f>
        <v>596.94921799575195</v>
      </c>
      <c r="H25">
        <f t="shared" si="10"/>
        <v>584.7717683160721</v>
      </c>
      <c r="K25">
        <f t="shared" si="10"/>
        <v>341.43161589570013</v>
      </c>
      <c r="Q25">
        <f t="shared" si="10"/>
        <v>482.37971391417432</v>
      </c>
    </row>
    <row r="26" spans="1:18" x14ac:dyDescent="0.35">
      <c r="A26" t="s">
        <v>24</v>
      </c>
      <c r="B26">
        <f>100*(SUM(C3:C6)+C8-SUM(B3:B6)-B8)/(SUM(B3:B6)+B8)</f>
        <v>-15.475876228185948</v>
      </c>
      <c r="C26">
        <f>SUM(C3:C6)+C8-SUM(B3:B6)-B8</f>
        <v>-10.552999999999997</v>
      </c>
      <c r="E26">
        <f t="shared" ref="E26:Q26" si="11">100*(SUM(F3:F6)+F8-SUM(E3:E6)-E8)/(SUM(E3:E6)+E8)</f>
        <v>-15.963899338057328</v>
      </c>
      <c r="F26">
        <f>SUM(F3:F6)+F8-SUM(E3:E6)-E8</f>
        <v>-10.948999999999998</v>
      </c>
      <c r="H26">
        <f t="shared" si="11"/>
        <v>-48.72541340938983</v>
      </c>
      <c r="I26">
        <f>SUM(I3:I6)+I8-SUM(H3:H6)-H8</f>
        <v>-32.972000000000008</v>
      </c>
      <c r="K26">
        <f t="shared" si="11"/>
        <v>-26.374610231237078</v>
      </c>
      <c r="L26">
        <f>SUM(L3:L6)+L8-SUM(K3:K6)-K8</f>
        <v>-17.086000000000006</v>
      </c>
      <c r="N26">
        <f>100*(SUM(O3:O6)+O8-SUM(N3:N6))/(SUM(N3:N6))</f>
        <v>-16.402388797364086</v>
      </c>
      <c r="O26">
        <f>SUM(O3:O6)+O8-SUM(N3:N6)-N8</f>
        <v>-14.792999999999999</v>
      </c>
      <c r="Q26">
        <f t="shared" si="11"/>
        <v>-51.096228730738346</v>
      </c>
      <c r="R26">
        <f>SUM(R3:R6)+R8-SUM(Q3:Q6)-Q8</f>
        <v>-33.722999999999999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mention trend cost</vt:lpstr>
      <vt:lpstr>2) emission</vt:lpstr>
      <vt:lpstr>1)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2021-07-27T21:46:08Z</dcterms:created>
  <dcterms:modified xsi:type="dcterms:W3CDTF">2021-08-03T01:28:47Z</dcterms:modified>
</cp:coreProperties>
</file>