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ASUS\Desktop\Assignment for Energy Systems\Dissertation\Case_Study_Data\"/>
    </mc:Choice>
  </mc:AlternateContent>
  <xr:revisionPtr revIDLastSave="0" documentId="13_ncr:1_{40E3922F-488D-42BB-B697-1E696896B2C3}" xr6:coauthVersionLast="45" xr6:coauthVersionMax="45" xr10:uidLastSave="{00000000-0000-0000-0000-000000000000}"/>
  <bookViews>
    <workbookView xWindow="-110" yWindow="-110" windowWidth="19420" windowHeight="10420" firstSheet="6" activeTab="7" xr2:uid="{00000000-000D-0000-FFFF-FFFF00000000}"/>
  </bookViews>
  <sheets>
    <sheet name="Foreword &amp; Content" sheetId="1" r:id="rId1"/>
    <sheet name="Generation Capital Cost" sheetId="2" r:id="rId2"/>
    <sheet name="Energy Generation Cost" sheetId="3" r:id="rId3"/>
    <sheet name="Generators' Capacity Constraint" sheetId="5" r:id="rId4"/>
    <sheet name="Thermal Plant Emission Factor" sheetId="6" r:id="rId5"/>
    <sheet name="Carbon Abatement Cost" sheetId="7" r:id="rId6"/>
    <sheet name="Nature-based Solution Limits" sheetId="8" r:id="rId7"/>
    <sheet name="Load Shedding Cost" sheetId="9" r:id="rId8"/>
    <sheet name="Interconnectors Detail" sheetId="10" r:id="rId9"/>
    <sheet name="Transmission Network Technical"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1" l="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3" i="11"/>
  <c r="O94" i="10" l="1"/>
  <c r="O95" i="10"/>
  <c r="O96" i="10"/>
  <c r="O97" i="10"/>
  <c r="O98" i="10"/>
  <c r="O99" i="10"/>
  <c r="O100" i="10"/>
  <c r="O101" i="10"/>
  <c r="O102" i="10"/>
  <c r="O103" i="10"/>
  <c r="O104" i="10"/>
  <c r="O105" i="10"/>
  <c r="O106" i="10"/>
  <c r="O107" i="10"/>
  <c r="O108" i="10"/>
  <c r="O109" i="10"/>
  <c r="O110" i="10"/>
  <c r="O111" i="10"/>
  <c r="O112" i="10"/>
  <c r="O113" i="10"/>
  <c r="O114" i="10"/>
  <c r="O115" i="10"/>
  <c r="O116" i="10"/>
  <c r="O117" i="10"/>
  <c r="O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93"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C93" i="10"/>
  <c r="O62" i="10"/>
  <c r="O68" i="10" s="1"/>
  <c r="N62" i="10"/>
  <c r="N67" i="10" s="1"/>
  <c r="M62" i="10"/>
  <c r="M66" i="10" s="1"/>
  <c r="L62" i="10"/>
  <c r="L65" i="10" s="1"/>
  <c r="K62" i="10"/>
  <c r="K65" i="10" s="1"/>
  <c r="J62" i="10"/>
  <c r="J70" i="10" s="1"/>
  <c r="I62" i="10"/>
  <c r="I69" i="10" s="1"/>
  <c r="H62" i="10"/>
  <c r="H69" i="10" s="1"/>
  <c r="G62" i="10"/>
  <c r="G68" i="10" s="1"/>
  <c r="F62" i="10"/>
  <c r="F67" i="10" s="1"/>
  <c r="E62" i="10"/>
  <c r="E66" i="10" s="1"/>
  <c r="D62" i="10"/>
  <c r="D64" i="10" s="1"/>
  <c r="C62" i="10"/>
  <c r="C113" i="10" s="1"/>
  <c r="E80" i="10" l="1"/>
  <c r="N87" i="10"/>
  <c r="O82" i="10"/>
  <c r="N82" i="10"/>
  <c r="G67" i="10"/>
  <c r="E86" i="10"/>
  <c r="F82" i="10"/>
  <c r="L72" i="10"/>
  <c r="C106" i="10"/>
  <c r="D86" i="10"/>
  <c r="F71" i="10"/>
  <c r="L71" i="10"/>
  <c r="C109" i="10"/>
  <c r="L80" i="10"/>
  <c r="D79" i="10"/>
  <c r="F66" i="10"/>
  <c r="M80" i="10"/>
  <c r="C79" i="10"/>
  <c r="D78" i="10"/>
  <c r="F65" i="10"/>
  <c r="M64" i="10"/>
  <c r="L63" i="10"/>
  <c r="E81" i="10"/>
  <c r="K64" i="10"/>
  <c r="N65" i="10"/>
  <c r="G74" i="10"/>
  <c r="D87" i="10"/>
  <c r="E63" i="10"/>
  <c r="F79" i="10"/>
  <c r="G72" i="10"/>
  <c r="L87" i="10"/>
  <c r="M65" i="10"/>
  <c r="O63" i="10"/>
  <c r="C107" i="10"/>
  <c r="D70" i="10"/>
  <c r="E65" i="10"/>
  <c r="G63" i="10"/>
  <c r="K87" i="10"/>
  <c r="M63" i="10"/>
  <c r="N79" i="10"/>
  <c r="O72" i="10"/>
  <c r="G66" i="10"/>
  <c r="O74" i="10"/>
  <c r="C85" i="10"/>
  <c r="E64" i="10"/>
  <c r="G82" i="10"/>
  <c r="K85" i="10"/>
  <c r="M86" i="10"/>
  <c r="N71" i="10"/>
  <c r="O67" i="10"/>
  <c r="O80" i="10"/>
  <c r="C80" i="10"/>
  <c r="F87" i="10"/>
  <c r="G80" i="10"/>
  <c r="K69" i="10"/>
  <c r="M81" i="10"/>
  <c r="N66" i="10"/>
  <c r="O66" i="10"/>
  <c r="C77" i="10"/>
  <c r="K80" i="10"/>
  <c r="C114" i="10"/>
  <c r="D71" i="10"/>
  <c r="C72" i="10"/>
  <c r="E78" i="10"/>
  <c r="F81" i="10"/>
  <c r="G83" i="10"/>
  <c r="G64" i="10"/>
  <c r="H67" i="10"/>
  <c r="K79" i="10"/>
  <c r="L79" i="10"/>
  <c r="M78" i="10"/>
  <c r="N81" i="10"/>
  <c r="O83" i="10"/>
  <c r="O64" i="10"/>
  <c r="C115" i="10"/>
  <c r="H75" i="10"/>
  <c r="H68" i="10"/>
  <c r="C71" i="10"/>
  <c r="H84" i="10"/>
  <c r="K77" i="10"/>
  <c r="M73" i="10"/>
  <c r="C117" i="10"/>
  <c r="F74" i="10"/>
  <c r="C99" i="10"/>
  <c r="H76" i="10"/>
  <c r="E73" i="10"/>
  <c r="H65" i="10"/>
  <c r="C98" i="10"/>
  <c r="C63" i="10"/>
  <c r="C69" i="10"/>
  <c r="E72" i="10"/>
  <c r="H83" i="10"/>
  <c r="J86" i="10"/>
  <c r="K72" i="10"/>
  <c r="M72" i="10"/>
  <c r="N74" i="10"/>
  <c r="C87" i="10"/>
  <c r="C64" i="10"/>
  <c r="E70" i="10"/>
  <c r="F73" i="10"/>
  <c r="G75" i="10"/>
  <c r="H81" i="10"/>
  <c r="J78" i="10"/>
  <c r="K71" i="10"/>
  <c r="L64" i="10"/>
  <c r="M70" i="10"/>
  <c r="N73" i="10"/>
  <c r="O75" i="10"/>
  <c r="C101" i="10"/>
  <c r="H73" i="10"/>
  <c r="J77" i="10"/>
  <c r="D85" i="10"/>
  <c r="D77" i="10"/>
  <c r="D69" i="10"/>
  <c r="C86" i="10"/>
  <c r="C78" i="10"/>
  <c r="C70" i="10"/>
  <c r="E87" i="10"/>
  <c r="E79" i="10"/>
  <c r="E71" i="10"/>
  <c r="F63" i="10"/>
  <c r="F80" i="10"/>
  <c r="F72" i="10"/>
  <c r="F64" i="10"/>
  <c r="G81" i="10"/>
  <c r="G73" i="10"/>
  <c r="G65" i="10"/>
  <c r="H82" i="10"/>
  <c r="H74" i="10"/>
  <c r="H66" i="10"/>
  <c r="I83" i="10"/>
  <c r="I75" i="10"/>
  <c r="I67" i="10"/>
  <c r="J84" i="10"/>
  <c r="J76" i="10"/>
  <c r="J68" i="10"/>
  <c r="K86" i="10"/>
  <c r="K78" i="10"/>
  <c r="K70" i="10"/>
  <c r="L86" i="10"/>
  <c r="L78" i="10"/>
  <c r="L70" i="10"/>
  <c r="M87" i="10"/>
  <c r="M79" i="10"/>
  <c r="M71" i="10"/>
  <c r="N63" i="10"/>
  <c r="N80" i="10"/>
  <c r="N72" i="10"/>
  <c r="N64" i="10"/>
  <c r="O81" i="10"/>
  <c r="O73" i="10"/>
  <c r="O65" i="10"/>
  <c r="C100" i="10"/>
  <c r="C108" i="10"/>
  <c r="C116" i="10"/>
  <c r="I68" i="10"/>
  <c r="D76" i="10"/>
  <c r="I85" i="10"/>
  <c r="I84" i="10"/>
  <c r="D83" i="10"/>
  <c r="D75" i="10"/>
  <c r="D67" i="10"/>
  <c r="C84" i="10"/>
  <c r="C76" i="10"/>
  <c r="C68" i="10"/>
  <c r="E85" i="10"/>
  <c r="E77" i="10"/>
  <c r="E69" i="10"/>
  <c r="F86" i="10"/>
  <c r="F78" i="10"/>
  <c r="F70" i="10"/>
  <c r="G87" i="10"/>
  <c r="G79" i="10"/>
  <c r="G71" i="10"/>
  <c r="H63" i="10"/>
  <c r="H80" i="10"/>
  <c r="H72" i="10"/>
  <c r="H64" i="10"/>
  <c r="I81" i="10"/>
  <c r="I73" i="10"/>
  <c r="I65" i="10"/>
  <c r="J82" i="10"/>
  <c r="J74" i="10"/>
  <c r="J66" i="10"/>
  <c r="K84" i="10"/>
  <c r="K76" i="10"/>
  <c r="K68" i="10"/>
  <c r="L84" i="10"/>
  <c r="L76" i="10"/>
  <c r="L68" i="10"/>
  <c r="M85" i="10"/>
  <c r="M77" i="10"/>
  <c r="M69" i="10"/>
  <c r="N86" i="10"/>
  <c r="N78" i="10"/>
  <c r="N70" i="10"/>
  <c r="O87" i="10"/>
  <c r="O79" i="10"/>
  <c r="O71" i="10"/>
  <c r="C94" i="10"/>
  <c r="C102" i="10"/>
  <c r="C110" i="10"/>
  <c r="I76" i="10"/>
  <c r="J85" i="10"/>
  <c r="D68" i="10"/>
  <c r="I74" i="10"/>
  <c r="J75" i="10"/>
  <c r="D82" i="10"/>
  <c r="D74" i="10"/>
  <c r="D66" i="10"/>
  <c r="C83" i="10"/>
  <c r="C75" i="10"/>
  <c r="C67" i="10"/>
  <c r="E84" i="10"/>
  <c r="E76" i="10"/>
  <c r="E68" i="10"/>
  <c r="F85" i="10"/>
  <c r="F77" i="10"/>
  <c r="F69" i="10"/>
  <c r="G86" i="10"/>
  <c r="G78" i="10"/>
  <c r="G70" i="10"/>
  <c r="H87" i="10"/>
  <c r="H79" i="10"/>
  <c r="H71" i="10"/>
  <c r="I63" i="10"/>
  <c r="I80" i="10"/>
  <c r="I72" i="10"/>
  <c r="I64" i="10"/>
  <c r="J81" i="10"/>
  <c r="J73" i="10"/>
  <c r="J65" i="10"/>
  <c r="K83" i="10"/>
  <c r="K75" i="10"/>
  <c r="K67" i="10"/>
  <c r="L83" i="10"/>
  <c r="L75" i="10"/>
  <c r="L67" i="10"/>
  <c r="M84" i="10"/>
  <c r="M76" i="10"/>
  <c r="M68" i="10"/>
  <c r="N85" i="10"/>
  <c r="N77" i="10"/>
  <c r="N69" i="10"/>
  <c r="O86" i="10"/>
  <c r="O78" i="10"/>
  <c r="O70" i="10"/>
  <c r="C95" i="10"/>
  <c r="C103" i="10"/>
  <c r="C111" i="10"/>
  <c r="I77" i="10"/>
  <c r="J69" i="10"/>
  <c r="D84" i="10"/>
  <c r="I82" i="10"/>
  <c r="I66" i="10"/>
  <c r="J67" i="10"/>
  <c r="L85" i="10"/>
  <c r="L69" i="10"/>
  <c r="D81" i="10"/>
  <c r="D73" i="10"/>
  <c r="D65" i="10"/>
  <c r="C82" i="10"/>
  <c r="C74" i="10"/>
  <c r="C66" i="10"/>
  <c r="E83" i="10"/>
  <c r="E75" i="10"/>
  <c r="E67" i="10"/>
  <c r="F84" i="10"/>
  <c r="F76" i="10"/>
  <c r="F68" i="10"/>
  <c r="G85" i="10"/>
  <c r="G77" i="10"/>
  <c r="G69" i="10"/>
  <c r="H86" i="10"/>
  <c r="H78" i="10"/>
  <c r="H70" i="10"/>
  <c r="I87" i="10"/>
  <c r="I79" i="10"/>
  <c r="I71" i="10"/>
  <c r="J63" i="10"/>
  <c r="J80" i="10"/>
  <c r="J72" i="10"/>
  <c r="J64" i="10"/>
  <c r="K82" i="10"/>
  <c r="K74" i="10"/>
  <c r="K66" i="10"/>
  <c r="L82" i="10"/>
  <c r="L74" i="10"/>
  <c r="L66" i="10"/>
  <c r="M83" i="10"/>
  <c r="M75" i="10"/>
  <c r="M67" i="10"/>
  <c r="N84" i="10"/>
  <c r="N76" i="10"/>
  <c r="N68" i="10"/>
  <c r="O85" i="10"/>
  <c r="O77" i="10"/>
  <c r="O69" i="10"/>
  <c r="C96" i="10"/>
  <c r="C104" i="10"/>
  <c r="C112" i="10"/>
  <c r="J83" i="10"/>
  <c r="L77" i="10"/>
  <c r="D63" i="10"/>
  <c r="D80" i="10"/>
  <c r="D72" i="10"/>
  <c r="C81" i="10"/>
  <c r="C73" i="10"/>
  <c r="C65" i="10"/>
  <c r="E82" i="10"/>
  <c r="E74" i="10"/>
  <c r="F83" i="10"/>
  <c r="F75" i="10"/>
  <c r="G84" i="10"/>
  <c r="G76" i="10"/>
  <c r="H85" i="10"/>
  <c r="H77" i="10"/>
  <c r="I86" i="10"/>
  <c r="I78" i="10"/>
  <c r="I70" i="10"/>
  <c r="J87" i="10"/>
  <c r="J79" i="10"/>
  <c r="J71" i="10"/>
  <c r="K63" i="10"/>
  <c r="K81" i="10"/>
  <c r="K73" i="10"/>
  <c r="L81" i="10"/>
  <c r="L73" i="10"/>
  <c r="M82" i="10"/>
  <c r="M74" i="10"/>
  <c r="N83" i="10"/>
  <c r="N75" i="10"/>
  <c r="O84" i="10"/>
  <c r="O76" i="10"/>
  <c r="C97" i="10"/>
  <c r="C105" i="10"/>
  <c r="C25" i="9"/>
  <c r="C22" i="9"/>
  <c r="C23" i="9"/>
  <c r="C24" i="9"/>
  <c r="C26" i="9"/>
  <c r="C27" i="9"/>
  <c r="C28" i="9"/>
  <c r="C29" i="9"/>
  <c r="C30" i="9"/>
  <c r="C31" i="9"/>
  <c r="C32" i="9"/>
  <c r="C33" i="9"/>
  <c r="C34" i="9"/>
  <c r="C35" i="9"/>
  <c r="C36" i="9"/>
  <c r="C37" i="9"/>
  <c r="C38" i="9"/>
  <c r="C39" i="9"/>
  <c r="C40" i="9"/>
  <c r="C41" i="9"/>
  <c r="C42" i="9"/>
  <c r="C43" i="9"/>
  <c r="C44" i="9"/>
  <c r="C45" i="9"/>
  <c r="C21" i="9"/>
  <c r="D22" i="7"/>
  <c r="D23" i="7"/>
  <c r="D24" i="7"/>
  <c r="D25" i="7"/>
  <c r="D26" i="7"/>
  <c r="D27" i="7"/>
  <c r="D28" i="7"/>
  <c r="D29" i="7"/>
  <c r="D30" i="7"/>
  <c r="D31" i="7"/>
  <c r="D32" i="7"/>
  <c r="D33" i="7"/>
  <c r="D34" i="7"/>
  <c r="D35" i="7"/>
  <c r="D36" i="7"/>
  <c r="D37" i="7"/>
  <c r="D38" i="7"/>
  <c r="D39" i="7"/>
  <c r="D40" i="7"/>
  <c r="D41" i="7"/>
  <c r="D42" i="7"/>
  <c r="D43" i="7"/>
  <c r="D44" i="7"/>
  <c r="D45" i="7"/>
  <c r="D21" i="7"/>
  <c r="C22" i="7"/>
  <c r="C23" i="7"/>
  <c r="C24" i="7"/>
  <c r="C25" i="7"/>
  <c r="C26" i="7"/>
  <c r="C27" i="7"/>
  <c r="C28" i="7"/>
  <c r="C29" i="7"/>
  <c r="C30" i="7"/>
  <c r="C31" i="7"/>
  <c r="C32" i="7"/>
  <c r="C33" i="7"/>
  <c r="C34" i="7"/>
  <c r="C35" i="7"/>
  <c r="C36" i="7"/>
  <c r="C37" i="7"/>
  <c r="C38" i="7"/>
  <c r="C39" i="7"/>
  <c r="C40" i="7"/>
  <c r="C41" i="7"/>
  <c r="C42" i="7"/>
  <c r="C43" i="7"/>
  <c r="C44" i="7"/>
  <c r="C45" i="7"/>
  <c r="C21" i="7"/>
  <c r="K22" i="3" l="1"/>
  <c r="K23" i="3"/>
  <c r="K24" i="3"/>
  <c r="K25" i="3"/>
  <c r="K26" i="3"/>
  <c r="K27" i="3"/>
  <c r="K28" i="3"/>
  <c r="K29" i="3"/>
  <c r="K30" i="3"/>
  <c r="K31" i="3"/>
  <c r="K32" i="3"/>
  <c r="K33" i="3"/>
  <c r="K34" i="3"/>
  <c r="K35" i="3"/>
  <c r="K36" i="3"/>
  <c r="K37" i="3"/>
  <c r="K38" i="3"/>
  <c r="K39" i="3"/>
  <c r="K40" i="3"/>
  <c r="K41" i="3"/>
  <c r="K42" i="3"/>
  <c r="K43" i="3"/>
  <c r="K44" i="3"/>
  <c r="K45" i="3"/>
  <c r="K21" i="3"/>
  <c r="I22" i="3"/>
  <c r="I23" i="3"/>
  <c r="I24" i="3"/>
  <c r="I25" i="3"/>
  <c r="I26" i="3"/>
  <c r="I27" i="3"/>
  <c r="I28" i="3"/>
  <c r="I29" i="3"/>
  <c r="I30" i="3"/>
  <c r="I31" i="3"/>
  <c r="I32" i="3"/>
  <c r="I33" i="3"/>
  <c r="I34" i="3"/>
  <c r="I35" i="3"/>
  <c r="I36" i="3"/>
  <c r="I37" i="3"/>
  <c r="I38" i="3"/>
  <c r="I39" i="3"/>
  <c r="I40" i="3"/>
  <c r="I41" i="3"/>
  <c r="I42" i="3"/>
  <c r="I43" i="3"/>
  <c r="I44" i="3"/>
  <c r="I45" i="3"/>
  <c r="I21" i="3"/>
  <c r="J22" i="3"/>
  <c r="J23" i="3"/>
  <c r="J24" i="3"/>
  <c r="J25" i="3"/>
  <c r="J26" i="3"/>
  <c r="J27" i="3"/>
  <c r="J28" i="3"/>
  <c r="J29" i="3"/>
  <c r="J30" i="3"/>
  <c r="J31" i="3"/>
  <c r="J32" i="3"/>
  <c r="J33" i="3"/>
  <c r="J34" i="3"/>
  <c r="J35" i="3"/>
  <c r="J36" i="3"/>
  <c r="J37" i="3"/>
  <c r="J38" i="3"/>
  <c r="J39" i="3"/>
  <c r="J40" i="3"/>
  <c r="J41" i="3"/>
  <c r="J42" i="3"/>
  <c r="J43" i="3"/>
  <c r="J44" i="3"/>
  <c r="J45" i="3"/>
  <c r="J21" i="3"/>
  <c r="H22" i="3"/>
  <c r="H23" i="3"/>
  <c r="H24" i="3"/>
  <c r="H25" i="3"/>
  <c r="H26" i="3"/>
  <c r="H27" i="3"/>
  <c r="H28" i="3"/>
  <c r="H29" i="3"/>
  <c r="H30" i="3"/>
  <c r="H31" i="3"/>
  <c r="H32" i="3"/>
  <c r="H33" i="3"/>
  <c r="H34" i="3"/>
  <c r="H35" i="3"/>
  <c r="H36" i="3"/>
  <c r="H37" i="3"/>
  <c r="H38" i="3"/>
  <c r="H39" i="3"/>
  <c r="H40" i="3"/>
  <c r="H41" i="3"/>
  <c r="H42" i="3"/>
  <c r="H43" i="3"/>
  <c r="H44" i="3"/>
  <c r="H45" i="3"/>
  <c r="H21" i="3"/>
  <c r="G22" i="3"/>
  <c r="G23" i="3"/>
  <c r="G24" i="3"/>
  <c r="G25" i="3"/>
  <c r="G26" i="3"/>
  <c r="G27" i="3"/>
  <c r="G28" i="3"/>
  <c r="G29" i="3"/>
  <c r="G30" i="3"/>
  <c r="G31" i="3"/>
  <c r="G32" i="3"/>
  <c r="G33" i="3"/>
  <c r="G34" i="3"/>
  <c r="G35" i="3"/>
  <c r="G36" i="3"/>
  <c r="G37" i="3"/>
  <c r="G38" i="3"/>
  <c r="G39" i="3"/>
  <c r="G40" i="3"/>
  <c r="G41" i="3"/>
  <c r="G42" i="3"/>
  <c r="G43" i="3"/>
  <c r="G44" i="3"/>
  <c r="G45" i="3"/>
  <c r="G21" i="3"/>
  <c r="F22" i="3"/>
  <c r="F23" i="3"/>
  <c r="F24" i="3"/>
  <c r="F25" i="3"/>
  <c r="F26" i="3"/>
  <c r="F27" i="3"/>
  <c r="F28" i="3"/>
  <c r="F29" i="3"/>
  <c r="F30" i="3"/>
  <c r="F31" i="3"/>
  <c r="F32" i="3"/>
  <c r="F33" i="3"/>
  <c r="F34" i="3"/>
  <c r="F35" i="3"/>
  <c r="F36" i="3"/>
  <c r="F37" i="3"/>
  <c r="F38" i="3"/>
  <c r="F39" i="3"/>
  <c r="F40" i="3"/>
  <c r="F41" i="3"/>
  <c r="F42" i="3"/>
  <c r="F43" i="3"/>
  <c r="F44" i="3"/>
  <c r="F45" i="3"/>
  <c r="F21" i="3"/>
  <c r="E22" i="3"/>
  <c r="E23" i="3"/>
  <c r="E24" i="3"/>
  <c r="E25" i="3"/>
  <c r="E26" i="3"/>
  <c r="E27" i="3"/>
  <c r="E28" i="3"/>
  <c r="E29" i="3"/>
  <c r="E30" i="3"/>
  <c r="E31" i="3"/>
  <c r="E32" i="3"/>
  <c r="E33" i="3"/>
  <c r="E34" i="3"/>
  <c r="E35" i="3"/>
  <c r="E36" i="3"/>
  <c r="E37" i="3"/>
  <c r="E38" i="3"/>
  <c r="E39" i="3"/>
  <c r="E40" i="3"/>
  <c r="E41" i="3"/>
  <c r="E42" i="3"/>
  <c r="E43" i="3"/>
  <c r="E44" i="3"/>
  <c r="E45" i="3"/>
  <c r="E21" i="3"/>
  <c r="D22" i="3"/>
  <c r="D23" i="3"/>
  <c r="D24" i="3"/>
  <c r="D25" i="3"/>
  <c r="D26" i="3"/>
  <c r="D27" i="3"/>
  <c r="D28" i="3"/>
  <c r="D29" i="3"/>
  <c r="D30" i="3"/>
  <c r="D31" i="3"/>
  <c r="D32" i="3"/>
  <c r="D33" i="3"/>
  <c r="D34" i="3"/>
  <c r="D35" i="3"/>
  <c r="D36" i="3"/>
  <c r="D37" i="3"/>
  <c r="D38" i="3"/>
  <c r="D39" i="3"/>
  <c r="D40" i="3"/>
  <c r="D41" i="3"/>
  <c r="D42" i="3"/>
  <c r="D43" i="3"/>
  <c r="D44" i="3"/>
  <c r="D45" i="3"/>
  <c r="D21" i="3"/>
  <c r="C22" i="3"/>
  <c r="C23" i="3"/>
  <c r="C24" i="3"/>
  <c r="C25" i="3"/>
  <c r="C26" i="3"/>
  <c r="C27" i="3"/>
  <c r="C28" i="3"/>
  <c r="C29" i="3"/>
  <c r="C30" i="3"/>
  <c r="C31" i="3"/>
  <c r="C32" i="3"/>
  <c r="C33" i="3"/>
  <c r="C34" i="3"/>
  <c r="C35" i="3"/>
  <c r="C36" i="3"/>
  <c r="C37" i="3"/>
  <c r="C38" i="3"/>
  <c r="C39" i="3"/>
  <c r="C40" i="3"/>
  <c r="C41" i="3"/>
  <c r="C42" i="3"/>
  <c r="C43" i="3"/>
  <c r="C44" i="3"/>
  <c r="C45" i="3"/>
  <c r="C21" i="3"/>
  <c r="E39" i="2"/>
  <c r="E34" i="2"/>
  <c r="E35" i="2"/>
  <c r="E36" i="2"/>
  <c r="E37" i="2"/>
  <c r="E38" i="2"/>
  <c r="E40" i="2"/>
  <c r="E33" i="2"/>
  <c r="E32" i="2"/>
</calcChain>
</file>

<file path=xl/sharedStrings.xml><?xml version="1.0" encoding="utf-8"?>
<sst xmlns="http://schemas.openxmlformats.org/spreadsheetml/2006/main" count="314" uniqueCount="229">
  <si>
    <t>Student:</t>
  </si>
  <si>
    <t>Supervisor:</t>
  </si>
  <si>
    <t>Dr Iacopo Savelli</t>
  </si>
  <si>
    <t>Evan C.Y. Ng</t>
  </si>
  <si>
    <t xml:space="preserve">MSc Energy Systems Dissertation </t>
  </si>
  <si>
    <r>
      <rPr>
        <b/>
        <sz val="11"/>
        <color theme="1"/>
        <rFont val="Arial Nova"/>
        <family val="2"/>
      </rPr>
      <t>Utilization of Data:</t>
    </r>
    <r>
      <rPr>
        <sz val="11"/>
        <color theme="1"/>
        <rFont val="Arial Nova"/>
        <family val="2"/>
      </rPr>
      <t xml:space="preserve"> The generation capital cost data is used as the cost input for the first stage of the sotchastic model, namely IRE, IBL, and ITP.</t>
    </r>
  </si>
  <si>
    <t>Technology</t>
  </si>
  <si>
    <t>Rooftop solar PV</t>
  </si>
  <si>
    <t>Utility-scale solar</t>
  </si>
  <si>
    <t>Onshore wind</t>
  </si>
  <si>
    <t>Offshore wind</t>
  </si>
  <si>
    <t>Natural Gas</t>
  </si>
  <si>
    <t>Bioelectric</t>
  </si>
  <si>
    <t>Bioelectric plant</t>
  </si>
  <si>
    <t>Modern coal plant</t>
  </si>
  <si>
    <t>Natural gas plant</t>
  </si>
  <si>
    <t>Hydropower plant</t>
  </si>
  <si>
    <t>Nuclear powerplant</t>
  </si>
  <si>
    <t>Year</t>
  </si>
  <si>
    <r>
      <t xml:space="preserve">References: </t>
    </r>
    <r>
      <rPr>
        <sz val="11"/>
        <color theme="1"/>
        <rFont val="Arial Nova"/>
        <family val="2"/>
      </rPr>
      <t>[1] BEIS, “Electricity Generation Cost Report 2020,” BEIS Electr. Gener. Cost Rep., no. August, p. 69, 2020. [2] BEIS, “Electricity Generation Costs Report 2016,” BEIS Electr. Gener. Cost Rep., no. November, p. 85, 2016</t>
    </r>
  </si>
  <si>
    <t>Interest rate:</t>
  </si>
  <si>
    <t>Discounted OPEX under each technology's specific discount rate [£/MWh]</t>
  </si>
  <si>
    <r>
      <rPr>
        <b/>
        <sz val="11"/>
        <color theme="1"/>
        <rFont val="Arial Nova"/>
        <family val="2"/>
      </rPr>
      <t>Utilization of Data:</t>
    </r>
    <r>
      <rPr>
        <sz val="11"/>
        <color theme="1"/>
        <rFont val="Arial Nova"/>
        <family val="2"/>
      </rPr>
      <t xml:space="preserve"> The annual energy generation cost is used as the cost input for the second stage of the sotchastic model, namely ORE, OBL, and OTP.</t>
    </r>
  </si>
  <si>
    <r>
      <rPr>
        <b/>
        <sz val="11"/>
        <color theme="1"/>
        <rFont val="Arial Nova"/>
        <family val="2"/>
      </rPr>
      <t>References:</t>
    </r>
    <r>
      <rPr>
        <sz val="11"/>
        <color theme="1"/>
        <rFont val="Arial Nova"/>
        <family val="2"/>
      </rPr>
      <t xml:space="preserve"> [1] BEIS, “Electricity Generation Cost Report 2020,” BEIS Electr. Gener. Cost Rep., no. August, p. 69, 2020. [2] BEIS, “Electricity Generation Costs Report 2016,” BEIS Electr. Gener. Cost Rep., no. November, p. 85, 2016</t>
    </r>
  </si>
  <si>
    <t>Discount rate [p.u.]</t>
  </si>
  <si>
    <t>Energy Generation Cost (OPEX)</t>
  </si>
  <si>
    <t>Generation Capital Cost (CAPEX)</t>
  </si>
  <si>
    <t>Table of Content (with hyperlink to tab)</t>
  </si>
  <si>
    <t>Tab 1:</t>
  </si>
  <si>
    <t>Tab 2:</t>
  </si>
  <si>
    <t>node</t>
  </si>
  <si>
    <t>Maximum capacity that can be installed [MW]</t>
  </si>
  <si>
    <t>Reference location</t>
  </si>
  <si>
    <t>Inverness</t>
  </si>
  <si>
    <t>Perth</t>
  </si>
  <si>
    <t>Aberdeen</t>
  </si>
  <si>
    <t>Stirling</t>
  </si>
  <si>
    <t>Renfrew</t>
  </si>
  <si>
    <t>Blantype</t>
  </si>
  <si>
    <t>Haddington</t>
  </si>
  <si>
    <t>Kelso</t>
  </si>
  <si>
    <t>Charlisle</t>
  </si>
  <si>
    <t>Newcastle upon Tyne</t>
  </si>
  <si>
    <t>Preston</t>
  </si>
  <si>
    <t>Chester</t>
  </si>
  <si>
    <t>Manchester</t>
  </si>
  <si>
    <t>Selby</t>
  </si>
  <si>
    <t>Sheffield</t>
  </si>
  <si>
    <t>Scunthorpe</t>
  </si>
  <si>
    <t>Leicester</t>
  </si>
  <si>
    <t>Warwick</t>
  </si>
  <si>
    <t>Wishbech</t>
  </si>
  <si>
    <t>Colchester</t>
  </si>
  <si>
    <t>Chelmsford</t>
  </si>
  <si>
    <t>Milton Keynes</t>
  </si>
  <si>
    <t>Swindon</t>
  </si>
  <si>
    <t>Reading</t>
  </si>
  <si>
    <t>London</t>
  </si>
  <si>
    <t>Maidstone</t>
  </si>
  <si>
    <t>New Romnea</t>
  </si>
  <si>
    <t>Portsmounth</t>
  </si>
  <si>
    <t>Bridgwater</t>
  </si>
  <si>
    <t>-4.2308,57.4726</t>
  </si>
  <si>
    <t>-3.4595,56.4230</t>
  </si>
  <si>
    <t>-2.1301,57.1462</t>
  </si>
  <si>
    <t>-3.9409,56.1210</t>
  </si>
  <si>
    <t>-4.41638,55.87424</t>
  </si>
  <si>
    <t>-4.0870,55.7910</t>
  </si>
  <si>
    <t>-2.78166,55.95282</t>
  </si>
  <si>
    <t>-2.43184,55.59914</t>
  </si>
  <si>
    <t>-2.93494,54.89387</t>
  </si>
  <si>
    <t>-1.60834,54.97089</t>
  </si>
  <si>
    <t>-2.7036,53.7586</t>
  </si>
  <si>
    <t>-2.8852,53.1574</t>
  </si>
  <si>
    <t>-2.3110,53.4362</t>
  </si>
  <si>
    <t>-1.0594,53.7847</t>
  </si>
  <si>
    <t>-1.4528,53.3688</t>
  </si>
  <si>
    <t>-0.6464,53.5776</t>
  </si>
  <si>
    <t>-1.1432,52.6259</t>
  </si>
  <si>
    <t>-1.5566,52.2711</t>
  </si>
  <si>
    <t>0.1566,52.6505</t>
  </si>
  <si>
    <t>0.9080,51.8962</t>
  </si>
  <si>
    <t>0.4720,51.7341</t>
  </si>
  <si>
    <t>-0.7589,52.0432</t>
  </si>
  <si>
    <t>-1.79008,51.55665</t>
  </si>
  <si>
    <t>-0.9641,51.4423</t>
  </si>
  <si>
    <t>-0.1513,51.5204</t>
  </si>
  <si>
    <t>0.6266,51.2965</t>
  </si>
  <si>
    <t>0.9329,51.0433</t>
  </si>
  <si>
    <t>-1.0773,50.8781</t>
  </si>
  <si>
    <t>-2.9362,51.0924</t>
  </si>
  <si>
    <t>Georeference [coordinates]</t>
  </si>
  <si>
    <t>Tab 3:</t>
  </si>
  <si>
    <t>Generators' Capacity Constraint</t>
  </si>
  <si>
    <r>
      <rPr>
        <b/>
        <sz val="11"/>
        <color theme="1"/>
        <rFont val="Arial Nova"/>
        <family val="2"/>
      </rPr>
      <t>Utilization of Data:</t>
    </r>
    <r>
      <rPr>
        <sz val="11"/>
        <color theme="1"/>
        <rFont val="Arial Nova"/>
        <family val="2"/>
      </rPr>
      <t xml:space="preserve"> The maximum installed capacity for each technology is used as the capacity constraints of respective technology, CmaxRE and CmaxBL, limiting the respective total installed capacity at each node.</t>
    </r>
  </si>
  <si>
    <r>
      <rPr>
        <b/>
        <sz val="11"/>
        <color theme="1"/>
        <rFont val="Arial Nova"/>
        <family val="2"/>
      </rPr>
      <t>References:</t>
    </r>
    <r>
      <rPr>
        <sz val="11"/>
        <color theme="1"/>
        <rFont val="Arial Nova"/>
        <family val="2"/>
      </rPr>
      <t xml:space="preserve"> [1]	J. E. Sample, N. Duncan, M. Ferguson, and S. Cooksley, “Scotland’s hydropower: Current capacity, future potential and the possible impacts of climate change,” Renew. Sustain. Energy Rev., vol. 52, pp. 111–122, 2015, doi: 10.1016/j.rser.2015.07.071.
[2]	N. J. Duncan, “Mapping Scotland’s Hydropower Resource - PhD Thesis,” University of Edinghburg, 2014.
[3]	Department for Buisiness Energy and Industrial Strategy (BEIS): March 2021, “Renewable Energy Planning Database quarterly extract,” 2021.
[4]	S. Cavazzi and A. G. Dutton, “An Offshore Wind Energy Geographic Information System (OWE-GIS) for assessment of the UK’s offshore wind energy potential,” Renew. Energy, vol. 87, no. 2016, pp. 212–228, 2016, doi: 10.1016/j.renene.2015.09.021.
[5]	M. Harper, B. Anderson, P. James, and A. B. Bahaj, “Assessing socially acceptable locations for onshore wind energy using a GIS-MCDA approach,” Int. J. Low-Carbon Technol., vol. 14, no. 2, pp. 160–169, 2019, doi: 10.1093/ijlct/ctz006.
[6]	P. Enevoldsen et al., “How much wind power potential does europe have? Examining european wind power potential with an enhanced socio-technical atlas,” Energy Policy, vol. 132, no. April, pp. 1092–1100, 2019, doi: 10.1016/j.enpol.2019.06.064.
[7]	D. S. Ryberg, Z. Tulemat, D. Stolten, and M. Robinius, “Uniformly constrained land eligibility for onshore European wind power,” Renew. Energy, vol. 146, pp. 921–931, 2020, doi: 10.1016/j.renene.2019.06.127.
[8]	UK Department for Business Energy and Industrial Strategy [BEIS], “Modelling 2050: Electricity System Analysis,” no. December, p. 34, 2020, [Online]. Available: https://www.gov.uk/government/publications/modelling-2050-electricity-system-analysis.
[9]	J. Price, M. Zeyringer, D. Konadu, Z. Sobral Mourão, A. Moore, and E. Sharp, “Low carbon electricity systems for Great Britain in 2050: An energy-land-water perspective,” Appl. Energy, vol. 228, no. July, pp. 928–941, 2018, doi: 10.1016/j.apenergy.2018.06.127.
[10]	National Audit Office, “Nuclear power in the UK,” Dep. Energy Clim. Chang., 2016.
[11]	D. Palmer, E. Koumpli, I. Cole, R. Gottschalg, and T. Betts, “A GIS-based method for identification of wide area rooftop suitability for minimum size PV systems using LiDAR data and photogrammetry,” Energies, vol. 11, no. 12, 2018, doi: 10.3390/en11123506.
[12]	D. Palmer, R. Gottschalg, and T. Betts, “The future scope of large-scale solar in the UK: Site suitability and target analysis,” Renew. Energy, vol. 133, pp. 1136–1146, 2019, doi: 10.1016/j.renene.2018.08.109.
[13]	I. Konstantelos et al., “Integrated North Sea grids: The costs, the benefits and their distribution between countries,” Energy Policy, vol. 101, no. November 2016, pp. 28–41, 2017, doi: 10.1016/j.enpol.2016.11.024.
[14]	M. Lockwood, A. Froggatt, G. Wright, and J. Dutton, “The implications of Brexit for the electricity sector in Great Britain: Trade-offs between market integration and policy influence,” Energy Policy, vol. 110, no. June, pp. 137–143, 2017, doi: 10.1016/j.enpol.2017.08.021.
[15]	Pöyry Management Consulting Ltd., “Costs and benefits of GB interconnection: A Pöyry report th the National Infrastructure Comission,” no. February, pp. 1–54, 2016.
[16]	G. C. Gissey et al., “The value of international electricity trading,” 2019.
[17]	European Commission, “Energy Prices and Costs in Europe: Report from The Commission to the European Parliament, the Council, the European Economic and Social Committee and The Committee of the Regions,” 2020.
[18]	Fraunhofer Institute for Systems and Innovation Research ISI, “Electricity costs of energy intensive industries in Iceland: A comparison with energy intensive industries in selected countries,” 2020.
[19]	European Commission, “Quarterly Report on European Electricity Markets (first quarter of 2019),” Mark. Obs. Energy, vol. 12, no. 1, first quarter of 2019, pp. 1–39, 2019.
[20]	European Commission, “Quarterly Report on European Electricity Markets (second quarter of 2019),” Mark. Obs. Energy, vol. 12, no. 2, 2019.
[21]	European Commission, “Quarterly Report on European Electricity Markets (third quarter of 2019),” Mark. Obs. Energy, vol. 13, no. 3, 2019.
[22]	European Commission, “Quarterly Report on European Electricity Markets (fourth quarter of 2019),” Mark. Obs. Energy, vol. 12, no. 4 4thQ 2019, 2020.
[23]	Commission for Regulation of Utilities, “Greenlink Electricity Interconnector ‘Cap and Floor Regulatory Framework,’” 2021.
[24]	Ofgem, “Consultation: Cap and floor regime: Initial Project Assessment of the FAB Link , IFA2 , Viking Link and Greenlink interconnectors. Office of Gas and Electricity Markets,” 2015. [Online]. Available: https://www.ofgem.gov.uk/publications-and-updates/cap-and-floor-regime-initial-project-assessment-fab-link-ifa2-viking-link-and-greenlink-interconnectors.
[25]	Aquind Limited, “Exhibit 1: AQUIND revenue and social welfare analysis 2020,” 2020.
[26]	Pöyry Management Consulting Ltd. and Kvika Bank, “Interconnector between Iceland and GB: cost benefit analysis and impact assessment Presentation for UK-ICE Energy Task Force,” 2016.
[27]	A. Shivakumar et al., “Valuing blackouts and lost leisure: Estimating electricity interruption costs for households across the European Union,” Energy Res. Soc. Sci., vol. 34, no. June, pp. 39–48, 2017, doi: 10.1016/j.erss.2017.05.010.
[28]	London Economics, “The Value of Lost Load (VoLL) for Electricity in Great Britain: Final report for OFGEM and DECC,” Reports OFGEM DECC, no. July, pp. 1–225, 2013, [Online]. Available: https://www.gov.uk/government/uploads/system/uploads/attachment_data/file/224028/value_lost_load_electricty_gb.pdf.
[29]	B. W. Griscom et al., “Natural climate solutions,” Proc. Natl. Acad. Sci. U. S. A., vol. 114, no. 44, pp. 11645–11650, 2017, doi: 10.1073/pnas.1710465114.
[30]	H. Malcolm, P. Henshall, and R. Matthews, “Mapping Carbon Emissions &amp; Removals for the Land Use , Land Use Change &amp; Forestry Sector,” Natl. Atmos. Emiss. Invent., no. June, 2019.
[31]	R. Stafford, B. Chamberlain, P. Gillingham, and S. Mckain, “Nature-based Solutions for Climate Change in the UK: A report by the British Ecological Society,” Br. Ecol. Soc. Publ., 2021.
[32]	C. Hepburn et al., “The technological and economic prospects for CO2 utilization and removal,” Nature, vol. 575, no. 7781, pp. 87–97, 2019, doi: 10.1038/s41586-019-1681-6.
[33]	H. A. Daggash, C. F. Heuberger, and N. Mac Dowell, “The role and value of negative emissions technologies in decarbonising the UK energy system,” Int. J. Greenh. Gas Control, vol. 81, no. July 2018, pp. 181–198, 2019, doi: 10.1016/j.ijggc.2018.12.019.
[34]	BEIS, “Electricity Generation Cost Report 2020,” BEIS Electr. Gener. Cost Rep., no. August, p. 69, 2020.
[35]	BEIS, “Electricity Generation Costs Report 2016,” BEIS Electr. Gener. Cost Rep., no. November, p. 85, 2016, [Online]. Available: https://www.gov.uk/government/publications/beis-electricity-generation-costs-november-2016.
</t>
    </r>
  </si>
  <si>
    <t>Emissions factor [tonCO2e/MWh]</t>
  </si>
  <si>
    <t>Thermal Generation Type</t>
  </si>
  <si>
    <t>Modern Coal</t>
  </si>
  <si>
    <r>
      <rPr>
        <b/>
        <sz val="11"/>
        <color theme="1"/>
        <rFont val="Arial Nova"/>
        <family val="2"/>
      </rPr>
      <t xml:space="preserve">Utilization of Data: </t>
    </r>
    <r>
      <rPr>
        <sz val="11"/>
        <color theme="1"/>
        <rFont val="Arial Nova"/>
        <family val="2"/>
      </rPr>
      <t>The emission factor are used to quantify the emissions associated with thermal energy produced to meet the system's supply-demand discreapancy, TTP.</t>
    </r>
  </si>
  <si>
    <r>
      <rPr>
        <b/>
        <sz val="11"/>
        <color theme="1"/>
        <rFont val="Arial Nova"/>
        <family val="2"/>
      </rPr>
      <t>Reference:</t>
    </r>
    <r>
      <rPr>
        <sz val="11"/>
        <color theme="1"/>
        <rFont val="Arial Nova"/>
        <family val="2"/>
      </rPr>
      <t xml:space="preserve"> B. Koffi, A. Cerutti, M. Duerr, A. Iancu, A. Kona, and G. Janssens-Maenhout, “CoM Default Emission Factors for the Member States of the European Union Dataset -Version 2017,” Eur. Comm. - Jt. Res. Cent., p. 13, 2017, [Online]. Available: http://data.europa.eu/89h/jrc-com-ef-comw-ef-2017 2.</t>
    </r>
  </si>
  <si>
    <t>Tab 4:</t>
  </si>
  <si>
    <t>Thermal Peaking Plant Emission Factor</t>
  </si>
  <si>
    <t>Nature-based Solution</t>
  </si>
  <si>
    <t>Carbon Capture and Storage</t>
  </si>
  <si>
    <t>year in operation</t>
  </si>
  <si>
    <t>Year in operation</t>
  </si>
  <si>
    <t>Discount rate:</t>
  </si>
  <si>
    <t>Discounted Carbon Abatement Cost [£/tonCO2e]</t>
  </si>
  <si>
    <r>
      <rPr>
        <b/>
        <sz val="11"/>
        <color theme="1"/>
        <rFont val="Arial Nova"/>
        <family val="2"/>
      </rPr>
      <t>Utilization of Data:</t>
    </r>
    <r>
      <rPr>
        <sz val="11"/>
        <color theme="1"/>
        <rFont val="Arial Nova"/>
        <family val="2"/>
      </rPr>
      <t xml:space="preserve"> The carbon abatement cost data for each year is used to quantify the cost needed to deploy negative emissions solutions, eNBy and eCSy, for reaching a set carbon target, namely, emax.</t>
    </r>
  </si>
  <si>
    <r>
      <rPr>
        <b/>
        <sz val="11"/>
        <color theme="1"/>
        <rFont val="Arial Nova"/>
        <family val="2"/>
      </rPr>
      <t>References:</t>
    </r>
    <r>
      <rPr>
        <sz val="11"/>
        <color theme="1"/>
        <rFont val="Arial Nova"/>
        <family val="2"/>
      </rPr>
      <t xml:space="preserve"> [1] B. W. Griscom et al., “Natural climate solutions,” Proc. Natl. Acad. Sci. U. S. A., vol. 114, no. 44, pp. 11645–11650, 2017, doi: 10.1073/pnas.1710465114. [2] H. A. Daggash, C. F. Heuberger, and N. Mac Dowell, “The role and value of negative emissions technologies in decarbonising the UK energy system,” Int. J. Greenh. Gas Control, vol. 81, no. July 2018, pp. 181–198, 2019, doi: 10.1016/j.ijggc.2018.12.019.</t>
    </r>
  </si>
  <si>
    <t>Tab 5:</t>
  </si>
  <si>
    <t>Carbon Emissions Abatement Cost</t>
  </si>
  <si>
    <t>additional_abatement_tonCO2e/year</t>
  </si>
  <si>
    <t>total_abatement_tonCO2e/year</t>
  </si>
  <si>
    <t>BAU_current_LULUCF</t>
  </si>
  <si>
    <t>acieving_2025_target</t>
  </si>
  <si>
    <t>25%_future_potential_realized</t>
  </si>
  <si>
    <t>50%_future_potential_realized</t>
  </si>
  <si>
    <t>75%_future_potential_realized</t>
  </si>
  <si>
    <t>100%_future_potential_realized</t>
  </si>
  <si>
    <t>Outlook</t>
  </si>
  <si>
    <r>
      <rPr>
        <b/>
        <sz val="11"/>
        <color theme="1"/>
        <rFont val="Arial Nova"/>
        <family val="2"/>
      </rPr>
      <t>Assumptions:</t>
    </r>
    <r>
      <rPr>
        <sz val="11"/>
        <color theme="1"/>
        <rFont val="Arial Nova"/>
        <family val="2"/>
      </rPr>
      <t xml:space="preserve"> Contraints on competing land use interest for renewable energy deployment are internalized by the scenarios developed for sensitivity analysis.</t>
    </r>
  </si>
  <si>
    <r>
      <rPr>
        <b/>
        <sz val="11"/>
        <color theme="1"/>
        <rFont val="Arial Nova"/>
        <family val="2"/>
      </rPr>
      <t xml:space="preserve">Utilization of Data: </t>
    </r>
    <r>
      <rPr>
        <sz val="11"/>
        <color theme="1"/>
        <rFont val="Arial Nova"/>
        <family val="2"/>
      </rPr>
      <t>The total emission abatement potential is used as the limit on emissions from thermal powerplant that can be offset via nature-based solutions in each year, emax.</t>
    </r>
  </si>
  <si>
    <r>
      <rPr>
        <b/>
        <sz val="11"/>
        <color theme="1"/>
        <rFont val="Arial Nova"/>
        <family val="2"/>
      </rPr>
      <t>References:</t>
    </r>
    <r>
      <rPr>
        <sz val="11"/>
        <color theme="1"/>
        <rFont val="Arial Nova"/>
        <family val="2"/>
      </rPr>
      <t xml:space="preserve"> [1] H. Malcolm, P. Henshall, and R. Matthews, “Mapping Carbon Emissions &amp; Removals for the Land Use , Land Use Change &amp; Forestry Sector,” Natl. Atmos. Emiss. Invent., no. June, 2019.
[2] R. Stafford, B. Chamberlain, P. Gillingham, and S. Mckain, “Nature-based Solutions for Climate Change in the UK: A report by the British Ecological Society,” Br. Ecol. Soc. Publ., 2021.</t>
    </r>
  </si>
  <si>
    <t>Tab 6:</t>
  </si>
  <si>
    <t>Carbon Abatement Limits on Nature-based Solutions</t>
  </si>
  <si>
    <t>Discounted Load Shedding Cost [£/MWh]</t>
  </si>
  <si>
    <r>
      <rPr>
        <b/>
        <sz val="11"/>
        <color theme="1"/>
        <rFont val="Arial Nova"/>
        <family val="2"/>
      </rPr>
      <t>Utilization of Data:</t>
    </r>
    <r>
      <rPr>
        <sz val="11"/>
        <color theme="1"/>
        <rFont val="Arial Nova"/>
        <family val="2"/>
      </rPr>
      <t xml:space="preserve"> The annual load shedding cost is used to qualify the cost incur in power curtailment, LLSy.</t>
    </r>
  </si>
  <si>
    <r>
      <rPr>
        <b/>
        <sz val="11"/>
        <color theme="1"/>
        <rFont val="Arial Nova"/>
        <family val="2"/>
      </rPr>
      <t>References:</t>
    </r>
    <r>
      <rPr>
        <sz val="11"/>
        <color theme="1"/>
        <rFont val="Arial Nova"/>
        <family val="2"/>
      </rPr>
      <t xml:space="preserve"> London Economics, “The Value of Lost Load (VoLL) for Electricity in Great Britain: Final report for OFGEM and DECC,” Reports OFGEM DECC, no. July, pp. 1–225, 2013</t>
    </r>
  </si>
  <si>
    <t>Tab 7:</t>
  </si>
  <si>
    <t>Discounted Load Shedding Cost</t>
  </si>
  <si>
    <t>From</t>
  </si>
  <si>
    <t>To</t>
  </si>
  <si>
    <t>Moyle</t>
  </si>
  <si>
    <t>Node 5</t>
  </si>
  <si>
    <t>Northern Ireland</t>
  </si>
  <si>
    <t>North Sea Link</t>
  </si>
  <si>
    <t>Node 7</t>
  </si>
  <si>
    <t>Norway</t>
  </si>
  <si>
    <t>East-West</t>
  </si>
  <si>
    <t>Node 12</t>
  </si>
  <si>
    <t>Ireland</t>
  </si>
  <si>
    <t>Viking Link</t>
  </si>
  <si>
    <t>Node 19</t>
  </si>
  <si>
    <t>Denmark</t>
  </si>
  <si>
    <t>BritNed</t>
  </si>
  <si>
    <t>Node 20</t>
  </si>
  <si>
    <t>Netherland</t>
  </si>
  <si>
    <t>Nemo Link</t>
  </si>
  <si>
    <t>Node 26</t>
  </si>
  <si>
    <t>Belgium</t>
  </si>
  <si>
    <t>IFA 1</t>
  </si>
  <si>
    <t>Node 27</t>
  </si>
  <si>
    <t>France</t>
  </si>
  <si>
    <t>IFA 2</t>
  </si>
  <si>
    <t>Node 28</t>
  </si>
  <si>
    <t>Ice Link</t>
  </si>
  <si>
    <t>Node 1</t>
  </si>
  <si>
    <t>Iceland</t>
  </si>
  <si>
    <t>North Connect</t>
  </si>
  <si>
    <t>Node 3</t>
  </si>
  <si>
    <t>Green Link</t>
  </si>
  <si>
    <t>Node 8</t>
  </si>
  <si>
    <t>Neu Connect</t>
  </si>
  <si>
    <t>Germany</t>
  </si>
  <si>
    <t>FAB Link</t>
  </si>
  <si>
    <t>Node 29</t>
  </si>
  <si>
    <t>Interconnector</t>
  </si>
  <si>
    <t>Existing</t>
  </si>
  <si>
    <t>Candidate</t>
  </si>
  <si>
    <t>Classification</t>
  </si>
  <si>
    <t>Current Carrying Capacity [MW]</t>
  </si>
  <si>
    <t>Electricity Import Cost [£/MWh]</t>
  </si>
  <si>
    <t>Electricity Export Cost [£/MWh]</t>
  </si>
  <si>
    <r>
      <rPr>
        <b/>
        <sz val="11"/>
        <color theme="1"/>
        <rFont val="Arial Nova"/>
        <family val="2"/>
      </rPr>
      <t>Utilization of Data:</t>
    </r>
    <r>
      <rPr>
        <sz val="11"/>
        <color theme="1"/>
        <rFont val="Arial Nova"/>
        <family val="2"/>
      </rPr>
      <t xml:space="preserve"> The discounted electrcity import and export cost via each interconnector is used to determine the quantity of energy import in time of supply shortfall, as well as the potential export revenue in time of excess generation.</t>
    </r>
  </si>
  <si>
    <r>
      <rPr>
        <b/>
        <sz val="11"/>
        <color theme="1"/>
        <rFont val="Arial Nova"/>
        <family val="2"/>
      </rPr>
      <t>References:</t>
    </r>
    <r>
      <rPr>
        <sz val="11"/>
        <color theme="1"/>
        <rFont val="Arial Nova"/>
        <family val="2"/>
      </rPr>
      <t xml:space="preserve"> G. C. Gissey et al., [1] “The value of international electricity trading,” 2019.
[2] European Commission, “Energy Prices and Costs in Europe: Report from The Commission to the European Parliament, the Council, the European Economic and Social Committee and The Committee of the Regions,” 2020.
[3] Fraunhofer Institute for Systems and Innovation Research ISI, “Electricity costs of energy intensive industries in Iceland: A comparison with energy intensive industries in selected countries,” 2020.
[4] European Commission, “Quarterly Report on European Electricity Markets (first quarter of 2019),” Mark. Obs. Energy, vol. 12, no. 1, first quarter of 2019, pp. 1–39, 2019.
[5] European Commission, “Quarterly Report on European Electricity Markets (second quarter of 2019),” Mark. Obs. Energy, vol. 12, no. 2, 2019.
[6] European Commission, “Quarterly Report on European Electricity Markets (third quarter of 2019),” Mark. Obs. Energy, vol. 13, no. 3, 2019.
[7] European Commission, “Quarterly Report on European Electricity Markets (fourth quarter of 2019),” Mark. Obs. Energy, vol. 12, no. 4 4thQ 2019, 2020.
[8] Commission for Regulation of Utilities, “Greenlink Electricity Interconnector ‘Cap and Floor Regulatory Framework,’” 2021.
[9] Ofgem, “Consultation: Cap and floor regime: Initial Project Assessment of the FAB Link , IFA2 , Viking Link and Greenlink interconnectors. Office of Gas and Electricity Markets,” 2015. [Online]. Available: https://www.ofgem.gov.uk/publications-and-updates/cap-and-floor-regime-initial-project-assessment-fab-link-ifa2-viking-link-and-greenlink-interconnectors.
[10] Aquind Limited, “Exhibit 1: AQUIND revenue and social welfare analysis 2020,” 2020.</t>
    </r>
  </si>
  <si>
    <t>-</t>
  </si>
  <si>
    <t>CAPEX [million £]</t>
  </si>
  <si>
    <t>years in operation</t>
  </si>
  <si>
    <t>Discounted Electricity Import Cost [£/MWh]</t>
  </si>
  <si>
    <t>Discount Rate:</t>
  </si>
  <si>
    <t>Tab 8:</t>
  </si>
  <si>
    <t>Interconnector Technical and Economical Detail</t>
  </si>
  <si>
    <t>Country</t>
  </si>
  <si>
    <t>Average Wholesale Electricity Price in 2019 [£/MWh]</t>
  </si>
  <si>
    <t>Great Britain</t>
  </si>
  <si>
    <t xml:space="preserve">Ireland </t>
  </si>
  <si>
    <t xml:space="preserve">Norway </t>
  </si>
  <si>
    <t>Netherlands</t>
  </si>
  <si>
    <t>from_bus</t>
  </si>
  <si>
    <t>to_bus</t>
  </si>
  <si>
    <t>Power Rating [MVA]</t>
  </si>
  <si>
    <t>Reactance [p.u.]</t>
  </si>
  <si>
    <r>
      <rPr>
        <b/>
        <sz val="11"/>
        <color theme="1"/>
        <rFont val="Arial Nova"/>
        <family val="2"/>
      </rPr>
      <t xml:space="preserve">Metadata: </t>
    </r>
    <r>
      <rPr>
        <sz val="11"/>
        <color theme="1"/>
        <rFont val="Arial Nova"/>
        <family val="2"/>
      </rPr>
      <t>The technical data are retrived from University of Edinburgh's Great Britain Reduced Network model.</t>
    </r>
  </si>
  <si>
    <r>
      <rPr>
        <b/>
        <sz val="11"/>
        <color theme="1"/>
        <rFont val="Arial Nova"/>
        <family val="2"/>
      </rPr>
      <t xml:space="preserve">Assumptions: </t>
    </r>
    <r>
      <rPr>
        <sz val="11"/>
        <color theme="1"/>
        <rFont val="Arial Nova"/>
        <family val="2"/>
      </rPr>
      <t>The simplified network is utilized for simplisic analysis in this work.</t>
    </r>
  </si>
  <si>
    <r>
      <rPr>
        <b/>
        <sz val="11"/>
        <color theme="1"/>
        <rFont val="Arial Nova"/>
        <family val="2"/>
      </rPr>
      <t>Utilization of Data:</t>
    </r>
    <r>
      <rPr>
        <sz val="11"/>
        <color theme="1"/>
        <rFont val="Arial Nova"/>
        <family val="2"/>
      </rPr>
      <t xml:space="preserve"> The reduced network is used throughout the entire report.</t>
    </r>
  </si>
  <si>
    <t>Tab 9:</t>
  </si>
  <si>
    <t>Transmission Network Technical Detail</t>
  </si>
  <si>
    <t>Return to Home</t>
  </si>
  <si>
    <t>https://api.carbonintensity.org.uk/intensity/factors</t>
  </si>
  <si>
    <t>richard toll</t>
  </si>
  <si>
    <t>Length [km]</t>
  </si>
  <si>
    <t xml:space="preserve">Transmission Network Investment Cost: </t>
  </si>
  <si>
    <t>£/MVAkm</t>
  </si>
  <si>
    <t>Investment Cost of Parallel Candidate Line [£]</t>
  </si>
  <si>
    <r>
      <rPr>
        <b/>
        <sz val="11"/>
        <color theme="1"/>
        <rFont val="Arial Nova"/>
        <family val="2"/>
      </rPr>
      <t>References:</t>
    </r>
    <r>
      <rPr>
        <sz val="11"/>
        <color theme="1"/>
        <rFont val="Arial Nova"/>
        <family val="2"/>
      </rPr>
      <t xml:space="preserve"> [1] https://www.maths.ed.ac.uk/optenergy/NetworkData/reducedGB/   [2] T. Brown, P.-P. Schierhorn, E. Troster, and T. Ackermann, “Optimising the European transmissionsystem for 77% renewable electricity by 2030,” Journals Inst. Eng. Technol., vol. 10, no. 1, pp. 3–9, 2015, doi: 0.1049/iet-rpg.2015.0135.</t>
    </r>
  </si>
  <si>
    <t>CAPEX [million £/MW]</t>
  </si>
  <si>
    <t>Construction Cost [million £/MW]</t>
  </si>
  <si>
    <t>Pre Development Cost [million £/MW]</t>
  </si>
  <si>
    <r>
      <rPr>
        <b/>
        <sz val="11"/>
        <color theme="1"/>
        <rFont val="Arial Nova"/>
        <family val="2"/>
      </rPr>
      <t>Reccomended Citation:</t>
    </r>
    <r>
      <rPr>
        <sz val="11"/>
        <color theme="1"/>
        <rFont val="Arial Nova"/>
        <family val="2"/>
      </rPr>
      <t xml:space="preserve"> Ng, Chee Yang and Savelli, Iacopo, "Open Source Database for MSc Energy System Dissertation: Two-stage stochastic optimization modelling for achieving a low carbon energy system in Great Britain through 2050", </t>
    </r>
    <r>
      <rPr>
        <i/>
        <sz val="11"/>
        <color theme="1"/>
        <rFont val="Arial Nova"/>
        <family val="2"/>
      </rPr>
      <t>University of Oxford</t>
    </r>
    <r>
      <rPr>
        <sz val="11"/>
        <color theme="1"/>
        <rFont val="Arial Nova"/>
        <family val="2"/>
      </rPr>
      <t>, 2021</t>
    </r>
  </si>
  <si>
    <t>Two-stage stochastic optimization modelling for achieving a low carbon energy system in Great Britain through 2050</t>
  </si>
  <si>
    <t>This document contains all the raw data collected along with the processed data used as the input for stochastic modelling to generate the outputs presented in the dissertation report. Within each sheet, the relevant metadata, references, assumptions, and data processing methodologies are outlined. The database documentation allows the readers to reproduce the results generated in the research, as well as to adjust the technical and economical assumptions made in the input as the energy system evolves - ensuring that the model developed can be adapted for future analysis.</t>
  </si>
  <si>
    <r>
      <rPr>
        <b/>
        <sz val="11"/>
        <color theme="1"/>
        <rFont val="Arial Nova"/>
        <family val="2"/>
      </rPr>
      <t>Metadata:</t>
    </r>
    <r>
      <rPr>
        <sz val="11"/>
        <color theme="1"/>
        <rFont val="Arial Nova"/>
        <family val="2"/>
      </rPr>
      <t xml:space="preserve"> For consistency purposes, the respective average capital cost for all generation technologies considered is obtained from the latest official reports published by the UK's Department for Business, Energy &amp; Industrial Strategy (BEIS).  As some generation technologies, such as modern coal fire powerplant have not been implemented in the UK and do not have a cost estimation before 2025 - this report will take 2025 as the base year for all relevant cost data collected from BEIS. To ensure that the capital cost adopted are representative of the actual cost involved in deploying relevant generation technologies, both the pre-development cost and the construction cost are included in the CAPEX approximation. </t>
    </r>
  </si>
  <si>
    <r>
      <rPr>
        <b/>
        <sz val="11"/>
        <color theme="1"/>
        <rFont val="Arial Nova"/>
        <family val="2"/>
      </rPr>
      <t>Asumptions:</t>
    </r>
    <r>
      <rPr>
        <sz val="11"/>
        <color theme="1"/>
        <rFont val="Arial Nova"/>
        <family val="2"/>
      </rPr>
      <t xml:space="preserve"> The data adopted technology classifications of BEIS, including assuming that all utility-scale solar is at least 5 MW and the size of building rooftop solars are between 1 - 5 MW. Additionally, all nuclear powerplants are assumed to be pressurized water reactor (PWR) type, as it allows flexible operations for load following as intended by the proposed future energy system, given the changing role of nuclear power in Europe. All hydropower plants considered in the analysis are assumed to be the run-on-river type, as they were modelled as baseload generators capable of continuously producing a stable output. Natural gas peaking plants are assumed to be Combined Cycle Gas Turbine (CCGT) facilities equipped with H Class turbines as that is the latest industrial standard given their high efficiency compared to older models. Bioelectric plants are assumed to be dedicated biomass facility given the high energy density of the fuel source used in these plants, an appropriate assumption to make for a future scenario where significant land is anticipated to be used for renewable deployment. Lastly, all modern coal plants are assumed to be Integrated Gasification Combined Cycle (IGCC) type due to their reduced environmental impacts.</t>
    </r>
  </si>
  <si>
    <r>
      <rPr>
        <b/>
        <sz val="11"/>
        <color theme="1"/>
        <rFont val="Arial Nova"/>
        <family val="2"/>
      </rPr>
      <t xml:space="preserve">Metadata: </t>
    </r>
    <r>
      <rPr>
        <sz val="11"/>
        <color theme="1"/>
        <rFont val="Arial Nova"/>
        <family val="2"/>
      </rPr>
      <t xml:space="preserve">For consistency purposes, the data used to compute the respective average energy generation cost in 2025 for all generation technologies considered is obtained from the latest official reports published by the UK's Department for Business, Energy &amp; Industrial Strategy (BEIS). The total OPEX for each technology is calculated by summing the fixed O&amp;M cost, variable O&amp;M cost, and fuel cost required per unit of energy generated provided by BEIS. Each technology's energy generation cost is assumed to be discounted annually based on their respective technology specific discount rate (hurdle rate, which is the minimum rate of return that the relevant project requires to break even) as this allows for the internalization of the associated risk of each technology as recommended by BEIS. </t>
    </r>
  </si>
  <si>
    <r>
      <rPr>
        <b/>
        <sz val="11"/>
        <color theme="1"/>
        <rFont val="Arial Nova"/>
        <family val="2"/>
      </rPr>
      <t>Assumptions:</t>
    </r>
    <r>
      <rPr>
        <sz val="11"/>
        <color theme="1"/>
        <rFont val="Arial Nova"/>
        <family val="2"/>
      </rPr>
      <t xml:space="preserve"> A constant discount rate is assumed for each generation technology - however, this assumption is reasonable as the investment decisions (ie. loan &amp; financing scheme approval, along with government tax) for generation facility deployment are generally made based on a constant discount rate.</t>
    </r>
  </si>
  <si>
    <r>
      <rPr>
        <b/>
        <sz val="11"/>
        <color theme="1"/>
        <rFont val="Arial Nova"/>
        <family val="2"/>
      </rPr>
      <t>Metadata:</t>
    </r>
    <r>
      <rPr>
        <sz val="11"/>
        <color theme="1"/>
        <rFont val="Arial Nova"/>
        <family val="2"/>
      </rPr>
      <t xml:space="preserve"> The maximum installed capacity of each generation technology at a given locational node is obtained from an extensive review of literature, considering the technical, political, social, and economic feasibility of low carbon energy technology deployments. Solar PV potential is obtained by first taking the total rooftop space available in a 25 km radius from the centroid of the closest city using QGIS (the radius of 25 km is chosen to avoid overlap of location node coverage while maximizing the rooftop space within each node, and assuming 30% of these rooftop space are usable for rooftop solar deployment - subsequently, multiply the available rooftop area by a UK average rooftop PV potential of 0.125 kW/m2. Utility-scale solar only considers the sites identified by literature to be a distance from environmentally and socially sensitive area that can allow for the economical deployment of large scale solar technology - using a typical UK potential value of 7 kW/m2. Similarly, the selection of onshore wind sites are also obtained by considering literature that identifies socially and environmentally feasible location in Great Britain - and subsequently converting these areas into potential installed capacity using a typical UK onshore wind energy density of 3.2 MW/km2. The offshore wind sites are selected based on a literature review - including only potential sites that can be economically developed with a reasonable depth. As nuclear powerplants' installed capacity is limited by government approval and safety considerations, only the 8 pre-approved nuclear sites (that are yet to be developed) are considered in this model - as obtaining licences to operate nuclear plants outside of these areas will likely face notable social and political push back. Lastly, hydropower potential is obtained from a PhD thesis that identifies Great Britain's run-on-river hydropower potential, considering the technical, economical, and social factors.</t>
    </r>
  </si>
  <si>
    <r>
      <rPr>
        <b/>
        <sz val="11"/>
        <color theme="1"/>
        <rFont val="Arial Nova"/>
        <family val="2"/>
      </rPr>
      <t>Assumptions:</t>
    </r>
    <r>
      <rPr>
        <sz val="11"/>
        <color theme="1"/>
        <rFont val="Arial Nova"/>
        <family val="2"/>
      </rPr>
      <t xml:space="preserve"> All potential sites for low carbon energy technology are assigned to the closest locational node presented in the simplified network model. The total potential is calculated using the current technologies, however, when further technological advancement is realized, these numbers can be updated accordingly to reflect the most up-to-date low carbon energy potential.</t>
    </r>
  </si>
  <si>
    <r>
      <rPr>
        <b/>
        <sz val="11"/>
        <color theme="1"/>
        <rFont val="Arial Nova"/>
        <family val="2"/>
      </rPr>
      <t>Metadata:</t>
    </r>
    <r>
      <rPr>
        <sz val="11"/>
        <color theme="1"/>
        <rFont val="Arial Nova"/>
        <family val="2"/>
      </rPr>
      <t xml:space="preserve"> The average lifecycle emission of these thermal energy productions in Europe is considered in the analysis - this approach is more sophisticated than the conventional approach where only the operational (scope 1) emissions are considered, allowing for the consideration of the carbon emitted throughout the whole supply chain, comprehensively representing the carbon that needs to be offset to reach net zero due to the utilization of thermal peaking plants.</t>
    </r>
  </si>
  <si>
    <r>
      <rPr>
        <b/>
        <sz val="11"/>
        <color theme="1"/>
        <rFont val="Arial Nova"/>
        <family val="2"/>
      </rPr>
      <t xml:space="preserve">Assumptions: </t>
    </r>
    <r>
      <rPr>
        <sz val="11"/>
        <color theme="1"/>
        <rFont val="Arial Nova"/>
        <family val="2"/>
      </rPr>
      <t>The utilization of European average emission factors is reasonable as Great Britain will likely be importing fossil fuel and biomass feedstocks from the rest of Europe in the future, given the declining fossil fuel production trend in the UK, and the fact that import feedstocks have already been a major part of the bioelectric industry in Great Britain.</t>
    </r>
  </si>
  <si>
    <r>
      <rPr>
        <b/>
        <sz val="11"/>
        <color theme="1"/>
        <rFont val="Arial Nova"/>
        <family val="2"/>
      </rPr>
      <t>Metadata: T</t>
    </r>
    <r>
      <rPr>
        <sz val="11"/>
        <color theme="1"/>
        <rFont val="Arial Nova"/>
        <family val="2"/>
      </rPr>
      <t>he initial carbon abatement cost for 2025 is obtained from literature - assuming nature-based solution to be reforestation, and carbon capture and storage to be the utilization of direct air capture technology. A generic 3.5% discount rate recommended by HM Treasury is adopted to reflect UK's inflations.</t>
    </r>
  </si>
  <si>
    <r>
      <rPr>
        <b/>
        <sz val="11"/>
        <color theme="1"/>
        <rFont val="Arial Nova"/>
        <family val="2"/>
      </rPr>
      <t>Assumptions: T</t>
    </r>
    <r>
      <rPr>
        <sz val="11"/>
        <color theme="1"/>
        <rFont val="Arial Nova"/>
        <family val="2"/>
      </rPr>
      <t>he unit cost of carbon abatement solution is assumed to be constant across time before discounting, however, when technological advancement and economy of scale is realized, these value can be updated to reflect the true cost of carbon abatements.</t>
    </r>
  </si>
  <si>
    <r>
      <rPr>
        <b/>
        <sz val="11"/>
        <color theme="1"/>
        <rFont val="Arial Nova"/>
        <family val="2"/>
      </rPr>
      <t xml:space="preserve">Metadata: </t>
    </r>
    <r>
      <rPr>
        <sz val="11"/>
        <color theme="1"/>
        <rFont val="Arial Nova"/>
        <family val="2"/>
      </rPr>
      <t>Six outlooks for nature-based solution carbon abatement limit is developed - these are used for the sensitivity analysis section for result and discussions, comparing the system configuration and total cost involved if more negative abatement potential is created via reforestation. The base case is created using UK's current Land Use, Land-Use Change and Forestry (LULUCF) potential that was reported by the government; while the achieving 2025 target scenario analyzed the total carbon abatement potential of nature-based solutions if the government target for reforestration is achieved. On top of that, four further scenarios are developed using the assumption in which different percentage of total UK further reforestation potential estimated by the British Ecological Society is realized.</t>
    </r>
  </si>
  <si>
    <r>
      <rPr>
        <b/>
        <sz val="11"/>
        <color theme="1"/>
        <rFont val="Arial Nova"/>
        <family val="2"/>
      </rPr>
      <t>Metadata:</t>
    </r>
    <r>
      <rPr>
        <sz val="11"/>
        <color theme="1"/>
        <rFont val="Arial Nova"/>
        <family val="2"/>
      </rPr>
      <t xml:space="preserve"> As the model aims to validate the least cost option from a governmental standpoint, the load shedding cost is assumed to be the weighted average of Value of Loss Load (VoLL) in the UK provided by BEIS - representing the social cost of power curtailment involved. A generic 3.5% discount rate recommended by HM Treasury is adopted to reflect UK's inflations.</t>
    </r>
  </si>
  <si>
    <r>
      <rPr>
        <b/>
        <sz val="11"/>
        <color theme="1"/>
        <rFont val="Arial Nova"/>
        <family val="2"/>
      </rPr>
      <t>Assumptions:</t>
    </r>
    <r>
      <rPr>
        <sz val="11"/>
        <color theme="1"/>
        <rFont val="Arial Nova"/>
        <family val="2"/>
      </rPr>
      <t xml:space="preserve"> The weighted average of VoLL is used for all nodes assuming a unified distribution of social cost across all locations - this simplified approach is reasonable given the high load shedding cost in the base year will likely result in minimal load shedding, manifesting a low curtailment throughout 25 years of operation.</t>
    </r>
  </si>
  <si>
    <r>
      <rPr>
        <b/>
        <sz val="11"/>
        <color theme="1"/>
        <rFont val="Arial Nova"/>
        <family val="2"/>
      </rPr>
      <t>Metadata:</t>
    </r>
    <r>
      <rPr>
        <sz val="11"/>
        <color theme="1"/>
        <rFont val="Arial Nova"/>
        <family val="2"/>
      </rPr>
      <t xml:space="preserve"> The technical characteristic of existing interconnectors is obtained from the NationGrid website. The most discussed proposed interconnector with each country is considered in the analysis, ensuring that only real-life projects likely to be approved by the government are considered in the analysis. The cost of electricity import and export for each interconnector is obtained from comparing the 2019 average wholesale electricity price at each country involved. The 2019 data is used as it is the latest available data pre-pandemic - this is because the electricity cost has plummeted throughout the pandemic, however, analysis suggests that the cost is expected to rebound post-pandemic. The initial electricity import cost is assumed to be the wholesale electricity cost in each country as it represents the minimum price that each neighbouring countries would be willing to sell their electricity to Great Britain instead of using them domestically. On the other hand, given that the UK has a relatively high electricity price compared to most interconnecting countries, the lower price between UK wholesale price and respective country's wholesale price is taken as the potential export revenue - representing the willingness to pay for each connected country. A generic 3.5% discount rate recommended by HM Treasury is adopted to reflect UK's inflations. The CAPEX of each candidate interconnector is obtained from the official governmental documents - however, only the share of CAPEX that the UK is responsible for paying is considered, allowing for an analysis that focuses on the minimization of the low carbon energy transition cost incurred by Great Britain.</t>
    </r>
  </si>
  <si>
    <r>
      <rPr>
        <b/>
        <sz val="11"/>
        <color theme="1"/>
        <rFont val="Arial Nova"/>
        <family val="2"/>
      </rPr>
      <t>Assumptions:</t>
    </r>
    <r>
      <rPr>
        <sz val="11"/>
        <color theme="1"/>
        <rFont val="Arial Nova"/>
        <family val="2"/>
      </rPr>
      <t xml:space="preserve"> The cost of international electricity trading is assumed to be constant for each interconnector - this approach is taken as the future cost of electricity trading can be highly uncertain as they are contingent on the emerges of new market design, as well as the future supply and demand dynamics of each country's power system - a factor that the central planner at Great Britain has no direct control over. The grid intensity of electricity import is not considered, however, future work can be performed to estimate the impact of cross-border carbon pricing/ adjustment as proposed by Hepburn et al.</t>
    </r>
  </si>
  <si>
    <t>Discounted Electricity Export Cost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</si>
</sst>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0" x14ac:knownFonts="1">
    <font>
      <sz val="11"/>
      <color theme="1"/>
      <name val="Calibri"/>
      <family val="2"/>
      <scheme val="minor"/>
    </font>
    <font>
      <sz val="11"/>
      <color theme="1"/>
      <name val="Arial Nova"/>
      <family val="2"/>
    </font>
    <font>
      <b/>
      <sz val="11"/>
      <color theme="1"/>
      <name val="Arial Nova"/>
      <family val="2"/>
    </font>
    <font>
      <i/>
      <sz val="11"/>
      <color theme="1"/>
      <name val="Arial Nova"/>
      <family val="2"/>
    </font>
    <font>
      <u/>
      <sz val="11"/>
      <color theme="10"/>
      <name val="Calibri"/>
      <family val="2"/>
      <scheme val="minor"/>
    </font>
    <font>
      <u/>
      <sz val="11"/>
      <color theme="10"/>
      <name val="Arial Nova"/>
      <family val="2"/>
    </font>
    <font>
      <b/>
      <i/>
      <sz val="11"/>
      <color theme="1"/>
      <name val="Arial Nova"/>
      <family val="2"/>
    </font>
    <font>
      <b/>
      <u/>
      <sz val="11"/>
      <color theme="2"/>
      <name val="Arial Nova"/>
      <family val="2"/>
    </font>
    <font>
      <sz val="7"/>
      <name val="Segoe UI"/>
      <family val="2"/>
    </font>
    <font>
      <sz val="7"/>
      <color rgb="FF000000"/>
      <name val="Courier New"/>
      <family val="3"/>
    </font>
  </fonts>
  <fills count="7">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82">
    <xf numFmtId="0" fontId="0" fillId="0" borderId="0" xfId="0"/>
    <xf numFmtId="0" fontId="1" fillId="0" borderId="0" xfId="0" applyFont="1"/>
    <xf numFmtId="0" fontId="1" fillId="0" borderId="0" xfId="0" applyFont="1" applyBorder="1" applyAlignment="1">
      <alignment horizontal="center" vertical="center" wrapText="1"/>
    </xf>
    <xf numFmtId="0" fontId="1" fillId="0" borderId="0" xfId="0" applyFont="1" applyAlignment="1">
      <alignment horizontal="center"/>
    </xf>
    <xf numFmtId="0" fontId="1" fillId="0" borderId="1" xfId="0" applyFont="1" applyBorder="1"/>
    <xf numFmtId="164" fontId="1" fillId="0" borderId="1" xfId="0" applyNumberFormat="1" applyFont="1" applyBorder="1"/>
    <xf numFmtId="2" fontId="1" fillId="0" borderId="1" xfId="0" applyNumberFormat="1" applyFont="1" applyBorder="1"/>
    <xf numFmtId="0" fontId="1" fillId="3" borderId="1" xfId="0" applyFont="1" applyFill="1" applyBorder="1"/>
    <xf numFmtId="0" fontId="1" fillId="2" borderId="1" xfId="0" applyFont="1" applyFill="1" applyBorder="1"/>
    <xf numFmtId="2" fontId="1" fillId="2" borderId="1" xfId="0" applyNumberFormat="1" applyFont="1" applyFill="1" applyBorder="1"/>
    <xf numFmtId="1" fontId="1" fillId="2" borderId="1" xfId="0" applyNumberFormat="1" applyFont="1" applyFill="1" applyBorder="1"/>
    <xf numFmtId="164" fontId="1" fillId="2" borderId="1" xfId="0" applyNumberFormat="1" applyFont="1" applyFill="1" applyBorder="1"/>
    <xf numFmtId="0" fontId="2" fillId="4" borderId="1" xfId="0" applyFont="1" applyFill="1" applyBorder="1" applyAlignment="1">
      <alignment horizontal="center"/>
    </xf>
    <xf numFmtId="0" fontId="1" fillId="0" borderId="1" xfId="0" applyFont="1" applyBorder="1" applyAlignment="1">
      <alignment horizontal="center"/>
    </xf>
    <xf numFmtId="0" fontId="1" fillId="2" borderId="1" xfId="0" applyFont="1" applyFill="1" applyBorder="1" applyAlignment="1">
      <alignment horizontal="center"/>
    </xf>
    <xf numFmtId="0" fontId="2" fillId="4" borderId="1" xfId="0" applyFont="1" applyFill="1" applyBorder="1"/>
    <xf numFmtId="0" fontId="1" fillId="2" borderId="0" xfId="0" applyFont="1" applyFill="1"/>
    <xf numFmtId="11" fontId="1" fillId="2" borderId="0" xfId="0" applyNumberFormat="1" applyFont="1" applyFill="1"/>
    <xf numFmtId="3" fontId="1" fillId="2" borderId="0" xfId="0" applyNumberFormat="1" applyFont="1" applyFill="1"/>
    <xf numFmtId="0" fontId="1" fillId="0" borderId="0" xfId="0" applyFont="1" applyFill="1" applyBorder="1" applyAlignment="1">
      <alignment horizontal="left" vertical="center" wrapText="1"/>
    </xf>
    <xf numFmtId="165" fontId="1" fillId="2" borderId="1" xfId="0" applyNumberFormat="1" applyFont="1" applyFill="1" applyBorder="1"/>
    <xf numFmtId="0" fontId="1" fillId="3" borderId="1" xfId="0" applyFont="1" applyFill="1" applyBorder="1" applyAlignment="1">
      <alignment horizontal="center"/>
    </xf>
    <xf numFmtId="0" fontId="1" fillId="3" borderId="1" xfId="0" applyFont="1" applyFill="1" applyBorder="1" applyAlignment="1">
      <alignment horizontal="center"/>
    </xf>
    <xf numFmtId="0" fontId="0" fillId="2" borderId="1" xfId="0" applyFill="1" applyBorder="1"/>
    <xf numFmtId="0" fontId="6" fillId="0" borderId="0" xfId="0" applyFont="1"/>
    <xf numFmtId="0" fontId="2" fillId="0" borderId="0" xfId="0" applyFont="1"/>
    <xf numFmtId="0" fontId="7" fillId="5" borderId="1" xfId="1" applyFont="1" applyFill="1" applyBorder="1" applyAlignment="1">
      <alignment horizontal="center"/>
    </xf>
    <xf numFmtId="0" fontId="1" fillId="6" borderId="0" xfId="0" applyFont="1" applyFill="1"/>
    <xf numFmtId="0" fontId="4" fillId="6" borderId="0" xfId="1" applyFill="1"/>
    <xf numFmtId="0" fontId="8" fillId="6" borderId="0" xfId="0" applyFont="1" applyFill="1"/>
    <xf numFmtId="0" fontId="7" fillId="5" borderId="10" xfId="1" applyFont="1" applyFill="1" applyBorder="1" applyAlignment="1">
      <alignment horizontal="center"/>
    </xf>
    <xf numFmtId="0" fontId="1" fillId="0" borderId="0" xfId="0" applyFont="1" applyFill="1"/>
    <xf numFmtId="0" fontId="9" fillId="0" borderId="0" xfId="0" applyFont="1" applyAlignment="1">
      <alignment horizontal="left" vertical="center"/>
    </xf>
    <xf numFmtId="1" fontId="1" fillId="0" borderId="0" xfId="0" applyNumberFormat="1" applyFont="1" applyFill="1" applyBorder="1"/>
    <xf numFmtId="2" fontId="1" fillId="0" borderId="0" xfId="0" applyNumberFormat="1" applyFont="1"/>
    <xf numFmtId="0" fontId="2" fillId="0" borderId="0" xfId="0" applyFont="1" applyAlignment="1">
      <alignment horizontal="center"/>
    </xf>
    <xf numFmtId="0" fontId="1" fillId="2" borderId="1" xfId="0" applyFont="1" applyFill="1" applyBorder="1" applyAlignment="1">
      <alignment horizontal="center" vertical="center" wrapText="1"/>
    </xf>
    <xf numFmtId="0" fontId="6" fillId="0" borderId="0" xfId="0" applyFont="1" applyAlignment="1">
      <alignment horizontal="left"/>
    </xf>
    <xf numFmtId="0" fontId="5" fillId="2" borderId="1" xfId="1" applyFont="1" applyFill="1" applyBorder="1" applyAlignment="1">
      <alignment horizontal="left"/>
    </xf>
    <xf numFmtId="0" fontId="2" fillId="3" borderId="1" xfId="0" applyFont="1" applyFill="1" applyBorder="1" applyAlignment="1">
      <alignment horizontal="left"/>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8"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7" xfId="0" applyFont="1" applyFill="1" applyBorder="1" applyAlignment="1">
      <alignment horizontal="left" vertical="center" wrapText="1"/>
    </xf>
    <xf numFmtId="0" fontId="2"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9" xfId="0" applyFont="1" applyFill="1" applyBorder="1" applyAlignment="1">
      <alignment horizontal="left" vertical="top" wrapText="1"/>
    </xf>
    <xf numFmtId="0" fontId="1" fillId="3" borderId="1" xfId="0" applyFont="1" applyFill="1" applyBorder="1" applyAlignment="1">
      <alignment horizontal="left" vertical="center" wrapText="1"/>
    </xf>
    <xf numFmtId="0" fontId="2" fillId="4" borderId="1" xfId="0" applyFont="1" applyFill="1" applyBorder="1" applyAlignment="1">
      <alignment horizontal="center"/>
    </xf>
    <xf numFmtId="0" fontId="1" fillId="2" borderId="1" xfId="0" applyFont="1" applyFill="1" applyBorder="1" applyAlignment="1">
      <alignment horizontal="left" vertical="center" wrapText="1"/>
    </xf>
    <xf numFmtId="0" fontId="2" fillId="3" borderId="1" xfId="0" applyFont="1" applyFill="1" applyBorder="1" applyAlignment="1">
      <alignment horizontal="center"/>
    </xf>
    <xf numFmtId="0" fontId="1" fillId="3" borderId="1" xfId="0" applyFont="1" applyFill="1" applyBorder="1" applyAlignment="1">
      <alignment horizontal="center"/>
    </xf>
    <xf numFmtId="164" fontId="0" fillId="2" borderId="1" xfId="0" applyNumberFormat="1" applyFill="1" applyBorder="1" applyAlignment="1">
      <alignment horizontal="center"/>
    </xf>
    <xf numFmtId="0" fontId="1" fillId="2" borderId="1"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ova" panose="020B0504020202020204" pitchFamily="34" charset="0"/>
                <a:ea typeface="+mn-ea"/>
                <a:cs typeface="+mn-cs"/>
              </a:defRPr>
            </a:pPr>
            <a:r>
              <a:rPr lang="en-MY"/>
              <a:t>CAPEX Comparision of Generation Technologies Considered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ova" panose="020B0504020202020204" pitchFamily="34" charset="0"/>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A-DDAD-4EEA-90E5-B9B74822F192}"/>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9-DDAD-4EEA-90E5-B9B74822F192}"/>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8-DDAD-4EEA-90E5-B9B74822F19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6-DDAD-4EEA-90E5-B9B74822F192}"/>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5-DDAD-4EEA-90E5-B9B74822F192}"/>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4-DDAD-4EEA-90E5-B9B74822F192}"/>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3-DDAD-4EEA-90E5-B9B74822F192}"/>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2-DDAD-4EEA-90E5-B9B74822F192}"/>
              </c:ext>
            </c:extLst>
          </c:dPt>
          <c:dPt>
            <c:idx val="8"/>
            <c:invertIfNegative val="0"/>
            <c:bubble3D val="0"/>
            <c:spPr>
              <a:solidFill>
                <a:schemeClr val="accent1">
                  <a:lumMod val="75000"/>
                </a:schemeClr>
              </a:solidFill>
              <a:ln>
                <a:noFill/>
              </a:ln>
              <a:effectLst/>
            </c:spPr>
            <c:extLst>
              <c:ext xmlns:c16="http://schemas.microsoft.com/office/drawing/2014/chart" uri="{C3380CC4-5D6E-409C-BE32-E72D297353CC}">
                <c16:uniqueId val="{00000007-DDAD-4EEA-90E5-B9B74822F192}"/>
              </c:ext>
            </c:extLst>
          </c:dPt>
          <c:cat>
            <c:strRef>
              <c:f>'Generation Capital Cost'!$B$32:$B$40</c:f>
              <c:strCache>
                <c:ptCount val="9"/>
                <c:pt idx="0">
                  <c:v>Rooftop solar PV</c:v>
                </c:pt>
                <c:pt idx="1">
                  <c:v>Utility-scale solar</c:v>
                </c:pt>
                <c:pt idx="2">
                  <c:v>Onshore wind</c:v>
                </c:pt>
                <c:pt idx="3">
                  <c:v>Offshore wind</c:v>
                </c:pt>
                <c:pt idx="4">
                  <c:v>Nuclear powerplant</c:v>
                </c:pt>
                <c:pt idx="5">
                  <c:v>Hydropower plant</c:v>
                </c:pt>
                <c:pt idx="6">
                  <c:v>Natural gas plant</c:v>
                </c:pt>
                <c:pt idx="7">
                  <c:v>Bioelectric plant</c:v>
                </c:pt>
                <c:pt idx="8">
                  <c:v>Modern coal plant</c:v>
                </c:pt>
              </c:strCache>
            </c:strRef>
          </c:cat>
          <c:val>
            <c:numRef>
              <c:f>'Generation Capital Cost'!$E$32:$E$40</c:f>
              <c:numCache>
                <c:formatCode>General</c:formatCode>
                <c:ptCount val="9"/>
                <c:pt idx="0">
                  <c:v>0.62</c:v>
                </c:pt>
                <c:pt idx="1">
                  <c:v>0.45</c:v>
                </c:pt>
                <c:pt idx="2">
                  <c:v>1.1200000000000001</c:v>
                </c:pt>
                <c:pt idx="3">
                  <c:v>1.63</c:v>
                </c:pt>
                <c:pt idx="4">
                  <c:v>4.34</c:v>
                </c:pt>
                <c:pt idx="5">
                  <c:v>3.06</c:v>
                </c:pt>
                <c:pt idx="6">
                  <c:v>2.15</c:v>
                </c:pt>
                <c:pt idx="7">
                  <c:v>2.9099999999999997</c:v>
                </c:pt>
                <c:pt idx="8">
                  <c:v>2.84</c:v>
                </c:pt>
              </c:numCache>
            </c:numRef>
          </c:val>
          <c:extLst>
            <c:ext xmlns:c16="http://schemas.microsoft.com/office/drawing/2014/chart" uri="{C3380CC4-5D6E-409C-BE32-E72D297353CC}">
              <c16:uniqueId val="{00000000-DDAD-4EEA-90E5-B9B74822F192}"/>
            </c:ext>
          </c:extLst>
        </c:ser>
        <c:dLbls>
          <c:showLegendKey val="0"/>
          <c:showVal val="0"/>
          <c:showCatName val="0"/>
          <c:showSerName val="0"/>
          <c:showPercent val="0"/>
          <c:showBubbleSize val="0"/>
        </c:dLbls>
        <c:gapWidth val="182"/>
        <c:axId val="1436599967"/>
        <c:axId val="1436587903"/>
      </c:barChart>
      <c:catAx>
        <c:axId val="1436599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ova" panose="020B0504020202020204" pitchFamily="34" charset="0"/>
                <a:ea typeface="+mn-ea"/>
                <a:cs typeface="+mn-cs"/>
              </a:defRPr>
            </a:pPr>
            <a:endParaRPr lang="en-US"/>
          </a:p>
        </c:txPr>
        <c:crossAx val="1436587903"/>
        <c:crosses val="autoZero"/>
        <c:auto val="1"/>
        <c:lblAlgn val="ctr"/>
        <c:lblOffset val="100"/>
        <c:noMultiLvlLbl val="0"/>
      </c:catAx>
      <c:valAx>
        <c:axId val="1436587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Nova" panose="020B0504020202020204" pitchFamily="34" charset="0"/>
                    <a:ea typeface="+mn-ea"/>
                    <a:cs typeface="+mn-cs"/>
                  </a:defRPr>
                </a:pPr>
                <a:r>
                  <a:rPr lang="en-MY"/>
                  <a:t>Net present</a:t>
                </a:r>
                <a:r>
                  <a:rPr lang="en-MY" baseline="0"/>
                  <a:t> cost of energy generating facilities [£/MW]</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Nova" panose="020B05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ova" panose="020B0504020202020204" pitchFamily="34" charset="0"/>
                <a:ea typeface="+mn-ea"/>
                <a:cs typeface="+mn-cs"/>
              </a:defRPr>
            </a:pPr>
            <a:endParaRPr lang="en-US"/>
          </a:p>
        </c:txPr>
        <c:crossAx val="1436599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Nova" panose="020B05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'Energy Generation Cost'!$C$19</c:f>
              <c:strCache>
                <c:ptCount val="1"/>
                <c:pt idx="0">
                  <c:v>Rooftop solar PV</c:v>
                </c:pt>
              </c:strCache>
            </c:strRef>
          </c:tx>
          <c:spPr>
            <a:ln w="28575" cap="rnd">
              <a:solidFill>
                <a:schemeClr val="accent1"/>
              </a:solidFill>
              <a:round/>
            </a:ln>
            <a:effectLst/>
          </c:spPr>
          <c:marker>
            <c:symbol val="none"/>
          </c:marker>
          <c:cat>
            <c:numRef>
              <c:f>'Energy Generation Cost'!$B$20:$B$45</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'Energy Generation Cost'!$C$20:$C$45</c:f>
              <c:numCache>
                <c:formatCode>0.00</c:formatCode>
                <c:ptCount val="26"/>
                <c:pt idx="0">
                  <c:v>13</c:v>
                </c:pt>
                <c:pt idx="1">
                  <c:v>12.206572769953052</c:v>
                </c:pt>
                <c:pt idx="2">
                  <c:v>11.461570676012258</c:v>
                </c:pt>
                <c:pt idx="3">
                  <c:v>10.762038193438739</c:v>
                </c:pt>
                <c:pt idx="4">
                  <c:v>10.10520018163262</c:v>
                </c:pt>
                <c:pt idx="5">
                  <c:v>9.488450874772413</c:v>
                </c:pt>
                <c:pt idx="6">
                  <c:v>8.9093435443872444</c:v>
                </c:pt>
                <c:pt idx="7">
                  <c:v>8.3655807928518726</c:v>
                </c:pt>
                <c:pt idx="8">
                  <c:v>7.8550054392975337</c:v>
                </c:pt>
                <c:pt idx="9">
                  <c:v>7.3755919617817218</c:v>
                </c:pt>
                <c:pt idx="10">
                  <c:v>6.9254384617668761</c:v>
                </c:pt>
                <c:pt idx="11">
                  <c:v>6.5027591190299319</c:v>
                </c:pt>
                <c:pt idx="12">
                  <c:v>6.1058771070703592</c:v>
                </c:pt>
                <c:pt idx="13">
                  <c:v>5.7332179409111346</c:v>
                </c:pt>
                <c:pt idx="14">
                  <c:v>5.3833032309024746</c:v>
                </c:pt>
                <c:pt idx="15">
                  <c:v>5.0547448177488032</c:v>
                </c:pt>
                <c:pt idx="16">
                  <c:v>4.7462392654918348</c:v>
                </c:pt>
                <c:pt idx="17">
                  <c:v>4.4565626906026621</c:v>
                </c:pt>
                <c:pt idx="18">
                  <c:v>4.1845659066691665</c:v>
                </c:pt>
                <c:pt idx="19">
                  <c:v>3.9291698654170579</c:v>
                </c:pt>
                <c:pt idx="20">
                  <c:v>3.6893613759784585</c:v>
                </c:pt>
                <c:pt idx="21">
                  <c:v>3.4641890854257826</c:v>
                </c:pt>
                <c:pt idx="22">
                  <c:v>3.2527597046251486</c:v>
                </c:pt>
                <c:pt idx="23">
                  <c:v>3.0542344644367598</c:v>
                </c:pt>
                <c:pt idx="24">
                  <c:v>2.8678257882035303</c:v>
                </c:pt>
                <c:pt idx="25">
                  <c:v>2.6927941673272584</c:v>
                </c:pt>
              </c:numCache>
            </c:numRef>
          </c:val>
          <c:smooth val="0"/>
          <c:extLst>
            <c:ext xmlns:c16="http://schemas.microsoft.com/office/drawing/2014/chart" uri="{C3380CC4-5D6E-409C-BE32-E72D297353CC}">
              <c16:uniqueId val="{00000000-70D1-4D36-A8CF-A1E877587435}"/>
            </c:ext>
          </c:extLst>
        </c:ser>
        <c:ser>
          <c:idx val="1"/>
          <c:order val="1"/>
          <c:tx>
            <c:strRef>
              <c:f>'Energy Generation Cost'!$D$19</c:f>
              <c:strCache>
                <c:ptCount val="1"/>
                <c:pt idx="0">
                  <c:v>Utility-scale solar</c:v>
                </c:pt>
              </c:strCache>
            </c:strRef>
          </c:tx>
          <c:spPr>
            <a:ln w="28575" cap="rnd">
              <a:solidFill>
                <a:schemeClr val="accent2"/>
              </a:solidFill>
              <a:round/>
            </a:ln>
            <a:effectLst/>
          </c:spPr>
          <c:marker>
            <c:symbol val="none"/>
          </c:marker>
          <c:cat>
            <c:numRef>
              <c:f>'Energy Generation Cost'!$B$20:$B$45</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'Energy Generation Cost'!$D$20:$D$45</c:f>
              <c:numCache>
                <c:formatCode>0.00</c:formatCode>
                <c:ptCount val="26"/>
                <c:pt idx="0">
                  <c:v>10</c:v>
                </c:pt>
                <c:pt idx="1">
                  <c:v>9.3896713615023479</c:v>
                </c:pt>
                <c:pt idx="2">
                  <c:v>8.8165928277017365</c:v>
                </c:pt>
                <c:pt idx="3">
                  <c:v>8.2784909180297994</c:v>
                </c:pt>
                <c:pt idx="4">
                  <c:v>7.773230908948169</c:v>
                </c:pt>
                <c:pt idx="5">
                  <c:v>7.298808365209549</c:v>
                </c:pt>
                <c:pt idx="6">
                  <c:v>6.8533411879901873</c:v>
                </c:pt>
                <c:pt idx="7">
                  <c:v>6.4350621483475949</c:v>
                </c:pt>
                <c:pt idx="8">
                  <c:v>6.0423118763827182</c:v>
                </c:pt>
                <c:pt idx="9">
                  <c:v>5.6735322782936324</c:v>
                </c:pt>
                <c:pt idx="10">
                  <c:v>5.3272603552052891</c:v>
                </c:pt>
                <c:pt idx="11">
                  <c:v>5.0021223992537935</c:v>
                </c:pt>
                <c:pt idx="12">
                  <c:v>4.6968285439002759</c:v>
                </c:pt>
                <c:pt idx="13">
                  <c:v>4.4101676468547195</c:v>
                </c:pt>
                <c:pt idx="14">
                  <c:v>4.1410024853095955</c:v>
                </c:pt>
                <c:pt idx="15">
                  <c:v>3.8882652444221564</c:v>
                </c:pt>
                <c:pt idx="16">
                  <c:v>3.6509532811475651</c:v>
                </c:pt>
                <c:pt idx="17">
                  <c:v>3.4281251466174325</c:v>
                </c:pt>
                <c:pt idx="18">
                  <c:v>3.218896851283974</c:v>
                </c:pt>
                <c:pt idx="19">
                  <c:v>3.0224383580131216</c:v>
                </c:pt>
                <c:pt idx="20">
                  <c:v>2.8379702892141987</c:v>
                </c:pt>
                <c:pt idx="21">
                  <c:v>2.6647608349429097</c:v>
                </c:pt>
                <c:pt idx="22">
                  <c:v>2.5021228497116526</c:v>
                </c:pt>
                <c:pt idx="23">
                  <c:v>2.3494111264898154</c:v>
                </c:pt>
                <c:pt idx="24">
                  <c:v>2.2060198370796389</c:v>
                </c:pt>
                <c:pt idx="25">
                  <c:v>2.0713801287132756</c:v>
                </c:pt>
              </c:numCache>
            </c:numRef>
          </c:val>
          <c:smooth val="0"/>
          <c:extLst>
            <c:ext xmlns:c16="http://schemas.microsoft.com/office/drawing/2014/chart" uri="{C3380CC4-5D6E-409C-BE32-E72D297353CC}">
              <c16:uniqueId val="{00000001-70D1-4D36-A8CF-A1E877587435}"/>
            </c:ext>
          </c:extLst>
        </c:ser>
        <c:ser>
          <c:idx val="2"/>
          <c:order val="2"/>
          <c:tx>
            <c:strRef>
              <c:f>'Energy Generation Cost'!$E$19</c:f>
              <c:strCache>
                <c:ptCount val="1"/>
                <c:pt idx="0">
                  <c:v>Onshore wind</c:v>
                </c:pt>
              </c:strCache>
            </c:strRef>
          </c:tx>
          <c:spPr>
            <a:ln w="28575" cap="rnd">
              <a:solidFill>
                <a:schemeClr val="accent3"/>
              </a:solidFill>
              <a:round/>
            </a:ln>
            <a:effectLst/>
          </c:spPr>
          <c:marker>
            <c:symbol val="none"/>
          </c:marker>
          <c:cat>
            <c:numRef>
              <c:f>'Energy Generation Cost'!$B$20:$B$45</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'Energy Generation Cost'!$E$20:$E$45</c:f>
              <c:numCache>
                <c:formatCode>0.00</c:formatCode>
                <c:ptCount val="26"/>
                <c:pt idx="0">
                  <c:v>16</c:v>
                </c:pt>
                <c:pt idx="1">
                  <c:v>14.99531396438613</c:v>
                </c:pt>
                <c:pt idx="2">
                  <c:v>14.053715055657106</c:v>
                </c:pt>
                <c:pt idx="3">
                  <c:v>13.171241851599913</c:v>
                </c:pt>
                <c:pt idx="4">
                  <c:v>12.344181679100201</c:v>
                </c:pt>
                <c:pt idx="5">
                  <c:v>11.569054994470667</c:v>
                </c:pt>
                <c:pt idx="6">
                  <c:v>10.842600744583567</c:v>
                </c:pt>
                <c:pt idx="7">
                  <c:v>10.161762647219838</c:v>
                </c:pt>
                <c:pt idx="8">
                  <c:v>9.5236763329145653</c:v>
                </c:pt>
                <c:pt idx="9">
                  <c:v>8.9256572942029671</c:v>
                </c:pt>
                <c:pt idx="10">
                  <c:v>8.3651895915679173</c:v>
                </c:pt>
                <c:pt idx="11">
                  <c:v>7.8399152685734936</c:v>
                </c:pt>
                <c:pt idx="12">
                  <c:v>7.3476244316527586</c:v>
                </c:pt>
                <c:pt idx="13">
                  <c:v>6.8862459528142077</c:v>
                </c:pt>
                <c:pt idx="14">
                  <c:v>6.4538387561520221</c:v>
                </c:pt>
                <c:pt idx="15">
                  <c:v>6.0485836515014268</c:v>
                </c:pt>
                <c:pt idx="16">
                  <c:v>5.6687756808823133</c:v>
                </c:pt>
                <c:pt idx="17">
                  <c:v>5.3128169455316909</c:v>
                </c:pt>
                <c:pt idx="18">
                  <c:v>4.9792098833474148</c:v>
                </c:pt>
                <c:pt idx="19">
                  <c:v>4.6665509684605579</c:v>
                </c:pt>
                <c:pt idx="20">
                  <c:v>4.3735248064297636</c:v>
                </c:pt>
                <c:pt idx="21">
                  <c:v>4.0988986002153363</c:v>
                </c:pt>
                <c:pt idx="22">
                  <c:v>3.8415169636507369</c:v>
                </c:pt>
                <c:pt idx="23">
                  <c:v>3.6002970605911311</c:v>
                </c:pt>
                <c:pt idx="24">
                  <c:v>3.3742240492887832</c:v>
                </c:pt>
                <c:pt idx="25">
                  <c:v>3.162346812829226</c:v>
                </c:pt>
              </c:numCache>
            </c:numRef>
          </c:val>
          <c:smooth val="0"/>
          <c:extLst>
            <c:ext xmlns:c16="http://schemas.microsoft.com/office/drawing/2014/chart" uri="{C3380CC4-5D6E-409C-BE32-E72D297353CC}">
              <c16:uniqueId val="{00000002-70D1-4D36-A8CF-A1E877587435}"/>
            </c:ext>
          </c:extLst>
        </c:ser>
        <c:ser>
          <c:idx val="3"/>
          <c:order val="3"/>
          <c:tx>
            <c:strRef>
              <c:f>'Energy Generation Cost'!$F$19</c:f>
              <c:strCache>
                <c:ptCount val="1"/>
                <c:pt idx="0">
                  <c:v>Offshore wind</c:v>
                </c:pt>
              </c:strCache>
            </c:strRef>
          </c:tx>
          <c:spPr>
            <a:ln w="28575" cap="rnd">
              <a:solidFill>
                <a:schemeClr val="accent4"/>
              </a:solidFill>
              <a:round/>
            </a:ln>
            <a:effectLst/>
          </c:spPr>
          <c:marker>
            <c:symbol val="none"/>
          </c:marker>
          <c:cat>
            <c:numRef>
              <c:f>'Energy Generation Cost'!$B$20:$B$45</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'Energy Generation Cost'!$F$20:$F$45</c:f>
              <c:numCache>
                <c:formatCode>0.00</c:formatCode>
                <c:ptCount val="26"/>
                <c:pt idx="0">
                  <c:v>22</c:v>
                </c:pt>
                <c:pt idx="1">
                  <c:v>20.202020202020204</c:v>
                </c:pt>
                <c:pt idx="2">
                  <c:v>18.550982738310562</c:v>
                </c:pt>
                <c:pt idx="3">
                  <c:v>17.034878547576273</c:v>
                </c:pt>
                <c:pt idx="4">
                  <c:v>15.642680025322564</c:v>
                </c:pt>
                <c:pt idx="5">
                  <c:v>14.364260812968379</c:v>
                </c:pt>
                <c:pt idx="6">
                  <c:v>13.190322142303378</c:v>
                </c:pt>
                <c:pt idx="7">
                  <c:v>12.112325199543966</c:v>
                </c:pt>
                <c:pt idx="8">
                  <c:v>11.122429017028434</c:v>
                </c:pt>
                <c:pt idx="9">
                  <c:v>10.213433440797461</c:v>
                </c:pt>
                <c:pt idx="10">
                  <c:v>9.3787267592263177</c:v>
                </c:pt>
                <c:pt idx="11">
                  <c:v>8.6122376117780703</c:v>
                </c:pt>
                <c:pt idx="12">
                  <c:v>7.9083908280790354</c:v>
                </c:pt>
                <c:pt idx="13">
                  <c:v>7.2620668761056342</c:v>
                </c:pt>
                <c:pt idx="14">
                  <c:v>6.6685646245230794</c:v>
                </c:pt>
                <c:pt idx="15">
                  <c:v>6.1235671483223877</c:v>
                </c:pt>
                <c:pt idx="16">
                  <c:v>5.6231103290380053</c:v>
                </c:pt>
                <c:pt idx="17">
                  <c:v>5.1635540211551927</c:v>
                </c:pt>
                <c:pt idx="18">
                  <c:v>4.7415555749818115</c:v>
                </c:pt>
                <c:pt idx="19">
                  <c:v>4.3540455233992761</c:v>
                </c:pt>
                <c:pt idx="20">
                  <c:v>3.998205255646718</c:v>
                </c:pt>
                <c:pt idx="21">
                  <c:v>3.6714465157453797</c:v>
                </c:pt>
                <c:pt idx="22">
                  <c:v>3.3713925764420378</c:v>
                </c:pt>
                <c:pt idx="23">
                  <c:v>3.0958609517374085</c:v>
                </c:pt>
                <c:pt idx="24">
                  <c:v>2.8428475222565734</c:v>
                </c:pt>
                <c:pt idx="25">
                  <c:v>2.6105119579950173</c:v>
                </c:pt>
              </c:numCache>
            </c:numRef>
          </c:val>
          <c:smooth val="0"/>
          <c:extLst>
            <c:ext xmlns:c16="http://schemas.microsoft.com/office/drawing/2014/chart" uri="{C3380CC4-5D6E-409C-BE32-E72D297353CC}">
              <c16:uniqueId val="{00000003-70D1-4D36-A8CF-A1E877587435}"/>
            </c:ext>
          </c:extLst>
        </c:ser>
        <c:ser>
          <c:idx val="4"/>
          <c:order val="4"/>
          <c:tx>
            <c:strRef>
              <c:f>'Energy Generation Cost'!$G$19</c:f>
              <c:strCache>
                <c:ptCount val="1"/>
                <c:pt idx="0">
                  <c:v>Nuclear powerplant</c:v>
                </c:pt>
              </c:strCache>
            </c:strRef>
          </c:tx>
          <c:spPr>
            <a:ln w="28575" cap="rnd">
              <a:solidFill>
                <a:schemeClr val="accent5"/>
              </a:solidFill>
              <a:round/>
            </a:ln>
            <a:effectLst/>
          </c:spPr>
          <c:marker>
            <c:symbol val="none"/>
          </c:marker>
          <c:cat>
            <c:numRef>
              <c:f>'Energy Generation Cost'!$B$20:$B$45</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'Energy Generation Cost'!$G$20:$G$45</c:f>
              <c:numCache>
                <c:formatCode>0.00</c:formatCode>
                <c:ptCount val="26"/>
                <c:pt idx="0">
                  <c:v>21</c:v>
                </c:pt>
                <c:pt idx="1">
                  <c:v>19.28374655647383</c:v>
                </c:pt>
                <c:pt idx="2">
                  <c:v>17.707756250205538</c:v>
                </c:pt>
                <c:pt idx="3">
                  <c:v>16.260565886322809</c:v>
                </c:pt>
                <c:pt idx="4">
                  <c:v>14.93164911508063</c:v>
                </c:pt>
                <c:pt idx="5">
                  <c:v>13.711339866924362</c:v>
                </c:pt>
                <c:pt idx="6">
                  <c:v>12.590762044925951</c:v>
                </c:pt>
                <c:pt idx="7">
                  <c:v>11.561764963201059</c:v>
                </c:pt>
                <c:pt idx="8">
                  <c:v>10.616864061708961</c:v>
                </c:pt>
                <c:pt idx="9">
                  <c:v>9.7491864662157592</c:v>
                </c:pt>
                <c:pt idx="10">
                  <c:v>8.9524209974433031</c:v>
                </c:pt>
                <c:pt idx="11">
                  <c:v>8.2207722657881579</c:v>
                </c:pt>
                <c:pt idx="12">
                  <c:v>7.5489185177118072</c:v>
                </c:pt>
                <c:pt idx="13">
                  <c:v>6.9319729271917412</c:v>
                </c:pt>
                <c:pt idx="14">
                  <c:v>6.3654480506811213</c:v>
                </c:pt>
                <c:pt idx="15">
                  <c:v>5.8452231870350069</c:v>
                </c:pt>
                <c:pt idx="16">
                  <c:v>5.367514404990823</c:v>
                </c:pt>
                <c:pt idx="17">
                  <c:v>4.9288470201935928</c:v>
                </c:pt>
                <c:pt idx="18">
                  <c:v>4.5260303215735469</c:v>
                </c:pt>
                <c:pt idx="19">
                  <c:v>4.1561343632447638</c:v>
                </c:pt>
                <c:pt idx="20">
                  <c:v>3.8164686531173215</c:v>
                </c:pt>
                <c:pt idx="21">
                  <c:v>3.5045625832114986</c:v>
                </c:pt>
                <c:pt idx="22">
                  <c:v>3.218147459331036</c:v>
                </c:pt>
                <c:pt idx="23">
                  <c:v>2.9551399993857079</c:v>
                </c:pt>
                <c:pt idx="24">
                  <c:v>2.7136271803358203</c:v>
                </c:pt>
                <c:pt idx="25">
                  <c:v>2.4918523235406984</c:v>
                </c:pt>
              </c:numCache>
            </c:numRef>
          </c:val>
          <c:smooth val="0"/>
          <c:extLst>
            <c:ext xmlns:c16="http://schemas.microsoft.com/office/drawing/2014/chart" uri="{C3380CC4-5D6E-409C-BE32-E72D297353CC}">
              <c16:uniqueId val="{00000004-70D1-4D36-A8CF-A1E877587435}"/>
            </c:ext>
          </c:extLst>
        </c:ser>
        <c:ser>
          <c:idx val="5"/>
          <c:order val="5"/>
          <c:tx>
            <c:strRef>
              <c:f>'Energy Generation Cost'!$H$19</c:f>
              <c:strCache>
                <c:ptCount val="1"/>
                <c:pt idx="0">
                  <c:v>Hydropower plant</c:v>
                </c:pt>
              </c:strCache>
            </c:strRef>
          </c:tx>
          <c:spPr>
            <a:ln w="28575" cap="rnd">
              <a:solidFill>
                <a:schemeClr val="accent6"/>
              </a:solidFill>
              <a:round/>
            </a:ln>
            <a:effectLst/>
          </c:spPr>
          <c:marker>
            <c:symbol val="none"/>
          </c:marker>
          <c:cat>
            <c:numRef>
              <c:f>'Energy Generation Cost'!$B$20:$B$45</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'Energy Generation Cost'!$H$20:$H$45</c:f>
              <c:numCache>
                <c:formatCode>0.00</c:formatCode>
                <c:ptCount val="26"/>
                <c:pt idx="0">
                  <c:v>22</c:v>
                </c:pt>
                <c:pt idx="1">
                  <c:v>20.202020202020204</c:v>
                </c:pt>
                <c:pt idx="2">
                  <c:v>18.550982738310562</c:v>
                </c:pt>
                <c:pt idx="3">
                  <c:v>17.034878547576273</c:v>
                </c:pt>
                <c:pt idx="4">
                  <c:v>15.642680025322564</c:v>
                </c:pt>
                <c:pt idx="5">
                  <c:v>14.364260812968379</c:v>
                </c:pt>
                <c:pt idx="6">
                  <c:v>13.190322142303378</c:v>
                </c:pt>
                <c:pt idx="7">
                  <c:v>12.112325199543966</c:v>
                </c:pt>
                <c:pt idx="8">
                  <c:v>11.122429017028434</c:v>
                </c:pt>
                <c:pt idx="9">
                  <c:v>10.213433440797461</c:v>
                </c:pt>
                <c:pt idx="10">
                  <c:v>9.3787267592263177</c:v>
                </c:pt>
                <c:pt idx="11">
                  <c:v>8.6122376117780703</c:v>
                </c:pt>
                <c:pt idx="12">
                  <c:v>7.9083908280790354</c:v>
                </c:pt>
                <c:pt idx="13">
                  <c:v>7.2620668761056342</c:v>
                </c:pt>
                <c:pt idx="14">
                  <c:v>6.6685646245230794</c:v>
                </c:pt>
                <c:pt idx="15">
                  <c:v>6.1235671483223877</c:v>
                </c:pt>
                <c:pt idx="16">
                  <c:v>5.6231103290380053</c:v>
                </c:pt>
                <c:pt idx="17">
                  <c:v>5.1635540211551927</c:v>
                </c:pt>
                <c:pt idx="18">
                  <c:v>4.7415555749818115</c:v>
                </c:pt>
                <c:pt idx="19">
                  <c:v>4.3540455233992761</c:v>
                </c:pt>
                <c:pt idx="20">
                  <c:v>3.998205255646718</c:v>
                </c:pt>
                <c:pt idx="21">
                  <c:v>3.6714465157453797</c:v>
                </c:pt>
                <c:pt idx="22">
                  <c:v>3.3713925764420378</c:v>
                </c:pt>
                <c:pt idx="23">
                  <c:v>3.0958609517374085</c:v>
                </c:pt>
                <c:pt idx="24">
                  <c:v>2.8428475222565734</c:v>
                </c:pt>
                <c:pt idx="25">
                  <c:v>2.6105119579950173</c:v>
                </c:pt>
              </c:numCache>
            </c:numRef>
          </c:val>
          <c:smooth val="0"/>
          <c:extLst>
            <c:ext xmlns:c16="http://schemas.microsoft.com/office/drawing/2014/chart" uri="{C3380CC4-5D6E-409C-BE32-E72D297353CC}">
              <c16:uniqueId val="{00000005-70D1-4D36-A8CF-A1E877587435}"/>
            </c:ext>
          </c:extLst>
        </c:ser>
        <c:ser>
          <c:idx val="6"/>
          <c:order val="6"/>
          <c:tx>
            <c:strRef>
              <c:f>'Energy Generation Cost'!$I$19</c:f>
              <c:strCache>
                <c:ptCount val="1"/>
                <c:pt idx="0">
                  <c:v>Natural gas plant</c:v>
                </c:pt>
              </c:strCache>
            </c:strRef>
          </c:tx>
          <c:spPr>
            <a:ln w="28575" cap="rnd">
              <a:solidFill>
                <a:schemeClr val="accent1">
                  <a:lumMod val="60000"/>
                </a:schemeClr>
              </a:solidFill>
              <a:round/>
            </a:ln>
            <a:effectLst/>
          </c:spPr>
          <c:marker>
            <c:symbol val="none"/>
          </c:marker>
          <c:cat>
            <c:numRef>
              <c:f>'Energy Generation Cost'!$B$20:$B$45</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'Energy Generation Cost'!$I$20:$I$45</c:f>
              <c:numCache>
                <c:formatCode>0.00</c:formatCode>
                <c:ptCount val="26"/>
                <c:pt idx="0">
                  <c:v>46</c:v>
                </c:pt>
                <c:pt idx="1">
                  <c:v>42.671614100185529</c:v>
                </c:pt>
                <c:pt idx="2">
                  <c:v>39.584057606851133</c:v>
                </c:pt>
                <c:pt idx="3">
                  <c:v>36.719905015631852</c:v>
                </c:pt>
                <c:pt idx="4">
                  <c:v>34.062991665706726</c:v>
                </c:pt>
                <c:pt idx="5">
                  <c:v>31.598322509932022</c:v>
                </c:pt>
                <c:pt idx="6">
                  <c:v>29.311987486022282</c:v>
                </c:pt>
                <c:pt idx="7">
                  <c:v>27.191083011152394</c:v>
                </c:pt>
                <c:pt idx="8">
                  <c:v>25.223639156913165</c:v>
                </c:pt>
                <c:pt idx="9">
                  <c:v>23.398552093611467</c:v>
                </c:pt>
                <c:pt idx="10">
                  <c:v>21.705521422645145</c:v>
                </c:pt>
                <c:pt idx="11">
                  <c:v>20.134992043270078</c:v>
                </c:pt>
                <c:pt idx="12">
                  <c:v>18.678100225667976</c:v>
                </c:pt>
                <c:pt idx="13">
                  <c:v>17.326623585962871</c:v>
                </c:pt>
                <c:pt idx="14">
                  <c:v>16.072934680856093</c:v>
                </c:pt>
                <c:pt idx="15">
                  <c:v>14.909957959977824</c:v>
                </c:pt>
                <c:pt idx="16">
                  <c:v>13.831129833003548</c:v>
                </c:pt>
                <c:pt idx="17">
                  <c:v>12.830361626162844</c:v>
                </c:pt>
                <c:pt idx="18">
                  <c:v>11.902005219074994</c:v>
                </c:pt>
                <c:pt idx="19">
                  <c:v>11.040821167973093</c:v>
                </c:pt>
                <c:pt idx="20">
                  <c:v>10.241949135411032</c:v>
                </c:pt>
                <c:pt idx="21">
                  <c:v>9.5008804595649625</c:v>
                </c:pt>
                <c:pt idx="22">
                  <c:v>8.8134327083162916</c:v>
                </c:pt>
                <c:pt idx="23">
                  <c:v>8.1757260745049098</c:v>
                </c:pt>
                <c:pt idx="24">
                  <c:v>7.5841614791325673</c:v>
                </c:pt>
                <c:pt idx="25">
                  <c:v>7.0354002589355913</c:v>
                </c:pt>
              </c:numCache>
            </c:numRef>
          </c:val>
          <c:smooth val="0"/>
          <c:extLst>
            <c:ext xmlns:c16="http://schemas.microsoft.com/office/drawing/2014/chart" uri="{C3380CC4-5D6E-409C-BE32-E72D297353CC}">
              <c16:uniqueId val="{00000006-70D1-4D36-A8CF-A1E877587435}"/>
            </c:ext>
          </c:extLst>
        </c:ser>
        <c:ser>
          <c:idx val="7"/>
          <c:order val="7"/>
          <c:tx>
            <c:strRef>
              <c:f>'Energy Generation Cost'!$J$19</c:f>
              <c:strCache>
                <c:ptCount val="1"/>
                <c:pt idx="0">
                  <c:v>Bioelectric plant</c:v>
                </c:pt>
              </c:strCache>
            </c:strRef>
          </c:tx>
          <c:spPr>
            <a:ln w="28575" cap="rnd">
              <a:solidFill>
                <a:schemeClr val="accent2">
                  <a:lumMod val="60000"/>
                </a:schemeClr>
              </a:solidFill>
              <a:round/>
            </a:ln>
            <a:effectLst/>
          </c:spPr>
          <c:marker>
            <c:symbol val="none"/>
          </c:marker>
          <c:cat>
            <c:numRef>
              <c:f>'Energy Generation Cost'!$B$20:$B$45</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'Energy Generation Cost'!$J$20:$J$45</c:f>
              <c:numCache>
                <c:formatCode>0.00</c:formatCode>
                <c:ptCount val="26"/>
                <c:pt idx="0">
                  <c:v>57</c:v>
                </c:pt>
                <c:pt idx="1">
                  <c:v>52.197802197802197</c:v>
                </c:pt>
                <c:pt idx="2">
                  <c:v>47.800185162822515</c:v>
                </c:pt>
                <c:pt idx="3">
                  <c:v>43.773063335918053</c:v>
                </c:pt>
                <c:pt idx="4">
                  <c:v>40.085222835089787</c:v>
                </c:pt>
                <c:pt idx="5">
                  <c:v>36.708079519312989</c:v>
                </c:pt>
                <c:pt idx="6">
                  <c:v>33.615457435268304</c:v>
                </c:pt>
                <c:pt idx="7">
                  <c:v>30.783385929732873</c:v>
                </c:pt>
                <c:pt idx="8">
                  <c:v>28.189913855066735</c:v>
                </c:pt>
                <c:pt idx="9">
                  <c:v>25.814939427716784</c:v>
                </c:pt>
                <c:pt idx="10">
                  <c:v>23.640054420986065</c:v>
                </c:pt>
                <c:pt idx="11">
                  <c:v>21.64840148441947</c:v>
                </c:pt>
                <c:pt idx="12">
                  <c:v>19.824543483900616</c:v>
                </c:pt>
                <c:pt idx="13">
                  <c:v>18.154343849725837</c:v>
                </c:pt>
                <c:pt idx="14">
                  <c:v>16.624857005243438</c:v>
                </c:pt>
                <c:pt idx="15">
                  <c:v>15.224228026779704</c:v>
                </c:pt>
                <c:pt idx="16">
                  <c:v>13.941600757124268</c:v>
                </c:pt>
                <c:pt idx="17">
                  <c:v>12.76703366037021</c:v>
                </c:pt>
                <c:pt idx="18">
                  <c:v>11.691422765906784</c:v>
                </c:pt>
                <c:pt idx="19">
                  <c:v>10.706431104310241</c:v>
                </c:pt>
                <c:pt idx="20">
                  <c:v>9.804424088196189</c:v>
                </c:pt>
                <c:pt idx="21">
                  <c:v>8.9784103371759976</c:v>
                </c:pt>
                <c:pt idx="22">
                  <c:v>8.2219874882564081</c:v>
                </c:pt>
                <c:pt idx="23">
                  <c:v>7.5292925716633752</c:v>
                </c:pt>
                <c:pt idx="24">
                  <c:v>6.8949565674573039</c:v>
                </c:pt>
                <c:pt idx="25">
                  <c:v>6.3140627907118159</c:v>
                </c:pt>
              </c:numCache>
            </c:numRef>
          </c:val>
          <c:smooth val="0"/>
          <c:extLst>
            <c:ext xmlns:c16="http://schemas.microsoft.com/office/drawing/2014/chart" uri="{C3380CC4-5D6E-409C-BE32-E72D297353CC}">
              <c16:uniqueId val="{00000007-70D1-4D36-A8CF-A1E877587435}"/>
            </c:ext>
          </c:extLst>
        </c:ser>
        <c:ser>
          <c:idx val="8"/>
          <c:order val="8"/>
          <c:tx>
            <c:strRef>
              <c:f>'Energy Generation Cost'!$K$19</c:f>
              <c:strCache>
                <c:ptCount val="1"/>
                <c:pt idx="0">
                  <c:v>Modern coal plant</c:v>
                </c:pt>
              </c:strCache>
            </c:strRef>
          </c:tx>
          <c:spPr>
            <a:ln w="28575" cap="rnd">
              <a:solidFill>
                <a:schemeClr val="accent3">
                  <a:lumMod val="60000"/>
                </a:schemeClr>
              </a:solidFill>
              <a:round/>
            </a:ln>
            <a:effectLst/>
          </c:spPr>
          <c:marker>
            <c:symbol val="none"/>
          </c:marker>
          <c:cat>
            <c:numRef>
              <c:f>'Energy Generation Cost'!$B$20:$B$45</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f>'Energy Generation Cost'!$K$20:$K$45</c:f>
              <c:numCache>
                <c:formatCode>0.00</c:formatCode>
                <c:ptCount val="26"/>
                <c:pt idx="0">
                  <c:v>36</c:v>
                </c:pt>
                <c:pt idx="1">
                  <c:v>33.395176252319111</c:v>
                </c:pt>
                <c:pt idx="2">
                  <c:v>30.97882769231828</c:v>
                </c:pt>
                <c:pt idx="3">
                  <c:v>28.737316968755362</c:v>
                </c:pt>
                <c:pt idx="4">
                  <c:v>26.65799347750961</c:v>
                </c:pt>
                <c:pt idx="5">
                  <c:v>24.729121964294627</c:v>
                </c:pt>
                <c:pt idx="6">
                  <c:v>22.939816293408743</c:v>
                </c:pt>
                <c:pt idx="7">
                  <c:v>21.279978008727962</c:v>
                </c:pt>
                <c:pt idx="8">
                  <c:v>19.740239340192911</c:v>
                </c:pt>
                <c:pt idx="9">
                  <c:v>18.311910334130715</c:v>
                </c:pt>
                <c:pt idx="10">
                  <c:v>16.986929809026634</c:v>
                </c:pt>
                <c:pt idx="11">
                  <c:v>15.757819859950496</c:v>
                </c:pt>
                <c:pt idx="12">
                  <c:v>14.617643654870589</c:v>
                </c:pt>
                <c:pt idx="13">
                  <c:v>13.559966284666594</c:v>
                </c:pt>
                <c:pt idx="14">
                  <c:v>12.578818445887379</c:v>
                </c:pt>
                <c:pt idx="15">
                  <c:v>11.668662751286993</c:v>
                </c:pt>
                <c:pt idx="16">
                  <c:v>10.824362478002776</c:v>
                </c:pt>
                <c:pt idx="17">
                  <c:v>10.041152576997009</c:v>
                </c:pt>
                <c:pt idx="18">
                  <c:v>9.314612780145648</c:v>
                </c:pt>
                <c:pt idx="19">
                  <c:v>8.6406426531963323</c:v>
                </c:pt>
                <c:pt idx="20">
                  <c:v>8.0154384537999377</c:v>
                </c:pt>
                <c:pt idx="21">
                  <c:v>7.4354716640073626</c:v>
                </c:pt>
                <c:pt idx="22">
                  <c:v>6.8974690760736195</c:v>
                </c:pt>
                <c:pt idx="23">
                  <c:v>6.398394319177755</c:v>
                </c:pt>
                <c:pt idx="24">
                  <c:v>5.935430722799401</c:v>
                </c:pt>
                <c:pt idx="25">
                  <c:v>5.5059654200365493</c:v>
                </c:pt>
              </c:numCache>
            </c:numRef>
          </c:val>
          <c:smooth val="0"/>
          <c:extLst>
            <c:ext xmlns:c16="http://schemas.microsoft.com/office/drawing/2014/chart" uri="{C3380CC4-5D6E-409C-BE32-E72D297353CC}">
              <c16:uniqueId val="{00000008-70D1-4D36-A8CF-A1E877587435}"/>
            </c:ext>
          </c:extLst>
        </c:ser>
        <c:dLbls>
          <c:showLegendKey val="0"/>
          <c:showVal val="0"/>
          <c:showCatName val="0"/>
          <c:showSerName val="0"/>
          <c:showPercent val="0"/>
          <c:showBubbleSize val="0"/>
        </c:dLbls>
        <c:smooth val="0"/>
        <c:axId val="1139973423"/>
        <c:axId val="1139975503"/>
      </c:lineChart>
      <c:catAx>
        <c:axId val="11399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975503"/>
        <c:crosses val="autoZero"/>
        <c:auto val="1"/>
        <c:lblAlgn val="ctr"/>
        <c:lblOffset val="100"/>
        <c:tickLblSkip val="2"/>
        <c:tickMarkSkip val="1"/>
        <c:noMultiLvlLbl val="0"/>
      </c:catAx>
      <c:valAx>
        <c:axId val="113997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Energy generation</a:t>
                </a:r>
                <a:r>
                  <a:rPr lang="en-MY" baseline="0"/>
                  <a:t> cost [£/MWh]</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973423"/>
        <c:crosses val="autoZero"/>
        <c:crossBetween val="midCat"/>
      </c:valAx>
      <c:spPr>
        <a:noFill/>
        <a:ln>
          <a:noFill/>
        </a:ln>
        <a:effectLst/>
      </c:spPr>
    </c:plotArea>
    <c:legend>
      <c:legendPos val="b"/>
      <c:layout>
        <c:manualLayout>
          <c:xMode val="edge"/>
          <c:yMode val="edge"/>
          <c:x val="7.8301197768905414E-2"/>
          <c:y val="0.78487666602650275"/>
          <c:w val="0.87538255272183174"/>
          <c:h val="0.19170869982715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'Thermal Plant Emission Factor'!$C$17</c:f>
              <c:strCache>
                <c:ptCount val="1"/>
                <c:pt idx="0">
                  <c:v>Emissions factor [tonCO2e/MWh]</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8DC8-4416-9159-17F61C3D0521}"/>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8DC8-4416-9159-17F61C3D0521}"/>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4-8DC8-4416-9159-17F61C3D0521}"/>
              </c:ext>
            </c:extLst>
          </c:dPt>
          <c:cat>
            <c:strRef>
              <c:f>'Thermal Plant Emission Factor'!$B$18:$B$20</c:f>
              <c:strCache>
                <c:ptCount val="3"/>
                <c:pt idx="0">
                  <c:v>Natural Gas</c:v>
                </c:pt>
                <c:pt idx="1">
                  <c:v>Bioelectric</c:v>
                </c:pt>
                <c:pt idx="2">
                  <c:v>Modern Coal</c:v>
                </c:pt>
              </c:strCache>
            </c:strRef>
          </c:cat>
          <c:val>
            <c:numRef>
              <c:f>'Thermal Plant Emission Factor'!$C$18:$C$20</c:f>
              <c:numCache>
                <c:formatCode>0.000</c:formatCode>
                <c:ptCount val="3"/>
                <c:pt idx="0">
                  <c:v>0.24</c:v>
                </c:pt>
                <c:pt idx="1">
                  <c:v>0.184</c:v>
                </c:pt>
                <c:pt idx="2">
                  <c:v>0.36299999999999999</c:v>
                </c:pt>
              </c:numCache>
            </c:numRef>
          </c:val>
          <c:extLst>
            <c:ext xmlns:c16="http://schemas.microsoft.com/office/drawing/2014/chart" uri="{C3380CC4-5D6E-409C-BE32-E72D297353CC}">
              <c16:uniqueId val="{00000000-8DC8-4416-9159-17F61C3D0521}"/>
            </c:ext>
          </c:extLst>
        </c:ser>
        <c:dLbls>
          <c:showLegendKey val="0"/>
          <c:showVal val="0"/>
          <c:showCatName val="0"/>
          <c:showSerName val="0"/>
          <c:showPercent val="0"/>
          <c:showBubbleSize val="0"/>
        </c:dLbls>
        <c:gapWidth val="219"/>
        <c:overlap val="-27"/>
        <c:axId val="1189099503"/>
        <c:axId val="1189092431"/>
      </c:barChart>
      <c:catAx>
        <c:axId val="118909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ova" panose="020B0504020202020204" pitchFamily="34" charset="0"/>
                <a:ea typeface="+mn-ea"/>
                <a:cs typeface="+mn-cs"/>
              </a:defRPr>
            </a:pPr>
            <a:endParaRPr lang="en-US"/>
          </a:p>
        </c:txPr>
        <c:crossAx val="1189092431"/>
        <c:crosses val="autoZero"/>
        <c:auto val="1"/>
        <c:lblAlgn val="ctr"/>
        <c:lblOffset val="100"/>
        <c:noMultiLvlLbl val="0"/>
      </c:catAx>
      <c:valAx>
        <c:axId val="11890924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ova" panose="020B0504020202020204" pitchFamily="34" charset="0"/>
                <a:ea typeface="+mn-ea"/>
                <a:cs typeface="+mn-cs"/>
              </a:defRPr>
            </a:pPr>
            <a:endParaRPr lang="en-US"/>
          </a:p>
        </c:txPr>
        <c:crossAx val="118909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Nova" panose="020B05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ova" panose="020B0504020202020204" pitchFamily="34" charset="0"/>
                <a:ea typeface="+mn-ea"/>
                <a:cs typeface="+mn-cs"/>
              </a:defRPr>
            </a:pPr>
            <a:r>
              <a:rPr lang="en-MY"/>
              <a:t>Electricity</a:t>
            </a:r>
            <a:r>
              <a:rPr lang="en-MY" baseline="0"/>
              <a:t> Trading Price via Interconnector [£/MWh]</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'Interconnectors Detail'!$H$44</c:f>
              <c:strCache>
                <c:ptCount val="1"/>
                <c:pt idx="0">
                  <c:v>Electricity Import Cost [£/MWh]</c:v>
                </c:pt>
              </c:strCache>
            </c:strRef>
          </c:tx>
          <c:spPr>
            <a:solidFill>
              <a:schemeClr val="accent1"/>
            </a:solidFill>
            <a:ln>
              <a:noFill/>
            </a:ln>
            <a:effectLst/>
          </c:spPr>
          <c:invertIfNegative val="0"/>
          <c:cat>
            <c:strRef>
              <c:f>'Interconnectors Detail'!$B$45:$B$57</c:f>
              <c:strCache>
                <c:ptCount val="13"/>
                <c:pt idx="0">
                  <c:v>Moyle</c:v>
                </c:pt>
                <c:pt idx="1">
                  <c:v>North Sea Link</c:v>
                </c:pt>
                <c:pt idx="2">
                  <c:v>East-West</c:v>
                </c:pt>
                <c:pt idx="3">
                  <c:v>Viking Link</c:v>
                </c:pt>
                <c:pt idx="4">
                  <c:v>BritNed</c:v>
                </c:pt>
                <c:pt idx="5">
                  <c:v>Nemo Link</c:v>
                </c:pt>
                <c:pt idx="6">
                  <c:v>IFA 1</c:v>
                </c:pt>
                <c:pt idx="7">
                  <c:v>IFA 2</c:v>
                </c:pt>
                <c:pt idx="8">
                  <c:v>North Connect</c:v>
                </c:pt>
                <c:pt idx="9">
                  <c:v>Ice Link</c:v>
                </c:pt>
                <c:pt idx="10">
                  <c:v>Green Link</c:v>
                </c:pt>
                <c:pt idx="11">
                  <c:v>Neu Connect</c:v>
                </c:pt>
                <c:pt idx="12">
                  <c:v>FAB Link</c:v>
                </c:pt>
              </c:strCache>
            </c:strRef>
          </c:cat>
          <c:val>
            <c:numRef>
              <c:f>'Interconnectors Detail'!$H$45:$H$57</c:f>
              <c:numCache>
                <c:formatCode>0.0</c:formatCode>
                <c:ptCount val="13"/>
                <c:pt idx="0">
                  <c:v>44.1</c:v>
                </c:pt>
                <c:pt idx="1">
                  <c:v>34.200000000000003</c:v>
                </c:pt>
                <c:pt idx="2">
                  <c:v>44.1</c:v>
                </c:pt>
                <c:pt idx="3">
                  <c:v>34.299999999999997</c:v>
                </c:pt>
                <c:pt idx="4">
                  <c:v>36.200000000000003</c:v>
                </c:pt>
                <c:pt idx="5">
                  <c:v>34.6</c:v>
                </c:pt>
                <c:pt idx="6">
                  <c:v>35</c:v>
                </c:pt>
                <c:pt idx="7">
                  <c:v>35</c:v>
                </c:pt>
                <c:pt idx="8">
                  <c:v>34.200000000000003</c:v>
                </c:pt>
                <c:pt idx="9">
                  <c:v>32.9</c:v>
                </c:pt>
                <c:pt idx="10">
                  <c:v>44.1</c:v>
                </c:pt>
                <c:pt idx="11">
                  <c:v>33.1</c:v>
                </c:pt>
                <c:pt idx="12">
                  <c:v>35</c:v>
                </c:pt>
              </c:numCache>
            </c:numRef>
          </c:val>
          <c:extLst>
            <c:ext xmlns:c16="http://schemas.microsoft.com/office/drawing/2014/chart" uri="{C3380CC4-5D6E-409C-BE32-E72D297353CC}">
              <c16:uniqueId val="{00000000-58E6-42D5-BA89-DAFFE1A316FB}"/>
            </c:ext>
          </c:extLst>
        </c:ser>
        <c:ser>
          <c:idx val="1"/>
          <c:order val="1"/>
          <c:tx>
            <c:strRef>
              <c:f>'Interconnectors Detail'!$I$44</c:f>
              <c:strCache>
                <c:ptCount val="1"/>
                <c:pt idx="0">
                  <c:v>Electricity Export Cost [£/MWh]</c:v>
                </c:pt>
              </c:strCache>
            </c:strRef>
          </c:tx>
          <c:spPr>
            <a:solidFill>
              <a:schemeClr val="accent2"/>
            </a:solidFill>
            <a:ln>
              <a:noFill/>
            </a:ln>
            <a:effectLst/>
          </c:spPr>
          <c:invertIfNegative val="0"/>
          <c:cat>
            <c:strRef>
              <c:f>'Interconnectors Detail'!$B$45:$B$57</c:f>
              <c:strCache>
                <c:ptCount val="13"/>
                <c:pt idx="0">
                  <c:v>Moyle</c:v>
                </c:pt>
                <c:pt idx="1">
                  <c:v>North Sea Link</c:v>
                </c:pt>
                <c:pt idx="2">
                  <c:v>East-West</c:v>
                </c:pt>
                <c:pt idx="3">
                  <c:v>Viking Link</c:v>
                </c:pt>
                <c:pt idx="4">
                  <c:v>BritNed</c:v>
                </c:pt>
                <c:pt idx="5">
                  <c:v>Nemo Link</c:v>
                </c:pt>
                <c:pt idx="6">
                  <c:v>IFA 1</c:v>
                </c:pt>
                <c:pt idx="7">
                  <c:v>IFA 2</c:v>
                </c:pt>
                <c:pt idx="8">
                  <c:v>North Connect</c:v>
                </c:pt>
                <c:pt idx="9">
                  <c:v>Ice Link</c:v>
                </c:pt>
                <c:pt idx="10">
                  <c:v>Green Link</c:v>
                </c:pt>
                <c:pt idx="11">
                  <c:v>Neu Connect</c:v>
                </c:pt>
                <c:pt idx="12">
                  <c:v>FAB Link</c:v>
                </c:pt>
              </c:strCache>
            </c:strRef>
          </c:cat>
          <c:val>
            <c:numRef>
              <c:f>'Interconnectors Detail'!$I$45:$I$57</c:f>
              <c:numCache>
                <c:formatCode>0.0</c:formatCode>
                <c:ptCount val="13"/>
                <c:pt idx="0">
                  <c:v>43</c:v>
                </c:pt>
                <c:pt idx="1">
                  <c:v>34.200000000000003</c:v>
                </c:pt>
                <c:pt idx="2">
                  <c:v>43</c:v>
                </c:pt>
                <c:pt idx="3">
                  <c:v>34.299999999999997</c:v>
                </c:pt>
                <c:pt idx="4">
                  <c:v>36.200000000000003</c:v>
                </c:pt>
                <c:pt idx="5">
                  <c:v>34.6</c:v>
                </c:pt>
                <c:pt idx="6">
                  <c:v>35</c:v>
                </c:pt>
                <c:pt idx="7">
                  <c:v>35</c:v>
                </c:pt>
                <c:pt idx="8">
                  <c:v>34.200000000000003</c:v>
                </c:pt>
                <c:pt idx="9">
                  <c:v>32.9</c:v>
                </c:pt>
                <c:pt idx="10">
                  <c:v>43</c:v>
                </c:pt>
                <c:pt idx="11">
                  <c:v>33.1</c:v>
                </c:pt>
                <c:pt idx="12">
                  <c:v>35</c:v>
                </c:pt>
              </c:numCache>
            </c:numRef>
          </c:val>
          <c:extLst>
            <c:ext xmlns:c16="http://schemas.microsoft.com/office/drawing/2014/chart" uri="{C3380CC4-5D6E-409C-BE32-E72D297353CC}">
              <c16:uniqueId val="{00000001-58E6-42D5-BA89-DAFFE1A316FB}"/>
            </c:ext>
          </c:extLst>
        </c:ser>
        <c:dLbls>
          <c:showLegendKey val="0"/>
          <c:showVal val="0"/>
          <c:showCatName val="0"/>
          <c:showSerName val="0"/>
          <c:showPercent val="0"/>
          <c:showBubbleSize val="0"/>
        </c:dLbls>
        <c:gapWidth val="219"/>
        <c:overlap val="-27"/>
        <c:axId val="1189078703"/>
        <c:axId val="1189067471"/>
      </c:barChart>
      <c:catAx>
        <c:axId val="118907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ova" panose="020B0504020202020204" pitchFamily="34" charset="0"/>
                <a:ea typeface="+mn-ea"/>
                <a:cs typeface="+mn-cs"/>
              </a:defRPr>
            </a:pPr>
            <a:endParaRPr lang="en-US"/>
          </a:p>
        </c:txPr>
        <c:crossAx val="1189067471"/>
        <c:crosses val="autoZero"/>
        <c:auto val="1"/>
        <c:lblAlgn val="ctr"/>
        <c:lblOffset val="100"/>
        <c:noMultiLvlLbl val="0"/>
      </c:catAx>
      <c:valAx>
        <c:axId val="1189067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ova" panose="020B0504020202020204" pitchFamily="34" charset="0"/>
                <a:ea typeface="+mn-ea"/>
                <a:cs typeface="+mn-cs"/>
              </a:defRPr>
            </a:pPr>
            <a:endParaRPr lang="en-US"/>
          </a:p>
        </c:txPr>
        <c:crossAx val="1189078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Nova" panose="020B05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31</xdr:row>
      <xdr:rowOff>131422</xdr:rowOff>
    </xdr:from>
    <xdr:to>
      <xdr:col>3</xdr:col>
      <xdr:colOff>342900</xdr:colOff>
      <xdr:row>35</xdr:row>
      <xdr:rowOff>161925</xdr:rowOff>
    </xdr:to>
    <xdr:pic>
      <xdr:nvPicPr>
        <xdr:cNvPr id="5" name="Picture 4">
          <a:extLst>
            <a:ext uri="{FF2B5EF4-FFF2-40B4-BE49-F238E27FC236}">
              <a16:creationId xmlns:a16="http://schemas.microsoft.com/office/drawing/2014/main" id="{0F5D32B1-09BD-4747-BA78-E1B297686BF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3167"/>
        <a:stretch/>
      </xdr:blipFill>
      <xdr:spPr>
        <a:xfrm>
          <a:off x="628650" y="5998822"/>
          <a:ext cx="1543050" cy="741703"/>
        </a:xfrm>
        <a:prstGeom prst="rect">
          <a:avLst/>
        </a:prstGeom>
      </xdr:spPr>
    </xdr:pic>
    <xdr:clientData/>
  </xdr:twoCellAnchor>
  <xdr:twoCellAnchor editAs="oneCell">
    <xdr:from>
      <xdr:col>7</xdr:col>
      <xdr:colOff>380972</xdr:colOff>
      <xdr:row>31</xdr:row>
      <xdr:rowOff>114300</xdr:rowOff>
    </xdr:from>
    <xdr:to>
      <xdr:col>9</xdr:col>
      <xdr:colOff>349415</xdr:colOff>
      <xdr:row>35</xdr:row>
      <xdr:rowOff>177799</xdr:rowOff>
    </xdr:to>
    <xdr:pic>
      <xdr:nvPicPr>
        <xdr:cNvPr id="7" name="Picture 6">
          <a:extLst>
            <a:ext uri="{FF2B5EF4-FFF2-40B4-BE49-F238E27FC236}">
              <a16:creationId xmlns:a16="http://schemas.microsoft.com/office/drawing/2014/main" id="{7F88F77B-71B6-4757-B151-D65C5BBAA95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28987"/>
        <a:stretch/>
      </xdr:blipFill>
      <xdr:spPr>
        <a:xfrm>
          <a:off x="4648172" y="5981700"/>
          <a:ext cx="1600393" cy="774699"/>
        </a:xfrm>
        <a:prstGeom prst="rect">
          <a:avLst/>
        </a:prstGeom>
      </xdr:spPr>
    </xdr:pic>
    <xdr:clientData/>
  </xdr:twoCellAnchor>
  <xdr:twoCellAnchor editAs="oneCell">
    <xdr:from>
      <xdr:col>1</xdr:col>
      <xdr:colOff>25400</xdr:colOff>
      <xdr:row>1</xdr:row>
      <xdr:rowOff>165101</xdr:rowOff>
    </xdr:from>
    <xdr:to>
      <xdr:col>3</xdr:col>
      <xdr:colOff>590550</xdr:colOff>
      <xdr:row>4</xdr:row>
      <xdr:rowOff>169729</xdr:rowOff>
    </xdr:to>
    <xdr:pic>
      <xdr:nvPicPr>
        <xdr:cNvPr id="9" name="Picture 8">
          <a:extLst>
            <a:ext uri="{FF2B5EF4-FFF2-40B4-BE49-F238E27FC236}">
              <a16:creationId xmlns:a16="http://schemas.microsoft.com/office/drawing/2014/main" id="{5DEA323D-26EC-4278-AB3E-FE787FB252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5000" y="342901"/>
          <a:ext cx="1784350" cy="5443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161924</xdr:colOff>
      <xdr:row>26</xdr:row>
      <xdr:rowOff>0</xdr:rowOff>
    </xdr:from>
    <xdr:to>
      <xdr:col>10</xdr:col>
      <xdr:colOff>330200</xdr:colOff>
      <xdr:row>40</xdr:row>
      <xdr:rowOff>66675</xdr:rowOff>
    </xdr:to>
    <xdr:graphicFrame macro="">
      <xdr:nvGraphicFramePr>
        <xdr:cNvPr id="2" name="Chart 1">
          <a:extLst>
            <a:ext uri="{FF2B5EF4-FFF2-40B4-BE49-F238E27FC236}">
              <a16:creationId xmlns:a16="http://schemas.microsoft.com/office/drawing/2014/main" id="{F8B64766-8200-4523-A97C-CC94687E6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177800</xdr:colOff>
      <xdr:row>16</xdr:row>
      <xdr:rowOff>28574</xdr:rowOff>
    </xdr:from>
    <xdr:to>
      <xdr:col>24</xdr:col>
      <xdr:colOff>222250</xdr:colOff>
      <xdr:row>34</xdr:row>
      <xdr:rowOff>19049</xdr:rowOff>
    </xdr:to>
    <xdr:graphicFrame macro="">
      <xdr:nvGraphicFramePr>
        <xdr:cNvPr id="5" name="Chart 4">
          <a:extLst>
            <a:ext uri="{FF2B5EF4-FFF2-40B4-BE49-F238E27FC236}">
              <a16:creationId xmlns:a16="http://schemas.microsoft.com/office/drawing/2014/main" id="{EE4649FC-391F-4744-8D82-EB95E9689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320675</xdr:colOff>
      <xdr:row>15</xdr:row>
      <xdr:rowOff>136525</xdr:rowOff>
    </xdr:from>
    <xdr:to>
      <xdr:col>10</xdr:col>
      <xdr:colOff>123825</xdr:colOff>
      <xdr:row>31</xdr:row>
      <xdr:rowOff>34925</xdr:rowOff>
    </xdr:to>
    <xdr:graphicFrame macro="">
      <xdr:nvGraphicFramePr>
        <xdr:cNvPr id="2" name="Chart 1">
          <a:extLst>
            <a:ext uri="{FF2B5EF4-FFF2-40B4-BE49-F238E27FC236}">
              <a16:creationId xmlns:a16="http://schemas.microsoft.com/office/drawing/2014/main" id="{E8D7B144-D306-432A-8B86-65CE5D018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79374</xdr:colOff>
      <xdr:row>27</xdr:row>
      <xdr:rowOff>47625</xdr:rowOff>
    </xdr:from>
    <xdr:to>
      <xdr:col>8</xdr:col>
      <xdr:colOff>1682749</xdr:colOff>
      <xdr:row>42</xdr:row>
      <xdr:rowOff>66675</xdr:rowOff>
    </xdr:to>
    <xdr:graphicFrame macro="">
      <xdr:nvGraphicFramePr>
        <xdr:cNvPr id="2" name="Chart 1">
          <a:extLst>
            <a:ext uri="{FF2B5EF4-FFF2-40B4-BE49-F238E27FC236}">
              <a16:creationId xmlns:a16="http://schemas.microsoft.com/office/drawing/2014/main" id="{C4EB4AEE-E5B5-476D-BD1D-4E8358CA9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evan default - coldC">
      <a:dk1>
        <a:sysClr val="windowText" lastClr="000000"/>
      </a:dk1>
      <a:lt1>
        <a:sysClr val="window" lastClr="FFFFFF"/>
      </a:lt1>
      <a:dk2>
        <a:srgbClr val="44546A"/>
      </a:dk2>
      <a:lt2>
        <a:srgbClr val="E7E6E6"/>
      </a:lt2>
      <a:accent1>
        <a:srgbClr val="6930C3"/>
      </a:accent1>
      <a:accent2>
        <a:srgbClr val="5E60CE"/>
      </a:accent2>
      <a:accent3>
        <a:srgbClr val="5390D9"/>
      </a:accent3>
      <a:accent4>
        <a:srgbClr val="48BFE3"/>
      </a:accent4>
      <a:accent5>
        <a:srgbClr val="72EFDD"/>
      </a:accent5>
      <a:accent6>
        <a:srgbClr val="80FFDB"/>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api.carbonintensity.org.uk/intensity/factor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B3:K31"/>
  <sheetViews>
    <sheetView topLeftCell="A8" workbookViewId="0">
      <selection activeCell="C26" sqref="C26:J26"/>
    </sheetView>
  </sheetViews>
  <sheetFormatPr defaultRowHeight="14" x14ac:dyDescent="0.3"/>
  <cols>
    <col min="1" max="7" width="8.7265625" style="1"/>
    <col min="8" max="8" width="12.453125" style="1" bestFit="1" customWidth="1"/>
    <col min="9" max="9" width="10.90625" style="1" bestFit="1" customWidth="1"/>
    <col min="10" max="10" width="6.6328125" style="1" customWidth="1"/>
    <col min="11" max="16384" width="8.7265625" style="1"/>
  </cols>
  <sheetData>
    <row r="3" spans="2:11" ht="14.5" customHeight="1" x14ac:dyDescent="0.3">
      <c r="E3" s="35" t="s">
        <v>4</v>
      </c>
      <c r="F3" s="35"/>
      <c r="G3" s="35"/>
      <c r="H3" s="35"/>
      <c r="I3" s="35"/>
      <c r="J3" s="35"/>
    </row>
    <row r="4" spans="2:11" ht="14" customHeight="1" x14ac:dyDescent="0.3">
      <c r="E4" s="41" t="s">
        <v>211</v>
      </c>
      <c r="F4" s="41"/>
      <c r="G4" s="41"/>
      <c r="H4" s="41"/>
      <c r="I4" s="41"/>
      <c r="J4" s="41"/>
    </row>
    <row r="5" spans="2:11" x14ac:dyDescent="0.3">
      <c r="E5" s="41"/>
      <c r="F5" s="41"/>
      <c r="G5" s="41"/>
      <c r="H5" s="41"/>
      <c r="I5" s="41"/>
      <c r="J5" s="41"/>
    </row>
    <row r="7" spans="2:11" s="25" customFormat="1" x14ac:dyDescent="0.3">
      <c r="B7" s="24" t="s">
        <v>0</v>
      </c>
      <c r="C7" s="37" t="s">
        <v>3</v>
      </c>
      <c r="D7" s="37"/>
      <c r="H7" s="24" t="s">
        <v>1</v>
      </c>
      <c r="I7" s="37" t="s">
        <v>2</v>
      </c>
      <c r="J7" s="37"/>
    </row>
    <row r="9" spans="2:11" ht="14.5" customHeight="1" x14ac:dyDescent="0.3">
      <c r="B9" s="36" t="s">
        <v>212</v>
      </c>
      <c r="C9" s="36"/>
      <c r="D9" s="36"/>
      <c r="E9" s="36"/>
      <c r="F9" s="36"/>
      <c r="G9" s="36"/>
      <c r="H9" s="36"/>
      <c r="I9" s="36"/>
      <c r="J9" s="36"/>
    </row>
    <row r="10" spans="2:11" ht="14" customHeight="1" x14ac:dyDescent="0.3">
      <c r="B10" s="36"/>
      <c r="C10" s="36"/>
      <c r="D10" s="36"/>
      <c r="E10" s="36"/>
      <c r="F10" s="36"/>
      <c r="G10" s="36"/>
      <c r="H10" s="36"/>
      <c r="I10" s="36"/>
      <c r="J10" s="36"/>
      <c r="K10" s="2"/>
    </row>
    <row r="11" spans="2:11" x14ac:dyDescent="0.3">
      <c r="B11" s="36"/>
      <c r="C11" s="36"/>
      <c r="D11" s="36"/>
      <c r="E11" s="36"/>
      <c r="F11" s="36"/>
      <c r="G11" s="36"/>
      <c r="H11" s="36"/>
      <c r="I11" s="36"/>
      <c r="J11" s="36"/>
      <c r="K11" s="2"/>
    </row>
    <row r="12" spans="2:11" x14ac:dyDescent="0.3">
      <c r="B12" s="36"/>
      <c r="C12" s="36"/>
      <c r="D12" s="36"/>
      <c r="E12" s="36"/>
      <c r="F12" s="36"/>
      <c r="G12" s="36"/>
      <c r="H12" s="36"/>
      <c r="I12" s="36"/>
      <c r="J12" s="36"/>
      <c r="K12" s="2"/>
    </row>
    <row r="13" spans="2:11" x14ac:dyDescent="0.3">
      <c r="B13" s="36"/>
      <c r="C13" s="36"/>
      <c r="D13" s="36"/>
      <c r="E13" s="36"/>
      <c r="F13" s="36"/>
      <c r="G13" s="36"/>
      <c r="H13" s="36"/>
      <c r="I13" s="36"/>
      <c r="J13" s="36"/>
      <c r="K13" s="2"/>
    </row>
    <row r="14" spans="2:11" x14ac:dyDescent="0.3">
      <c r="B14" s="36"/>
      <c r="C14" s="36"/>
      <c r="D14" s="36"/>
      <c r="E14" s="36"/>
      <c r="F14" s="36"/>
      <c r="G14" s="36"/>
      <c r="H14" s="36"/>
      <c r="I14" s="36"/>
      <c r="J14" s="36"/>
      <c r="K14" s="2"/>
    </row>
    <row r="15" spans="2:11" x14ac:dyDescent="0.3">
      <c r="B15" s="36"/>
      <c r="C15" s="36"/>
      <c r="D15" s="36"/>
      <c r="E15" s="36"/>
      <c r="F15" s="36"/>
      <c r="G15" s="36"/>
      <c r="H15" s="36"/>
      <c r="I15" s="36"/>
      <c r="J15" s="36"/>
      <c r="K15" s="2"/>
    </row>
    <row r="16" spans="2:11" x14ac:dyDescent="0.3">
      <c r="B16" s="36"/>
      <c r="C16" s="36"/>
      <c r="D16" s="36"/>
      <c r="E16" s="36"/>
      <c r="F16" s="36"/>
      <c r="G16" s="36"/>
      <c r="H16" s="36"/>
      <c r="I16" s="36"/>
      <c r="J16" s="36"/>
      <c r="K16" s="2"/>
    </row>
    <row r="18" spans="2:10" x14ac:dyDescent="0.3">
      <c r="B18" s="39" t="s">
        <v>27</v>
      </c>
      <c r="C18" s="39"/>
      <c r="D18" s="39"/>
      <c r="E18" s="39"/>
      <c r="F18" s="39"/>
      <c r="G18" s="39"/>
      <c r="H18" s="39"/>
      <c r="I18" s="39"/>
      <c r="J18" s="39"/>
    </row>
    <row r="19" spans="2:10" x14ac:dyDescent="0.3">
      <c r="B19" s="8" t="s">
        <v>28</v>
      </c>
      <c r="C19" s="38" t="s">
        <v>26</v>
      </c>
      <c r="D19" s="38"/>
      <c r="E19" s="38"/>
      <c r="F19" s="38"/>
      <c r="G19" s="38"/>
      <c r="H19" s="38"/>
      <c r="I19" s="38"/>
      <c r="J19" s="38"/>
    </row>
    <row r="20" spans="2:10" x14ac:dyDescent="0.3">
      <c r="B20" s="8" t="s">
        <v>29</v>
      </c>
      <c r="C20" s="38" t="s">
        <v>25</v>
      </c>
      <c r="D20" s="38"/>
      <c r="E20" s="38"/>
      <c r="F20" s="38"/>
      <c r="G20" s="38"/>
      <c r="H20" s="38"/>
      <c r="I20" s="38"/>
      <c r="J20" s="38"/>
    </row>
    <row r="21" spans="2:10" x14ac:dyDescent="0.3">
      <c r="B21" s="8" t="s">
        <v>92</v>
      </c>
      <c r="C21" s="38" t="s">
        <v>93</v>
      </c>
      <c r="D21" s="38"/>
      <c r="E21" s="38"/>
      <c r="F21" s="38"/>
      <c r="G21" s="38"/>
      <c r="H21" s="38"/>
      <c r="I21" s="38"/>
      <c r="J21" s="38"/>
    </row>
    <row r="22" spans="2:10" x14ac:dyDescent="0.3">
      <c r="B22" s="8" t="s">
        <v>101</v>
      </c>
      <c r="C22" s="38" t="s">
        <v>102</v>
      </c>
      <c r="D22" s="38"/>
      <c r="E22" s="38"/>
      <c r="F22" s="38"/>
      <c r="G22" s="38"/>
      <c r="H22" s="38"/>
      <c r="I22" s="38"/>
      <c r="J22" s="38"/>
    </row>
    <row r="23" spans="2:10" x14ac:dyDescent="0.3">
      <c r="B23" s="8" t="s">
        <v>111</v>
      </c>
      <c r="C23" s="38" t="s">
        <v>112</v>
      </c>
      <c r="D23" s="38"/>
      <c r="E23" s="38"/>
      <c r="F23" s="38"/>
      <c r="G23" s="38"/>
      <c r="H23" s="38"/>
      <c r="I23" s="38"/>
      <c r="J23" s="38"/>
    </row>
    <row r="24" spans="2:10" x14ac:dyDescent="0.3">
      <c r="B24" s="8" t="s">
        <v>125</v>
      </c>
      <c r="C24" s="38" t="s">
        <v>126</v>
      </c>
      <c r="D24" s="38"/>
      <c r="E24" s="38"/>
      <c r="F24" s="38"/>
      <c r="G24" s="38"/>
      <c r="H24" s="38"/>
      <c r="I24" s="38"/>
      <c r="J24" s="38"/>
    </row>
    <row r="25" spans="2:10" x14ac:dyDescent="0.3">
      <c r="B25" s="8" t="s">
        <v>130</v>
      </c>
      <c r="C25" s="38" t="s">
        <v>131</v>
      </c>
      <c r="D25" s="38"/>
      <c r="E25" s="38"/>
      <c r="F25" s="38"/>
      <c r="G25" s="38"/>
      <c r="H25" s="38"/>
      <c r="I25" s="38"/>
      <c r="J25" s="38"/>
    </row>
    <row r="26" spans="2:10" x14ac:dyDescent="0.3">
      <c r="B26" s="8" t="s">
        <v>182</v>
      </c>
      <c r="C26" s="38" t="s">
        <v>183</v>
      </c>
      <c r="D26" s="38"/>
      <c r="E26" s="38"/>
      <c r="F26" s="38"/>
      <c r="G26" s="38"/>
      <c r="H26" s="38"/>
      <c r="I26" s="38"/>
      <c r="J26" s="38"/>
    </row>
    <row r="27" spans="2:10" x14ac:dyDescent="0.3">
      <c r="B27" s="8" t="s">
        <v>197</v>
      </c>
      <c r="C27" s="38" t="s">
        <v>198</v>
      </c>
      <c r="D27" s="38"/>
      <c r="E27" s="38"/>
      <c r="F27" s="38"/>
      <c r="G27" s="38"/>
      <c r="H27" s="38"/>
      <c r="I27" s="38"/>
      <c r="J27" s="38"/>
    </row>
    <row r="29" spans="2:10" ht="14.5" customHeight="1" x14ac:dyDescent="0.3">
      <c r="B29" s="40" t="s">
        <v>210</v>
      </c>
      <c r="C29" s="40"/>
      <c r="D29" s="40"/>
      <c r="E29" s="40"/>
      <c r="F29" s="40"/>
      <c r="G29" s="40"/>
      <c r="H29" s="40"/>
      <c r="I29" s="40"/>
      <c r="J29" s="40"/>
    </row>
    <row r="30" spans="2:10" x14ac:dyDescent="0.3">
      <c r="B30" s="40"/>
      <c r="C30" s="40"/>
      <c r="D30" s="40"/>
      <c r="E30" s="40"/>
      <c r="F30" s="40"/>
      <c r="G30" s="40"/>
      <c r="H30" s="40"/>
      <c r="I30" s="40"/>
      <c r="J30" s="40"/>
    </row>
    <row r="31" spans="2:10" x14ac:dyDescent="0.3">
      <c r="B31" s="40"/>
      <c r="C31" s="40"/>
      <c r="D31" s="40"/>
      <c r="E31" s="40"/>
      <c r="F31" s="40"/>
      <c r="G31" s="40"/>
      <c r="H31" s="40"/>
      <c r="I31" s="40"/>
      <c r="J31" s="40"/>
    </row>
  </sheetData>
  <mergeCells count="16">
    <mergeCell ref="C26:J26"/>
    <mergeCell ref="C27:J27"/>
    <mergeCell ref="B29:J31"/>
    <mergeCell ref="E4:J5"/>
    <mergeCell ref="C25:J25"/>
    <mergeCell ref="E3:J3"/>
    <mergeCell ref="B9:J16"/>
    <mergeCell ref="C7:D7"/>
    <mergeCell ref="I7:J7"/>
    <mergeCell ref="C24:J24"/>
    <mergeCell ref="C19:J19"/>
    <mergeCell ref="C20:J20"/>
    <mergeCell ref="C21:J21"/>
    <mergeCell ref="C22:J22"/>
    <mergeCell ref="C23:J23"/>
    <mergeCell ref="B18:J18"/>
  </mergeCells>
  <hyperlinks>
    <hyperlink ref="C21:F21" location="'Generators'' Capacity Constraint'!A1" display="Generators' Capacity Constraint" xr:uid="{EE7ACAE0-AE9A-4FC4-A44F-F88573A9CA11}"/>
    <hyperlink ref="C22:F22" location="'Thermal Plant Emission Factor'!A1" display="Thermal Peaking Plant Emission Factor" xr:uid="{485BDAFC-B38F-424A-A4B3-210E4EE6B987}"/>
    <hyperlink ref="C23:F23" location="'Carbon Abatement Cost'!A1" display="Carbon Emissions Abatement Cost" xr:uid="{3CB00C02-394F-41F3-A4E8-4478BD0661BC}"/>
    <hyperlink ref="C24:F24" location="'Carbon Abatement Cost'!A1" display="Carbon Emissions Abatement Cost" xr:uid="{984BBE2D-5EBD-4C6E-ADC8-057F741BBDBE}"/>
    <hyperlink ref="C24:J24" location="'Nature-based Solution Limits'!A1" display="Carbon Abatement Limits on Nature-based Solutions" xr:uid="{6CAE0D49-69D9-4F14-AEAF-73DB0305C5F6}"/>
    <hyperlink ref="C25:F25" location="'Carbon Abatement Cost'!A1" display="Carbon Emissions Abatement Cost" xr:uid="{3C39FB58-1EC4-4D51-AF26-9140837CD6AD}"/>
    <hyperlink ref="C25:J25" location="'Load Shedding Cost'!A1" display="Discounted Load Shedding Cost" xr:uid="{B8A9B5E3-DBCC-4275-8FB7-02994578DA5F}"/>
    <hyperlink ref="C19:J19" location="'Generation Capital Cost'!A1" display="Generation Capital Cost (CAPEX)" xr:uid="{C9CBB3E6-8BBC-4892-999B-C6246D3506AB}"/>
    <hyperlink ref="C20:J20" location="'Energy Generation Cost'!A1" display="Energy Generation Cost (OPEX)" xr:uid="{6B79EF53-7DA7-4A89-B322-DA32C774D33B}"/>
    <hyperlink ref="C26:F26" location="'Carbon Abatement Cost'!A1" display="Carbon Emissions Abatement Cost" xr:uid="{80CDEC3D-E411-4648-8004-10955FC65ADF}"/>
    <hyperlink ref="C26:J26" location="'Interconnectors Detail'!A1" display="Interconnector Technical and Economical Detail" xr:uid="{7B348313-432E-4B8C-8470-CFC4A11B3437}"/>
    <hyperlink ref="C27:F27" location="'Carbon Abatement Cost'!A1" display="Carbon Emissions Abatement Cost" xr:uid="{38429032-97CE-4673-91FA-674AFB566C4F}"/>
    <hyperlink ref="C27:J27" location="'Transmission Network Technical'!A1" display="Transmission Network Technical Detail" xr:uid="{DEB35A9F-2671-4774-B9D8-927044AA3694}"/>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F43-D756-4143-87BA-872EA7602483}">
  <dimension ref="B2:K111"/>
  <sheetViews>
    <sheetView topLeftCell="E1" zoomScale="98" workbookViewId="0">
      <selection activeCell="H2" sqref="H2"/>
    </sheetView>
  </sheetViews>
  <sheetFormatPr defaultRowHeight="14" x14ac:dyDescent="0.3"/>
  <cols>
    <col min="1" max="3" width="8.7265625" style="1"/>
    <col min="4" max="4" width="18.6328125" style="1" bestFit="1" customWidth="1"/>
    <col min="5" max="5" width="39.54296875" style="1" customWidth="1"/>
    <col min="6" max="6" width="11.08984375" style="1" bestFit="1" customWidth="1"/>
    <col min="7" max="7" width="41.7265625" style="1" bestFit="1" customWidth="1"/>
    <col min="8" max="8" width="15.90625" style="1" bestFit="1" customWidth="1"/>
    <col min="9" max="9" width="37.26953125" style="1" bestFit="1" customWidth="1"/>
    <col min="10" max="10" width="8.7265625" style="1"/>
    <col min="11" max="11" width="9.54296875" style="1" bestFit="1" customWidth="1"/>
    <col min="12" max="12" width="8.7265625" style="1"/>
    <col min="13" max="13" width="9.36328125" style="1" bestFit="1" customWidth="1"/>
    <col min="14" max="16384" width="8.7265625" style="1"/>
  </cols>
  <sheetData>
    <row r="2" spans="2:11" ht="14" customHeight="1" x14ac:dyDescent="0.3">
      <c r="B2" s="75" t="s">
        <v>194</v>
      </c>
      <c r="C2" s="75"/>
      <c r="D2" s="75"/>
      <c r="E2" s="75"/>
      <c r="F2" s="75"/>
      <c r="G2" s="75"/>
      <c r="H2" s="30" t="s">
        <v>199</v>
      </c>
    </row>
    <row r="3" spans="2:11" x14ac:dyDescent="0.3">
      <c r="B3" s="75"/>
      <c r="C3" s="75"/>
      <c r="D3" s="75"/>
      <c r="E3" s="75"/>
      <c r="F3" s="75"/>
      <c r="G3" s="75"/>
    </row>
    <row r="4" spans="2:11" ht="14" customHeight="1" x14ac:dyDescent="0.3">
      <c r="B4" s="77" t="s">
        <v>195</v>
      </c>
      <c r="C4" s="77"/>
      <c r="D4" s="77"/>
      <c r="E4" s="77"/>
      <c r="F4" s="77"/>
      <c r="G4" s="77"/>
    </row>
    <row r="5" spans="2:11" x14ac:dyDescent="0.3">
      <c r="B5" s="77"/>
      <c r="C5" s="77"/>
      <c r="D5" s="77"/>
      <c r="E5" s="77"/>
      <c r="F5" s="77"/>
      <c r="G5" s="77"/>
    </row>
    <row r="6" spans="2:11" ht="14" customHeight="1" x14ac:dyDescent="0.3">
      <c r="B6" s="75" t="s">
        <v>196</v>
      </c>
      <c r="C6" s="75"/>
      <c r="D6" s="75"/>
      <c r="E6" s="75"/>
      <c r="F6" s="75"/>
      <c r="G6" s="75"/>
    </row>
    <row r="7" spans="2:11" x14ac:dyDescent="0.3">
      <c r="B7" s="75"/>
      <c r="C7" s="75"/>
      <c r="D7" s="75"/>
      <c r="E7" s="75"/>
      <c r="F7" s="75"/>
      <c r="G7" s="75"/>
    </row>
    <row r="8" spans="2:11" ht="14" customHeight="1" x14ac:dyDescent="0.3">
      <c r="B8" s="81" t="s">
        <v>206</v>
      </c>
      <c r="C8" s="81"/>
      <c r="D8" s="81"/>
      <c r="E8" s="81"/>
      <c r="F8" s="81"/>
      <c r="G8" s="81"/>
    </row>
    <row r="9" spans="2:11" x14ac:dyDescent="0.3">
      <c r="B9" s="81"/>
      <c r="C9" s="81"/>
      <c r="D9" s="81"/>
      <c r="E9" s="81"/>
      <c r="F9" s="81"/>
      <c r="G9" s="81"/>
    </row>
    <row r="10" spans="2:11" x14ac:dyDescent="0.3">
      <c r="B10" s="81"/>
      <c r="C10" s="81"/>
      <c r="D10" s="81"/>
      <c r="E10" s="81"/>
      <c r="F10" s="81"/>
      <c r="G10" s="81"/>
    </row>
    <row r="12" spans="2:11" x14ac:dyDescent="0.3">
      <c r="B12" s="7" t="s">
        <v>190</v>
      </c>
      <c r="C12" s="7" t="s">
        <v>191</v>
      </c>
      <c r="D12" s="7" t="s">
        <v>192</v>
      </c>
      <c r="E12" s="22" t="s">
        <v>193</v>
      </c>
      <c r="F12" s="7" t="s">
        <v>202</v>
      </c>
      <c r="G12" s="7" t="s">
        <v>205</v>
      </c>
      <c r="I12" s="8" t="s">
        <v>203</v>
      </c>
      <c r="J12" s="8">
        <v>382</v>
      </c>
      <c r="K12" s="8" t="s">
        <v>204</v>
      </c>
    </row>
    <row r="13" spans="2:11" x14ac:dyDescent="0.3">
      <c r="B13" s="8">
        <v>1</v>
      </c>
      <c r="C13" s="8">
        <v>2</v>
      </c>
      <c r="D13" s="8">
        <v>525</v>
      </c>
      <c r="E13" s="8">
        <v>0.02</v>
      </c>
      <c r="F13" s="9">
        <v>76.900000000000006</v>
      </c>
      <c r="G13" s="9">
        <f>F13*$J$12*D13</f>
        <v>15422295.000000002</v>
      </c>
    </row>
    <row r="14" spans="2:11" x14ac:dyDescent="0.3">
      <c r="B14" s="8">
        <v>1</v>
      </c>
      <c r="C14" s="8">
        <v>3</v>
      </c>
      <c r="D14" s="8">
        <v>132</v>
      </c>
      <c r="E14" s="8">
        <v>0.15</v>
      </c>
      <c r="F14" s="9">
        <v>153.6</v>
      </c>
      <c r="G14" s="9">
        <f t="shared" ref="G14:G77" si="0">F14*$J$12*D14</f>
        <v>7745126.3999999994</v>
      </c>
    </row>
    <row r="15" spans="2:11" x14ac:dyDescent="0.3">
      <c r="B15" s="8">
        <v>1</v>
      </c>
      <c r="C15" s="8">
        <v>2</v>
      </c>
      <c r="D15" s="8">
        <v>525</v>
      </c>
      <c r="E15" s="8">
        <v>0.02</v>
      </c>
      <c r="F15" s="9">
        <v>76.900000000000006</v>
      </c>
      <c r="G15" s="9">
        <f t="shared" si="0"/>
        <v>15422295.000000002</v>
      </c>
    </row>
    <row r="16" spans="2:11" x14ac:dyDescent="0.3">
      <c r="B16" s="8">
        <v>1</v>
      </c>
      <c r="C16" s="8">
        <v>3</v>
      </c>
      <c r="D16" s="8">
        <v>132</v>
      </c>
      <c r="E16" s="8">
        <v>0.15</v>
      </c>
      <c r="F16" s="9">
        <v>153.6</v>
      </c>
      <c r="G16" s="9">
        <f t="shared" si="0"/>
        <v>7745126.3999999994</v>
      </c>
    </row>
    <row r="17" spans="2:7" x14ac:dyDescent="0.3">
      <c r="B17" s="8">
        <v>2</v>
      </c>
      <c r="C17" s="8">
        <v>4</v>
      </c>
      <c r="D17" s="8">
        <v>760</v>
      </c>
      <c r="E17" s="8">
        <v>6.5000000000000002E-2</v>
      </c>
      <c r="F17" s="9">
        <v>84.91</v>
      </c>
      <c r="G17" s="9">
        <f t="shared" si="0"/>
        <v>24651071.199999999</v>
      </c>
    </row>
    <row r="18" spans="2:7" x14ac:dyDescent="0.3">
      <c r="B18" s="8">
        <v>2</v>
      </c>
      <c r="C18" s="8">
        <v>4</v>
      </c>
      <c r="D18" s="8">
        <v>760</v>
      </c>
      <c r="E18" s="8">
        <v>6.5000000000000002E-2</v>
      </c>
      <c r="F18" s="9">
        <v>84.91</v>
      </c>
      <c r="G18" s="9">
        <f t="shared" si="0"/>
        <v>24651071.199999999</v>
      </c>
    </row>
    <row r="19" spans="2:7" x14ac:dyDescent="0.3">
      <c r="B19" s="8">
        <v>4</v>
      </c>
      <c r="C19" s="8">
        <v>7</v>
      </c>
      <c r="D19" s="8">
        <v>1090</v>
      </c>
      <c r="E19" s="8">
        <v>1.35E-2</v>
      </c>
      <c r="F19" s="9">
        <v>87.42</v>
      </c>
      <c r="G19" s="9">
        <f t="shared" si="0"/>
        <v>36399939.600000001</v>
      </c>
    </row>
    <row r="20" spans="2:7" x14ac:dyDescent="0.3">
      <c r="B20" s="8">
        <v>4</v>
      </c>
      <c r="C20" s="8">
        <v>6</v>
      </c>
      <c r="D20" s="8">
        <v>1500</v>
      </c>
      <c r="E20" s="8">
        <v>2.3E-2</v>
      </c>
      <c r="F20" s="9">
        <v>30.69</v>
      </c>
      <c r="G20" s="9">
        <f t="shared" si="0"/>
        <v>17585370</v>
      </c>
    </row>
    <row r="21" spans="2:7" x14ac:dyDescent="0.3">
      <c r="B21" s="8">
        <v>4</v>
      </c>
      <c r="C21" s="8">
        <v>6</v>
      </c>
      <c r="D21" s="8">
        <v>1120</v>
      </c>
      <c r="E21" s="8">
        <v>2.3E-2</v>
      </c>
      <c r="F21" s="9">
        <v>30.69</v>
      </c>
      <c r="G21" s="9">
        <f t="shared" si="0"/>
        <v>13130409.6</v>
      </c>
    </row>
    <row r="22" spans="2:7" x14ac:dyDescent="0.3">
      <c r="B22" s="8">
        <v>4</v>
      </c>
      <c r="C22" s="8">
        <v>5</v>
      </c>
      <c r="D22" s="8">
        <v>1000</v>
      </c>
      <c r="E22" s="8">
        <v>2.4E-2</v>
      </c>
      <c r="F22" s="9">
        <v>40.25</v>
      </c>
      <c r="G22" s="9">
        <f t="shared" si="0"/>
        <v>15375500</v>
      </c>
    </row>
    <row r="23" spans="2:7" x14ac:dyDescent="0.3">
      <c r="B23" s="8">
        <v>4</v>
      </c>
      <c r="C23" s="8">
        <v>5</v>
      </c>
      <c r="D23" s="8">
        <v>1000</v>
      </c>
      <c r="E23" s="8">
        <v>2.4E-2</v>
      </c>
      <c r="F23" s="9">
        <v>40.25</v>
      </c>
      <c r="G23" s="9">
        <f t="shared" si="0"/>
        <v>15375500</v>
      </c>
    </row>
    <row r="24" spans="2:7" x14ac:dyDescent="0.3">
      <c r="B24" s="8">
        <v>4</v>
      </c>
      <c r="C24" s="8">
        <v>7</v>
      </c>
      <c r="D24" s="8">
        <v>1090</v>
      </c>
      <c r="E24" s="8">
        <v>1.35E-2</v>
      </c>
      <c r="F24" s="9">
        <v>87.42</v>
      </c>
      <c r="G24" s="9">
        <f t="shared" si="0"/>
        <v>36399939.600000001</v>
      </c>
    </row>
    <row r="25" spans="2:7" x14ac:dyDescent="0.3">
      <c r="B25" s="8">
        <v>5</v>
      </c>
      <c r="C25" s="8">
        <v>6</v>
      </c>
      <c r="D25" s="8">
        <v>1390</v>
      </c>
      <c r="E25" s="8">
        <v>1.051E-2</v>
      </c>
      <c r="F25" s="9">
        <v>27.26</v>
      </c>
      <c r="G25" s="9">
        <f t="shared" si="0"/>
        <v>14474514.799999999</v>
      </c>
    </row>
    <row r="26" spans="2:7" x14ac:dyDescent="0.3">
      <c r="B26" s="8">
        <v>5</v>
      </c>
      <c r="C26" s="8">
        <v>6</v>
      </c>
      <c r="D26" s="8">
        <v>1390</v>
      </c>
      <c r="E26" s="8">
        <v>1.6129999999999999E-2</v>
      </c>
      <c r="F26" s="9">
        <v>27.26</v>
      </c>
      <c r="G26" s="9">
        <f t="shared" si="0"/>
        <v>14474514.799999999</v>
      </c>
    </row>
    <row r="27" spans="2:7" x14ac:dyDescent="0.3">
      <c r="B27" s="8">
        <v>6</v>
      </c>
      <c r="C27" s="8">
        <v>9</v>
      </c>
      <c r="D27" s="8">
        <v>2100</v>
      </c>
      <c r="E27" s="8">
        <v>8.5199999999999998E-3</v>
      </c>
      <c r="F27" s="9">
        <v>113.19</v>
      </c>
      <c r="G27" s="9">
        <f t="shared" si="0"/>
        <v>90801018</v>
      </c>
    </row>
    <row r="28" spans="2:7" x14ac:dyDescent="0.3">
      <c r="B28" s="8">
        <v>6</v>
      </c>
      <c r="C28" s="8">
        <v>9</v>
      </c>
      <c r="D28" s="8">
        <v>2100</v>
      </c>
      <c r="E28" s="8">
        <v>8.5199999999999998E-3</v>
      </c>
      <c r="F28" s="9">
        <v>113.19</v>
      </c>
      <c r="G28" s="9">
        <f t="shared" si="0"/>
        <v>90801018</v>
      </c>
    </row>
    <row r="29" spans="2:7" x14ac:dyDescent="0.3">
      <c r="B29" s="8">
        <v>7</v>
      </c>
      <c r="C29" s="8">
        <v>8</v>
      </c>
      <c r="D29" s="8">
        <v>2180</v>
      </c>
      <c r="E29" s="8">
        <v>1E-4</v>
      </c>
      <c r="F29" s="9">
        <v>32.869999999999997</v>
      </c>
      <c r="G29" s="9">
        <f t="shared" si="0"/>
        <v>27372821.199999996</v>
      </c>
    </row>
    <row r="30" spans="2:7" x14ac:dyDescent="0.3">
      <c r="B30" s="8">
        <v>7</v>
      </c>
      <c r="C30" s="8">
        <v>8</v>
      </c>
      <c r="D30" s="8">
        <v>2500</v>
      </c>
      <c r="E30" s="8">
        <v>1E-4</v>
      </c>
      <c r="F30" s="9">
        <v>32.869999999999997</v>
      </c>
      <c r="G30" s="9">
        <f t="shared" si="0"/>
        <v>31390849.999999996</v>
      </c>
    </row>
    <row r="31" spans="2:7" x14ac:dyDescent="0.3">
      <c r="B31" s="8">
        <v>7</v>
      </c>
      <c r="C31" s="8">
        <v>6</v>
      </c>
      <c r="D31" s="8">
        <v>950</v>
      </c>
      <c r="E31" s="8">
        <v>0.2</v>
      </c>
      <c r="F31" s="9">
        <v>96.34</v>
      </c>
      <c r="G31" s="9">
        <f t="shared" si="0"/>
        <v>34961786.000000007</v>
      </c>
    </row>
    <row r="32" spans="2:7" x14ac:dyDescent="0.3">
      <c r="B32" s="8">
        <v>7</v>
      </c>
      <c r="C32" s="8">
        <v>6</v>
      </c>
      <c r="D32" s="8">
        <v>950</v>
      </c>
      <c r="E32" s="8">
        <v>0.2</v>
      </c>
      <c r="F32" s="9">
        <v>96.34</v>
      </c>
      <c r="G32" s="9">
        <f t="shared" si="0"/>
        <v>34961786.000000007</v>
      </c>
    </row>
    <row r="33" spans="2:7" x14ac:dyDescent="0.3">
      <c r="B33" s="8">
        <v>8</v>
      </c>
      <c r="C33" s="8">
        <v>10</v>
      </c>
      <c r="D33" s="8">
        <v>3070</v>
      </c>
      <c r="E33" s="8">
        <v>1.7500000000000002E-2</v>
      </c>
      <c r="F33" s="9">
        <v>64.59</v>
      </c>
      <c r="G33" s="9">
        <f t="shared" si="0"/>
        <v>75747276.600000009</v>
      </c>
    </row>
    <row r="34" spans="2:7" x14ac:dyDescent="0.3">
      <c r="B34" s="8">
        <v>8</v>
      </c>
      <c r="C34" s="8">
        <v>10</v>
      </c>
      <c r="D34" s="8">
        <v>3070</v>
      </c>
      <c r="E34" s="8">
        <v>1.7500000000000002E-2</v>
      </c>
      <c r="F34" s="9">
        <v>64.59</v>
      </c>
      <c r="G34" s="9">
        <f t="shared" si="0"/>
        <v>75747276.600000009</v>
      </c>
    </row>
    <row r="35" spans="2:7" x14ac:dyDescent="0.3">
      <c r="B35" s="8">
        <v>9</v>
      </c>
      <c r="C35" s="8">
        <v>11</v>
      </c>
      <c r="D35" s="8">
        <v>1390</v>
      </c>
      <c r="E35" s="8">
        <v>1.6299999999999999E-2</v>
      </c>
      <c r="F35" s="9">
        <v>141.68</v>
      </c>
      <c r="G35" s="9">
        <f t="shared" si="0"/>
        <v>75229246.400000006</v>
      </c>
    </row>
    <row r="36" spans="2:7" x14ac:dyDescent="0.3">
      <c r="B36" s="8">
        <v>9</v>
      </c>
      <c r="C36" s="8">
        <v>11</v>
      </c>
      <c r="D36" s="8">
        <v>1390</v>
      </c>
      <c r="E36" s="8">
        <v>1.6299999999999999E-2</v>
      </c>
      <c r="F36" s="9">
        <v>141.68</v>
      </c>
      <c r="G36" s="9">
        <f t="shared" si="0"/>
        <v>75229246.400000006</v>
      </c>
    </row>
    <row r="37" spans="2:7" x14ac:dyDescent="0.3">
      <c r="B37" s="8">
        <v>9</v>
      </c>
      <c r="C37" s="8">
        <v>10</v>
      </c>
      <c r="D37" s="8">
        <v>855</v>
      </c>
      <c r="E37" s="8">
        <v>2.453E-2</v>
      </c>
      <c r="F37" s="9">
        <v>37.82</v>
      </c>
      <c r="G37" s="9">
        <f t="shared" si="0"/>
        <v>12352390.199999999</v>
      </c>
    </row>
    <row r="38" spans="2:7" x14ac:dyDescent="0.3">
      <c r="B38" s="8">
        <v>9</v>
      </c>
      <c r="C38" s="8">
        <v>10</v>
      </c>
      <c r="D38" s="8">
        <v>775</v>
      </c>
      <c r="E38" s="8">
        <v>3.4299999999999997E-2</v>
      </c>
      <c r="F38" s="9">
        <v>37.82</v>
      </c>
      <c r="G38" s="9">
        <f t="shared" si="0"/>
        <v>11196611</v>
      </c>
    </row>
    <row r="39" spans="2:7" x14ac:dyDescent="0.3">
      <c r="B39" s="8">
        <v>10</v>
      </c>
      <c r="C39" s="8">
        <v>15</v>
      </c>
      <c r="D39" s="8">
        <v>4840</v>
      </c>
      <c r="E39" s="8">
        <v>8.3499999999999998E-3</v>
      </c>
      <c r="F39" s="9">
        <v>191.04</v>
      </c>
      <c r="G39" s="9">
        <f t="shared" si="0"/>
        <v>353210035.19999999</v>
      </c>
    </row>
    <row r="40" spans="2:7" x14ac:dyDescent="0.3">
      <c r="B40" s="8">
        <v>10</v>
      </c>
      <c r="C40" s="8">
        <v>15</v>
      </c>
      <c r="D40" s="8">
        <v>4020</v>
      </c>
      <c r="E40" s="8">
        <v>6.3E-3</v>
      </c>
      <c r="F40" s="9">
        <v>191.04</v>
      </c>
      <c r="G40" s="9">
        <f t="shared" si="0"/>
        <v>293368665.60000002</v>
      </c>
    </row>
    <row r="41" spans="2:7" x14ac:dyDescent="0.3">
      <c r="B41" s="8">
        <v>11</v>
      </c>
      <c r="C41" s="8">
        <v>15</v>
      </c>
      <c r="D41" s="8">
        <v>2520</v>
      </c>
      <c r="E41" s="8">
        <v>4.2000000000000003E-2</v>
      </c>
      <c r="F41" s="9">
        <v>77.209999999999994</v>
      </c>
      <c r="G41" s="9">
        <f t="shared" si="0"/>
        <v>74325434.399999991</v>
      </c>
    </row>
    <row r="42" spans="2:7" x14ac:dyDescent="0.3">
      <c r="B42" s="8">
        <v>11</v>
      </c>
      <c r="C42" s="8">
        <v>15</v>
      </c>
      <c r="D42" s="8">
        <v>2520</v>
      </c>
      <c r="E42" s="8">
        <v>4.2000000000000003E-2</v>
      </c>
      <c r="F42" s="9">
        <v>77.209999999999994</v>
      </c>
      <c r="G42" s="9">
        <f t="shared" si="0"/>
        <v>74325434.399999991</v>
      </c>
    </row>
    <row r="43" spans="2:7" x14ac:dyDescent="0.3">
      <c r="B43" s="8">
        <v>11</v>
      </c>
      <c r="C43" s="8">
        <v>13</v>
      </c>
      <c r="D43" s="8">
        <v>2170</v>
      </c>
      <c r="E43" s="8">
        <v>5.1999999999999998E-3</v>
      </c>
      <c r="F43" s="9">
        <v>47.48</v>
      </c>
      <c r="G43" s="9">
        <f t="shared" si="0"/>
        <v>39358071.200000003</v>
      </c>
    </row>
    <row r="44" spans="2:7" x14ac:dyDescent="0.3">
      <c r="B44" s="8">
        <v>11</v>
      </c>
      <c r="C44" s="8">
        <v>13</v>
      </c>
      <c r="D44" s="8">
        <v>2210</v>
      </c>
      <c r="E44" s="8">
        <v>5.1999999999999998E-3</v>
      </c>
      <c r="F44" s="9">
        <v>47.48</v>
      </c>
      <c r="G44" s="9">
        <f t="shared" si="0"/>
        <v>40083565.600000001</v>
      </c>
    </row>
    <row r="45" spans="2:7" x14ac:dyDescent="0.3">
      <c r="B45" s="8">
        <v>11</v>
      </c>
      <c r="C45" s="8">
        <v>12</v>
      </c>
      <c r="D45" s="8">
        <v>3320</v>
      </c>
      <c r="E45" s="8">
        <v>8.5000000000000006E-3</v>
      </c>
      <c r="F45" s="9">
        <v>70.290000000000006</v>
      </c>
      <c r="G45" s="9">
        <f t="shared" si="0"/>
        <v>89144589.600000009</v>
      </c>
    </row>
    <row r="46" spans="2:7" x14ac:dyDescent="0.3">
      <c r="B46" s="8">
        <v>11</v>
      </c>
      <c r="C46" s="8">
        <v>12</v>
      </c>
      <c r="D46" s="8">
        <v>3320</v>
      </c>
      <c r="E46" s="8">
        <v>8.5000000000000006E-3</v>
      </c>
      <c r="F46" s="9">
        <v>70.290000000000006</v>
      </c>
      <c r="G46" s="9">
        <f t="shared" si="0"/>
        <v>89144589.600000009</v>
      </c>
    </row>
    <row r="47" spans="2:7" x14ac:dyDescent="0.3">
      <c r="B47" s="8">
        <v>12</v>
      </c>
      <c r="C47" s="8">
        <v>13</v>
      </c>
      <c r="D47" s="8">
        <v>3100</v>
      </c>
      <c r="E47" s="8">
        <v>1.078E-2</v>
      </c>
      <c r="F47" s="9">
        <v>41.38</v>
      </c>
      <c r="G47" s="9">
        <f t="shared" si="0"/>
        <v>49002196.000000007</v>
      </c>
    </row>
    <row r="48" spans="2:7" x14ac:dyDescent="0.3">
      <c r="B48" s="8">
        <v>12</v>
      </c>
      <c r="C48" s="8">
        <v>18</v>
      </c>
      <c r="D48" s="8">
        <v>2400</v>
      </c>
      <c r="E48" s="8">
        <v>8.9999999999999993E-3</v>
      </c>
      <c r="F48" s="9">
        <v>105.82</v>
      </c>
      <c r="G48" s="9">
        <f t="shared" si="0"/>
        <v>97015776</v>
      </c>
    </row>
    <row r="49" spans="2:7" x14ac:dyDescent="0.3">
      <c r="B49" s="8">
        <v>12</v>
      </c>
      <c r="C49" s="8">
        <v>18</v>
      </c>
      <c r="D49" s="8">
        <v>2400</v>
      </c>
      <c r="E49" s="8">
        <v>8.9999999999999993E-3</v>
      </c>
      <c r="F49" s="9">
        <v>105.82</v>
      </c>
      <c r="G49" s="9">
        <f t="shared" si="0"/>
        <v>97015776</v>
      </c>
    </row>
    <row r="50" spans="2:7" x14ac:dyDescent="0.3">
      <c r="B50" s="8">
        <v>12</v>
      </c>
      <c r="C50" s="8">
        <v>13</v>
      </c>
      <c r="D50" s="8">
        <v>3100</v>
      </c>
      <c r="E50" s="8">
        <v>1.078E-2</v>
      </c>
      <c r="F50" s="9">
        <v>41.38</v>
      </c>
      <c r="G50" s="9">
        <f t="shared" si="0"/>
        <v>49002196.000000007</v>
      </c>
    </row>
    <row r="51" spans="2:7" x14ac:dyDescent="0.3">
      <c r="B51" s="8">
        <v>13</v>
      </c>
      <c r="C51" s="8">
        <v>18</v>
      </c>
      <c r="D51" s="8">
        <v>2400</v>
      </c>
      <c r="E51" s="8">
        <v>7.0000000000000001E-3</v>
      </c>
      <c r="F51" s="9">
        <v>108.67</v>
      </c>
      <c r="G51" s="9">
        <f t="shared" si="0"/>
        <v>99628656</v>
      </c>
    </row>
    <row r="52" spans="2:7" x14ac:dyDescent="0.3">
      <c r="B52" s="8">
        <v>13</v>
      </c>
      <c r="C52" s="8">
        <v>18</v>
      </c>
      <c r="D52" s="8">
        <v>2400</v>
      </c>
      <c r="E52" s="8">
        <v>7.0000000000000001E-3</v>
      </c>
      <c r="F52" s="9">
        <v>108.67</v>
      </c>
      <c r="G52" s="9">
        <f t="shared" si="0"/>
        <v>99628656</v>
      </c>
    </row>
    <row r="53" spans="2:7" x14ac:dyDescent="0.3">
      <c r="B53" s="8">
        <v>13</v>
      </c>
      <c r="C53" s="8">
        <v>15</v>
      </c>
      <c r="D53" s="8">
        <v>1240</v>
      </c>
      <c r="E53" s="8">
        <v>2.3E-2</v>
      </c>
      <c r="F53" s="9">
        <v>52.66</v>
      </c>
      <c r="G53" s="9">
        <f t="shared" si="0"/>
        <v>24943988.799999997</v>
      </c>
    </row>
    <row r="54" spans="2:7" x14ac:dyDescent="0.3">
      <c r="B54" s="8">
        <v>13</v>
      </c>
      <c r="C54" s="8">
        <v>15</v>
      </c>
      <c r="D54" s="8">
        <v>955</v>
      </c>
      <c r="E54" s="8">
        <v>2.3E-2</v>
      </c>
      <c r="F54" s="9">
        <v>52.66</v>
      </c>
      <c r="G54" s="9">
        <f t="shared" si="0"/>
        <v>19210894.599999998</v>
      </c>
    </row>
    <row r="55" spans="2:7" x14ac:dyDescent="0.3">
      <c r="B55" s="8">
        <v>13</v>
      </c>
      <c r="C55" s="8">
        <v>14</v>
      </c>
      <c r="D55" s="8">
        <v>1040</v>
      </c>
      <c r="E55" s="8">
        <v>1.163E-2</v>
      </c>
      <c r="F55" s="9">
        <v>96.75</v>
      </c>
      <c r="G55" s="9">
        <f t="shared" si="0"/>
        <v>38436840</v>
      </c>
    </row>
    <row r="56" spans="2:7" x14ac:dyDescent="0.3">
      <c r="B56" s="8">
        <v>13</v>
      </c>
      <c r="C56" s="8">
        <v>14</v>
      </c>
      <c r="D56" s="8">
        <v>1040</v>
      </c>
      <c r="E56" s="8">
        <v>1.201E-2</v>
      </c>
      <c r="F56" s="9">
        <v>96.75</v>
      </c>
      <c r="G56" s="9">
        <f t="shared" si="0"/>
        <v>38436840</v>
      </c>
    </row>
    <row r="57" spans="2:7" x14ac:dyDescent="0.3">
      <c r="B57" s="8">
        <v>14</v>
      </c>
      <c r="C57" s="8">
        <v>16</v>
      </c>
      <c r="D57" s="8">
        <v>2580</v>
      </c>
      <c r="E57" s="8">
        <v>1.6E-2</v>
      </c>
      <c r="F57" s="9">
        <v>28.7</v>
      </c>
      <c r="G57" s="9">
        <f t="shared" si="0"/>
        <v>28285572</v>
      </c>
    </row>
    <row r="58" spans="2:7" x14ac:dyDescent="0.3">
      <c r="B58" s="8">
        <v>14</v>
      </c>
      <c r="C58" s="8">
        <v>16</v>
      </c>
      <c r="D58" s="8">
        <v>625</v>
      </c>
      <c r="E58" s="8">
        <v>1.7999999999999999E-2</v>
      </c>
      <c r="F58" s="9">
        <v>28.7</v>
      </c>
      <c r="G58" s="9">
        <f t="shared" si="0"/>
        <v>6852125</v>
      </c>
    </row>
    <row r="59" spans="2:7" x14ac:dyDescent="0.3">
      <c r="B59" s="8">
        <v>15</v>
      </c>
      <c r="C59" s="8">
        <v>16</v>
      </c>
      <c r="D59" s="8">
        <v>2770</v>
      </c>
      <c r="E59" s="8">
        <v>5.1999999999999998E-3</v>
      </c>
      <c r="F59" s="9">
        <v>54.98</v>
      </c>
      <c r="G59" s="9">
        <f t="shared" si="0"/>
        <v>58176537.200000003</v>
      </c>
    </row>
    <row r="60" spans="2:7" x14ac:dyDescent="0.3">
      <c r="B60" s="8">
        <v>15</v>
      </c>
      <c r="C60" s="8">
        <v>16</v>
      </c>
      <c r="D60" s="8">
        <v>5540</v>
      </c>
      <c r="E60" s="8">
        <v>1.72E-3</v>
      </c>
      <c r="F60" s="9">
        <v>54.98</v>
      </c>
      <c r="G60" s="9">
        <f t="shared" si="0"/>
        <v>116353074.40000001</v>
      </c>
    </row>
    <row r="61" spans="2:7" x14ac:dyDescent="0.3">
      <c r="B61" s="8">
        <v>15</v>
      </c>
      <c r="C61" s="8">
        <v>14</v>
      </c>
      <c r="D61" s="8">
        <v>5000</v>
      </c>
      <c r="E61" s="8">
        <v>2.2200000000000002E-3</v>
      </c>
      <c r="F61" s="9">
        <v>48.65</v>
      </c>
      <c r="G61" s="9">
        <f t="shared" si="0"/>
        <v>92921500</v>
      </c>
    </row>
    <row r="62" spans="2:7" x14ac:dyDescent="0.3">
      <c r="B62" s="8">
        <v>15</v>
      </c>
      <c r="C62" s="8">
        <v>14</v>
      </c>
      <c r="D62" s="8">
        <v>5000</v>
      </c>
      <c r="E62" s="8">
        <v>2.2200000000000002E-3</v>
      </c>
      <c r="F62" s="9">
        <v>48.65</v>
      </c>
      <c r="G62" s="9">
        <f t="shared" si="0"/>
        <v>92921500</v>
      </c>
    </row>
    <row r="63" spans="2:7" x14ac:dyDescent="0.3">
      <c r="B63" s="8">
        <v>16</v>
      </c>
      <c r="C63" s="8">
        <v>19</v>
      </c>
      <c r="D63" s="8">
        <v>2780</v>
      </c>
      <c r="E63" s="8">
        <v>1.41E-2</v>
      </c>
      <c r="F63" s="9">
        <v>116.36</v>
      </c>
      <c r="G63" s="9">
        <f t="shared" si="0"/>
        <v>123569665.59999999</v>
      </c>
    </row>
    <row r="64" spans="2:7" x14ac:dyDescent="0.3">
      <c r="B64" s="8">
        <v>16</v>
      </c>
      <c r="C64" s="8">
        <v>19</v>
      </c>
      <c r="D64" s="8">
        <v>3820</v>
      </c>
      <c r="E64" s="8">
        <v>1.41E-2</v>
      </c>
      <c r="F64" s="9">
        <v>116.36</v>
      </c>
      <c r="G64" s="9">
        <f t="shared" si="0"/>
        <v>169797166.39999998</v>
      </c>
    </row>
    <row r="65" spans="2:7" x14ac:dyDescent="0.3">
      <c r="B65" s="8">
        <v>17</v>
      </c>
      <c r="C65" s="8">
        <v>16</v>
      </c>
      <c r="D65" s="8">
        <v>2150</v>
      </c>
      <c r="E65" s="8">
        <v>1.072E-2</v>
      </c>
      <c r="F65" s="9">
        <v>95.11</v>
      </c>
      <c r="G65" s="9">
        <f t="shared" si="0"/>
        <v>78113843</v>
      </c>
    </row>
    <row r="66" spans="2:7" x14ac:dyDescent="0.3">
      <c r="B66" s="8">
        <v>17</v>
      </c>
      <c r="C66" s="8">
        <v>16</v>
      </c>
      <c r="D66" s="8">
        <v>1890</v>
      </c>
      <c r="E66" s="8">
        <v>1.072E-2</v>
      </c>
      <c r="F66" s="9">
        <v>95.11</v>
      </c>
      <c r="G66" s="9">
        <f t="shared" si="0"/>
        <v>68667517.799999997</v>
      </c>
    </row>
    <row r="67" spans="2:7" x14ac:dyDescent="0.3">
      <c r="B67" s="8">
        <v>17</v>
      </c>
      <c r="C67" s="8">
        <v>22</v>
      </c>
      <c r="D67" s="8">
        <v>2100</v>
      </c>
      <c r="E67" s="8">
        <v>9.7000000000000003E-3</v>
      </c>
      <c r="F67" s="9">
        <v>130.05000000000001</v>
      </c>
      <c r="G67" s="9">
        <f t="shared" si="0"/>
        <v>104326110.00000001</v>
      </c>
    </row>
    <row r="68" spans="2:7" x14ac:dyDescent="0.3">
      <c r="B68" s="8">
        <v>17</v>
      </c>
      <c r="C68" s="8">
        <v>22</v>
      </c>
      <c r="D68" s="8">
        <v>2100</v>
      </c>
      <c r="E68" s="8">
        <v>9.7000000000000003E-3</v>
      </c>
      <c r="F68" s="9">
        <v>130.05000000000001</v>
      </c>
      <c r="G68" s="9">
        <f t="shared" si="0"/>
        <v>104326110.00000001</v>
      </c>
    </row>
    <row r="69" spans="2:7" x14ac:dyDescent="0.3">
      <c r="B69" s="8">
        <v>18</v>
      </c>
      <c r="C69" s="8">
        <v>17</v>
      </c>
      <c r="D69" s="8">
        <v>3100</v>
      </c>
      <c r="E69" s="8">
        <v>1.8E-3</v>
      </c>
      <c r="F69" s="9">
        <v>55.46</v>
      </c>
      <c r="G69" s="9">
        <f t="shared" si="0"/>
        <v>65675732</v>
      </c>
    </row>
    <row r="70" spans="2:7" x14ac:dyDescent="0.3">
      <c r="B70" s="8">
        <v>18</v>
      </c>
      <c r="C70" s="8">
        <v>17</v>
      </c>
      <c r="D70" s="8">
        <v>3460</v>
      </c>
      <c r="E70" s="8">
        <v>1.8E-3</v>
      </c>
      <c r="F70" s="9">
        <v>55.46</v>
      </c>
      <c r="G70" s="9">
        <f t="shared" si="0"/>
        <v>73302591.200000003</v>
      </c>
    </row>
    <row r="71" spans="2:7" x14ac:dyDescent="0.3">
      <c r="B71" s="8">
        <v>18</v>
      </c>
      <c r="C71" s="8">
        <v>23</v>
      </c>
      <c r="D71" s="8">
        <v>1970</v>
      </c>
      <c r="E71" s="8">
        <v>9.5999999999999992E-3</v>
      </c>
      <c r="F71" s="9">
        <v>90.11</v>
      </c>
      <c r="G71" s="9">
        <f t="shared" si="0"/>
        <v>67811379.399999991</v>
      </c>
    </row>
    <row r="72" spans="2:7" x14ac:dyDescent="0.3">
      <c r="B72" s="8">
        <v>18</v>
      </c>
      <c r="C72" s="8">
        <v>23</v>
      </c>
      <c r="D72" s="8">
        <v>1970</v>
      </c>
      <c r="E72" s="8">
        <v>9.5999999999999992E-3</v>
      </c>
      <c r="F72" s="9">
        <v>90.11</v>
      </c>
      <c r="G72" s="9">
        <f t="shared" si="0"/>
        <v>67811379.399999991</v>
      </c>
    </row>
    <row r="73" spans="2:7" x14ac:dyDescent="0.3">
      <c r="B73" s="8">
        <v>20</v>
      </c>
      <c r="C73" s="8">
        <v>26</v>
      </c>
      <c r="D73" s="8">
        <v>2780</v>
      </c>
      <c r="E73" s="8">
        <v>2.3E-3</v>
      </c>
      <c r="F73" s="9">
        <v>74.930000000000007</v>
      </c>
      <c r="G73" s="9">
        <f t="shared" si="0"/>
        <v>79572662.800000012</v>
      </c>
    </row>
    <row r="74" spans="2:7" x14ac:dyDescent="0.3">
      <c r="B74" s="8">
        <v>20</v>
      </c>
      <c r="C74" s="8">
        <v>26</v>
      </c>
      <c r="D74" s="8">
        <v>2780</v>
      </c>
      <c r="E74" s="8">
        <v>2.3E-3</v>
      </c>
      <c r="F74" s="9">
        <v>74.930000000000007</v>
      </c>
      <c r="G74" s="9">
        <f t="shared" si="0"/>
        <v>79572662.800000012</v>
      </c>
    </row>
    <row r="75" spans="2:7" x14ac:dyDescent="0.3">
      <c r="B75" s="8">
        <v>20</v>
      </c>
      <c r="C75" s="8">
        <v>19</v>
      </c>
      <c r="D75" s="8">
        <v>1590</v>
      </c>
      <c r="E75" s="8">
        <v>2.1299999999999999E-2</v>
      </c>
      <c r="F75" s="9">
        <v>108.87</v>
      </c>
      <c r="G75" s="9">
        <f t="shared" si="0"/>
        <v>66125460.600000009</v>
      </c>
    </row>
    <row r="76" spans="2:7" x14ac:dyDescent="0.3">
      <c r="B76" s="8">
        <v>20</v>
      </c>
      <c r="C76" s="8">
        <v>19</v>
      </c>
      <c r="D76" s="8">
        <v>1590</v>
      </c>
      <c r="E76" s="8">
        <v>1.43E-2</v>
      </c>
      <c r="F76" s="9">
        <v>108.87</v>
      </c>
      <c r="G76" s="9">
        <f t="shared" si="0"/>
        <v>66125460.600000009</v>
      </c>
    </row>
    <row r="77" spans="2:7" x14ac:dyDescent="0.3">
      <c r="B77" s="8">
        <v>21</v>
      </c>
      <c r="C77" s="8">
        <v>16</v>
      </c>
      <c r="D77" s="8">
        <v>2780</v>
      </c>
      <c r="E77" s="8">
        <v>1.8239999999999999E-2</v>
      </c>
      <c r="F77" s="9">
        <v>215.04</v>
      </c>
      <c r="G77" s="9">
        <f t="shared" si="0"/>
        <v>228363878.40000001</v>
      </c>
    </row>
    <row r="78" spans="2:7" x14ac:dyDescent="0.3">
      <c r="B78" s="8">
        <v>21</v>
      </c>
      <c r="C78" s="8">
        <v>16</v>
      </c>
      <c r="D78" s="8">
        <v>2780</v>
      </c>
      <c r="E78" s="8">
        <v>1.8239999999999999E-2</v>
      </c>
      <c r="F78" s="9">
        <v>215.04</v>
      </c>
      <c r="G78" s="9">
        <f t="shared" ref="G78:G111" si="1">F78*$J$12*D78</f>
        <v>228363878.40000001</v>
      </c>
    </row>
    <row r="79" spans="2:7" x14ac:dyDescent="0.3">
      <c r="B79" s="8">
        <v>21</v>
      </c>
      <c r="C79" s="8">
        <v>25</v>
      </c>
      <c r="D79" s="8">
        <v>2780</v>
      </c>
      <c r="E79" s="8">
        <v>0.01</v>
      </c>
      <c r="F79" s="9">
        <v>31.53</v>
      </c>
      <c r="G79" s="9">
        <f t="shared" si="1"/>
        <v>33483598.800000004</v>
      </c>
    </row>
    <row r="80" spans="2:7" x14ac:dyDescent="0.3">
      <c r="B80" s="8">
        <v>21</v>
      </c>
      <c r="C80" s="8">
        <v>25</v>
      </c>
      <c r="D80" s="8">
        <v>2780</v>
      </c>
      <c r="E80" s="8">
        <v>0.01</v>
      </c>
      <c r="F80" s="9">
        <v>31.53</v>
      </c>
      <c r="G80" s="9">
        <f t="shared" si="1"/>
        <v>33483598.800000004</v>
      </c>
    </row>
    <row r="81" spans="2:7" x14ac:dyDescent="0.3">
      <c r="B81" s="8">
        <v>21</v>
      </c>
      <c r="C81" s="8">
        <v>20</v>
      </c>
      <c r="D81" s="8">
        <v>2780</v>
      </c>
      <c r="E81" s="8">
        <v>4.7999999999999996E-3</v>
      </c>
      <c r="F81" s="9">
        <v>66.819999999999993</v>
      </c>
      <c r="G81" s="9">
        <f t="shared" si="1"/>
        <v>70960167.199999988</v>
      </c>
    </row>
    <row r="82" spans="2:7" x14ac:dyDescent="0.3">
      <c r="B82" s="8">
        <v>21</v>
      </c>
      <c r="C82" s="8">
        <v>20</v>
      </c>
      <c r="D82" s="8">
        <v>2780</v>
      </c>
      <c r="E82" s="8">
        <v>4.7999999999999996E-3</v>
      </c>
      <c r="F82" s="9">
        <v>66.819999999999993</v>
      </c>
      <c r="G82" s="9">
        <f t="shared" si="1"/>
        <v>70960167.199999988</v>
      </c>
    </row>
    <row r="83" spans="2:7" x14ac:dyDescent="0.3">
      <c r="B83" s="8">
        <v>21</v>
      </c>
      <c r="C83" s="8">
        <v>19</v>
      </c>
      <c r="D83" s="8">
        <v>3030</v>
      </c>
      <c r="E83" s="8">
        <v>5.8999999999999999E-3</v>
      </c>
      <c r="F83" s="9">
        <v>110.31</v>
      </c>
      <c r="G83" s="9">
        <f t="shared" si="1"/>
        <v>127679412.59999999</v>
      </c>
    </row>
    <row r="84" spans="2:7" x14ac:dyDescent="0.3">
      <c r="B84" s="8">
        <v>21</v>
      </c>
      <c r="C84" s="8">
        <v>19</v>
      </c>
      <c r="D84" s="8">
        <v>2780</v>
      </c>
      <c r="E84" s="8">
        <v>5.8999999999999999E-3</v>
      </c>
      <c r="F84" s="9">
        <v>110.31</v>
      </c>
      <c r="G84" s="9">
        <f t="shared" si="1"/>
        <v>117144807.59999999</v>
      </c>
    </row>
    <row r="85" spans="2:7" x14ac:dyDescent="0.3">
      <c r="B85" s="8">
        <v>22</v>
      </c>
      <c r="C85" s="8">
        <v>16</v>
      </c>
      <c r="D85" s="8">
        <v>2010</v>
      </c>
      <c r="E85" s="8">
        <v>1.72E-2</v>
      </c>
      <c r="F85" s="9">
        <v>200.19</v>
      </c>
      <c r="G85" s="9">
        <f t="shared" si="1"/>
        <v>153709885.80000001</v>
      </c>
    </row>
    <row r="86" spans="2:7" x14ac:dyDescent="0.3">
      <c r="B86" s="8">
        <v>22</v>
      </c>
      <c r="C86" s="8">
        <v>16</v>
      </c>
      <c r="D86" s="8">
        <v>2010</v>
      </c>
      <c r="E86" s="8">
        <v>1.72E-2</v>
      </c>
      <c r="F86" s="9">
        <v>200.19</v>
      </c>
      <c r="G86" s="9">
        <f t="shared" si="1"/>
        <v>153709885.80000001</v>
      </c>
    </row>
    <row r="87" spans="2:7" x14ac:dyDescent="0.3">
      <c r="B87" s="8">
        <v>22</v>
      </c>
      <c r="C87" s="8">
        <v>25</v>
      </c>
      <c r="D87" s="8">
        <v>3275</v>
      </c>
      <c r="E87" s="8">
        <v>4.1000000000000003E-3</v>
      </c>
      <c r="F87" s="9">
        <v>36.03</v>
      </c>
      <c r="G87" s="9">
        <f t="shared" si="1"/>
        <v>45075331.5</v>
      </c>
    </row>
    <row r="88" spans="2:7" x14ac:dyDescent="0.3">
      <c r="B88" s="8">
        <v>22</v>
      </c>
      <c r="C88" s="8">
        <v>25</v>
      </c>
      <c r="D88" s="8">
        <v>3275</v>
      </c>
      <c r="E88" s="8">
        <v>4.1000000000000003E-3</v>
      </c>
      <c r="F88" s="9">
        <v>36.03</v>
      </c>
      <c r="G88" s="9">
        <f t="shared" si="1"/>
        <v>45075331.5</v>
      </c>
    </row>
    <row r="89" spans="2:7" x14ac:dyDescent="0.3">
      <c r="B89" s="8">
        <v>22</v>
      </c>
      <c r="C89" s="8">
        <v>21</v>
      </c>
      <c r="D89" s="8">
        <v>2780</v>
      </c>
      <c r="E89" s="8">
        <v>1.1100000000000001E-3</v>
      </c>
      <c r="F89" s="9">
        <v>37.840000000000003</v>
      </c>
      <c r="G89" s="9">
        <f t="shared" si="1"/>
        <v>40184566.400000006</v>
      </c>
    </row>
    <row r="90" spans="2:7" x14ac:dyDescent="0.3">
      <c r="B90" s="8">
        <v>22</v>
      </c>
      <c r="C90" s="8">
        <v>21</v>
      </c>
      <c r="D90" s="8">
        <v>2780</v>
      </c>
      <c r="E90" s="8">
        <v>6.1000000000000004E-3</v>
      </c>
      <c r="F90" s="9">
        <v>37.840000000000003</v>
      </c>
      <c r="G90" s="9">
        <f t="shared" si="1"/>
        <v>40184566.400000006</v>
      </c>
    </row>
    <row r="91" spans="2:7" x14ac:dyDescent="0.3">
      <c r="B91" s="8">
        <v>23</v>
      </c>
      <c r="C91" s="8">
        <v>29</v>
      </c>
      <c r="D91" s="8">
        <v>2010</v>
      </c>
      <c r="E91" s="8">
        <v>1.8200000000000001E-2</v>
      </c>
      <c r="F91" s="9">
        <v>91.93</v>
      </c>
      <c r="G91" s="9">
        <f t="shared" si="1"/>
        <v>70585692.600000009</v>
      </c>
    </row>
    <row r="92" spans="2:7" x14ac:dyDescent="0.3">
      <c r="B92" s="8">
        <v>23</v>
      </c>
      <c r="C92" s="8">
        <v>24</v>
      </c>
      <c r="D92" s="8">
        <v>2780</v>
      </c>
      <c r="E92" s="8">
        <v>8.0000000000000004E-4</v>
      </c>
      <c r="F92" s="9">
        <v>58.27</v>
      </c>
      <c r="G92" s="9">
        <f t="shared" si="1"/>
        <v>61880409.199999996</v>
      </c>
    </row>
    <row r="93" spans="2:7" x14ac:dyDescent="0.3">
      <c r="B93" s="8">
        <v>23</v>
      </c>
      <c r="C93" s="8">
        <v>24</v>
      </c>
      <c r="D93" s="8">
        <v>4400</v>
      </c>
      <c r="E93" s="8">
        <v>6.9999999999999999E-4</v>
      </c>
      <c r="F93" s="9">
        <v>58.27</v>
      </c>
      <c r="G93" s="9">
        <f t="shared" si="1"/>
        <v>97940216</v>
      </c>
    </row>
    <row r="94" spans="2:7" x14ac:dyDescent="0.3">
      <c r="B94" s="8">
        <v>23</v>
      </c>
      <c r="C94" s="8">
        <v>22</v>
      </c>
      <c r="D94" s="8">
        <v>2780</v>
      </c>
      <c r="E94" s="8">
        <v>3.0000000000000001E-3</v>
      </c>
      <c r="F94" s="9">
        <v>106.22</v>
      </c>
      <c r="G94" s="9">
        <f t="shared" si="1"/>
        <v>112801391.2</v>
      </c>
    </row>
    <row r="95" spans="2:7" x14ac:dyDescent="0.3">
      <c r="B95" s="8">
        <v>23</v>
      </c>
      <c r="C95" s="8">
        <v>22</v>
      </c>
      <c r="D95" s="8">
        <v>2770</v>
      </c>
      <c r="E95" s="8">
        <v>3.0000000000000001E-3</v>
      </c>
      <c r="F95" s="9">
        <v>106.22</v>
      </c>
      <c r="G95" s="9">
        <f t="shared" si="1"/>
        <v>112395630.8</v>
      </c>
    </row>
    <row r="96" spans="2:7" x14ac:dyDescent="0.3">
      <c r="B96" s="8">
        <v>23</v>
      </c>
      <c r="C96" s="8">
        <v>29</v>
      </c>
      <c r="D96" s="8">
        <v>2010</v>
      </c>
      <c r="E96" s="8">
        <v>1.8200000000000001E-2</v>
      </c>
      <c r="F96" s="9">
        <v>91.93</v>
      </c>
      <c r="G96" s="9">
        <f t="shared" si="1"/>
        <v>70585692.600000009</v>
      </c>
    </row>
    <row r="97" spans="2:7" x14ac:dyDescent="0.3">
      <c r="B97" s="8">
        <v>24</v>
      </c>
      <c r="C97" s="8">
        <v>28</v>
      </c>
      <c r="D97" s="8">
        <v>2210</v>
      </c>
      <c r="E97" s="8">
        <v>7.0000000000000001E-3</v>
      </c>
      <c r="F97" s="9">
        <v>70.400000000000006</v>
      </c>
      <c r="G97" s="9">
        <f t="shared" si="1"/>
        <v>59433088.000000007</v>
      </c>
    </row>
    <row r="98" spans="2:7" x14ac:dyDescent="0.3">
      <c r="B98" s="8">
        <v>24</v>
      </c>
      <c r="C98" s="8">
        <v>25</v>
      </c>
      <c r="D98" s="8">
        <v>1390</v>
      </c>
      <c r="E98" s="8">
        <v>9.1000000000000004E-3</v>
      </c>
      <c r="F98" s="9">
        <v>67.36</v>
      </c>
      <c r="G98" s="9">
        <f t="shared" si="1"/>
        <v>35766812.799999997</v>
      </c>
    </row>
    <row r="99" spans="2:7" x14ac:dyDescent="0.3">
      <c r="B99" s="8">
        <v>24</v>
      </c>
      <c r="C99" s="8">
        <v>25</v>
      </c>
      <c r="D99" s="8">
        <v>1390</v>
      </c>
      <c r="E99" s="8">
        <v>9.1000000000000004E-3</v>
      </c>
      <c r="F99" s="9">
        <v>67.36</v>
      </c>
      <c r="G99" s="9">
        <f t="shared" si="1"/>
        <v>35766812.799999997</v>
      </c>
    </row>
    <row r="100" spans="2:7" x14ac:dyDescent="0.3">
      <c r="B100" s="8">
        <v>24</v>
      </c>
      <c r="C100" s="8">
        <v>28</v>
      </c>
      <c r="D100" s="8">
        <v>2210</v>
      </c>
      <c r="E100" s="8">
        <v>7.0000000000000001E-3</v>
      </c>
      <c r="F100" s="9">
        <v>70.400000000000006</v>
      </c>
      <c r="G100" s="9">
        <f t="shared" si="1"/>
        <v>59433088.000000007</v>
      </c>
    </row>
    <row r="101" spans="2:7" x14ac:dyDescent="0.3">
      <c r="B101" s="8">
        <v>25</v>
      </c>
      <c r="C101" s="8">
        <v>26</v>
      </c>
      <c r="D101" s="8">
        <v>6960</v>
      </c>
      <c r="E101" s="8">
        <v>5.7000000000000002E-3</v>
      </c>
      <c r="F101" s="9">
        <v>61.77</v>
      </c>
      <c r="G101" s="9">
        <f t="shared" si="1"/>
        <v>164229134.40000001</v>
      </c>
    </row>
    <row r="102" spans="2:7" x14ac:dyDescent="0.3">
      <c r="B102" s="8">
        <v>25</v>
      </c>
      <c r="C102" s="8">
        <v>26</v>
      </c>
      <c r="D102" s="8">
        <v>5540</v>
      </c>
      <c r="E102" s="8">
        <v>5.7000000000000002E-3</v>
      </c>
      <c r="F102" s="9">
        <v>61.77</v>
      </c>
      <c r="G102" s="9">
        <f t="shared" si="1"/>
        <v>130722615.59999999</v>
      </c>
    </row>
    <row r="103" spans="2:7" x14ac:dyDescent="0.3">
      <c r="B103" s="8">
        <v>27</v>
      </c>
      <c r="C103" s="8">
        <v>26</v>
      </c>
      <c r="D103" s="8">
        <v>3100</v>
      </c>
      <c r="E103" s="8">
        <v>5.0299999999999997E-3</v>
      </c>
      <c r="F103" s="9">
        <v>36.15</v>
      </c>
      <c r="G103" s="9">
        <f t="shared" si="1"/>
        <v>42808830</v>
      </c>
    </row>
    <row r="104" spans="2:7" x14ac:dyDescent="0.3">
      <c r="B104" s="8">
        <v>27</v>
      </c>
      <c r="C104" s="8">
        <v>26</v>
      </c>
      <c r="D104" s="8">
        <v>3100</v>
      </c>
      <c r="E104" s="8">
        <v>5.0299999999999997E-3</v>
      </c>
      <c r="F104" s="9">
        <v>36.15</v>
      </c>
      <c r="G104" s="9">
        <f t="shared" si="1"/>
        <v>42808830</v>
      </c>
    </row>
    <row r="105" spans="2:7" x14ac:dyDescent="0.3">
      <c r="B105" s="8">
        <v>28</v>
      </c>
      <c r="C105" s="8">
        <v>27</v>
      </c>
      <c r="D105" s="8">
        <v>3070</v>
      </c>
      <c r="E105" s="8">
        <v>7.11E-3</v>
      </c>
      <c r="F105" s="9">
        <v>141.19999999999999</v>
      </c>
      <c r="G105" s="9">
        <f t="shared" si="1"/>
        <v>165590887.99999997</v>
      </c>
    </row>
    <row r="106" spans="2:7" x14ac:dyDescent="0.3">
      <c r="B106" s="8">
        <v>28</v>
      </c>
      <c r="C106" s="8">
        <v>27</v>
      </c>
      <c r="D106" s="8">
        <v>3070</v>
      </c>
      <c r="E106" s="8">
        <v>7.11E-3</v>
      </c>
      <c r="F106" s="9">
        <v>141.19999999999999</v>
      </c>
      <c r="G106" s="9">
        <f t="shared" si="1"/>
        <v>165590887.99999997</v>
      </c>
    </row>
    <row r="107" spans="2:7" x14ac:dyDescent="0.3">
      <c r="B107" s="8">
        <v>29</v>
      </c>
      <c r="C107" s="8">
        <v>28</v>
      </c>
      <c r="D107" s="8">
        <v>2780</v>
      </c>
      <c r="E107" s="8">
        <v>7.9600000000000001E-3</v>
      </c>
      <c r="F107" s="9">
        <v>135.52000000000001</v>
      </c>
      <c r="G107" s="9">
        <f t="shared" si="1"/>
        <v>143916819.20000002</v>
      </c>
    </row>
    <row r="108" spans="2:7" x14ac:dyDescent="0.3">
      <c r="B108" s="8">
        <v>29</v>
      </c>
      <c r="C108" s="8">
        <v>28</v>
      </c>
      <c r="D108" s="8">
        <v>2780</v>
      </c>
      <c r="E108" s="8">
        <v>7.9600000000000001E-3</v>
      </c>
      <c r="F108" s="9">
        <v>135.52000000000001</v>
      </c>
      <c r="G108" s="9">
        <f t="shared" si="1"/>
        <v>143916819.20000002</v>
      </c>
    </row>
    <row r="109" spans="2:7" x14ac:dyDescent="0.3">
      <c r="B109" s="8">
        <v>3</v>
      </c>
      <c r="C109" s="8">
        <v>4</v>
      </c>
      <c r="D109" s="8">
        <v>648</v>
      </c>
      <c r="E109" s="8">
        <v>4.1000000000000002E-2</v>
      </c>
      <c r="F109" s="9">
        <v>198.65</v>
      </c>
      <c r="G109" s="9">
        <f t="shared" si="1"/>
        <v>49173026.399999999</v>
      </c>
    </row>
    <row r="110" spans="2:7" x14ac:dyDescent="0.3">
      <c r="B110" s="8">
        <v>3</v>
      </c>
      <c r="C110" s="8">
        <v>4</v>
      </c>
      <c r="D110" s="8">
        <v>648</v>
      </c>
      <c r="E110" s="8">
        <v>4.1000000000000002E-2</v>
      </c>
      <c r="F110" s="9">
        <v>198.65</v>
      </c>
      <c r="G110" s="9">
        <f t="shared" si="1"/>
        <v>49173026.399999999</v>
      </c>
    </row>
    <row r="111" spans="2:7" x14ac:dyDescent="0.3">
      <c r="B111" s="8">
        <v>3</v>
      </c>
      <c r="C111" s="8">
        <v>2</v>
      </c>
      <c r="D111" s="8">
        <v>652</v>
      </c>
      <c r="E111" s="8">
        <v>7.6999999999999999E-2</v>
      </c>
      <c r="F111" s="9">
        <v>148.68</v>
      </c>
      <c r="G111" s="9">
        <f t="shared" si="1"/>
        <v>37030835.520000003</v>
      </c>
    </row>
  </sheetData>
  <mergeCells count="4">
    <mergeCell ref="B8:G10"/>
    <mergeCell ref="B6:G7"/>
    <mergeCell ref="B4:G5"/>
    <mergeCell ref="B2:G3"/>
  </mergeCells>
  <hyperlinks>
    <hyperlink ref="H2" location="'Foreword &amp; Content'!A1" display="Return to Home" xr:uid="{8AA3D585-2215-48DF-8B71-42B214D0EA2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79998168889431442"/>
  </sheetPr>
  <dimension ref="B2:G41"/>
  <sheetViews>
    <sheetView workbookViewId="0">
      <selection activeCell="G2" sqref="G2"/>
    </sheetView>
  </sheetViews>
  <sheetFormatPr defaultRowHeight="14" x14ac:dyDescent="0.3"/>
  <cols>
    <col min="1" max="1" width="4.54296875" style="1" customWidth="1"/>
    <col min="2" max="2" width="18.453125" style="1" bestFit="1" customWidth="1"/>
    <col min="3" max="3" width="34.08984375" style="1" bestFit="1" customWidth="1"/>
    <col min="4" max="4" width="29.90625" style="1" bestFit="1" customWidth="1"/>
    <col min="5" max="5" width="20.453125" style="1" bestFit="1" customWidth="1"/>
    <col min="6" max="6" width="8.7265625" style="1" customWidth="1"/>
    <col min="7" max="7" width="15.90625" style="1" bestFit="1" customWidth="1"/>
    <col min="8" max="8" width="12.453125" style="1" bestFit="1" customWidth="1"/>
    <col min="9" max="9" width="27.7265625" style="1" bestFit="1" customWidth="1"/>
    <col min="10" max="10" width="23.54296875" style="1" bestFit="1" customWidth="1"/>
    <col min="11" max="12" width="19.1796875" style="1" bestFit="1" customWidth="1"/>
    <col min="13" max="16384" width="8.7265625" style="1"/>
  </cols>
  <sheetData>
    <row r="2" spans="2:7" ht="14.5" customHeight="1" x14ac:dyDescent="0.3">
      <c r="B2" s="42" t="s">
        <v>213</v>
      </c>
      <c r="C2" s="43"/>
      <c r="D2" s="43"/>
      <c r="E2" s="44"/>
      <c r="G2" s="26" t="s">
        <v>199</v>
      </c>
    </row>
    <row r="3" spans="2:7" x14ac:dyDescent="0.3">
      <c r="B3" s="45"/>
      <c r="C3" s="46"/>
      <c r="D3" s="46"/>
      <c r="E3" s="47"/>
    </row>
    <row r="4" spans="2:7" x14ac:dyDescent="0.3">
      <c r="B4" s="45"/>
      <c r="C4" s="46"/>
      <c r="D4" s="46"/>
      <c r="E4" s="47"/>
    </row>
    <row r="5" spans="2:7" x14ac:dyDescent="0.3">
      <c r="B5" s="45"/>
      <c r="C5" s="46"/>
      <c r="D5" s="46"/>
      <c r="E5" s="47"/>
    </row>
    <row r="6" spans="2:7" x14ac:dyDescent="0.3">
      <c r="B6" s="45"/>
      <c r="C6" s="46"/>
      <c r="D6" s="46"/>
      <c r="E6" s="47"/>
    </row>
    <row r="7" spans="2:7" x14ac:dyDescent="0.3">
      <c r="B7" s="45"/>
      <c r="C7" s="46"/>
      <c r="D7" s="46"/>
      <c r="E7" s="47"/>
    </row>
    <row r="8" spans="2:7" x14ac:dyDescent="0.3">
      <c r="B8" s="45"/>
      <c r="C8" s="46"/>
      <c r="D8" s="46"/>
      <c r="E8" s="47"/>
    </row>
    <row r="9" spans="2:7" x14ac:dyDescent="0.3">
      <c r="B9" s="45"/>
      <c r="C9" s="46"/>
      <c r="D9" s="46"/>
      <c r="E9" s="47"/>
    </row>
    <row r="10" spans="2:7" x14ac:dyDescent="0.3">
      <c r="B10" s="45"/>
      <c r="C10" s="46"/>
      <c r="D10" s="46"/>
      <c r="E10" s="47"/>
    </row>
    <row r="11" spans="2:7" x14ac:dyDescent="0.3">
      <c r="B11" s="48"/>
      <c r="C11" s="49"/>
      <c r="D11" s="49"/>
      <c r="E11" s="50"/>
    </row>
    <row r="12" spans="2:7" ht="14" customHeight="1" x14ac:dyDescent="0.3">
      <c r="B12" s="51" t="s">
        <v>5</v>
      </c>
      <c r="C12" s="52"/>
      <c r="D12" s="52"/>
      <c r="E12" s="53"/>
    </row>
    <row r="13" spans="2:7" ht="14" customHeight="1" x14ac:dyDescent="0.3">
      <c r="B13" s="54"/>
      <c r="C13" s="55"/>
      <c r="D13" s="55"/>
      <c r="E13" s="56"/>
    </row>
    <row r="14" spans="2:7" x14ac:dyDescent="0.3">
      <c r="B14" s="57"/>
      <c r="C14" s="58"/>
      <c r="D14" s="58"/>
      <c r="E14" s="59"/>
    </row>
    <row r="15" spans="2:7" ht="14" customHeight="1" x14ac:dyDescent="0.3">
      <c r="B15" s="60" t="s">
        <v>214</v>
      </c>
      <c r="C15" s="61"/>
      <c r="D15" s="61"/>
      <c r="E15" s="62"/>
    </row>
    <row r="16" spans="2:7" x14ac:dyDescent="0.3">
      <c r="B16" s="63"/>
      <c r="C16" s="64"/>
      <c r="D16" s="64"/>
      <c r="E16" s="65"/>
    </row>
    <row r="17" spans="2:5" x14ac:dyDescent="0.3">
      <c r="B17" s="63"/>
      <c r="C17" s="64"/>
      <c r="D17" s="64"/>
      <c r="E17" s="65"/>
    </row>
    <row r="18" spans="2:5" x14ac:dyDescent="0.3">
      <c r="B18" s="63"/>
      <c r="C18" s="64"/>
      <c r="D18" s="64"/>
      <c r="E18" s="65"/>
    </row>
    <row r="19" spans="2:5" x14ac:dyDescent="0.3">
      <c r="B19" s="63"/>
      <c r="C19" s="64"/>
      <c r="D19" s="64"/>
      <c r="E19" s="65"/>
    </row>
    <row r="20" spans="2:5" x14ac:dyDescent="0.3">
      <c r="B20" s="63"/>
      <c r="C20" s="64"/>
      <c r="D20" s="64"/>
      <c r="E20" s="65"/>
    </row>
    <row r="21" spans="2:5" x14ac:dyDescent="0.3">
      <c r="B21" s="63"/>
      <c r="C21" s="64"/>
      <c r="D21" s="64"/>
      <c r="E21" s="65"/>
    </row>
    <row r="22" spans="2:5" x14ac:dyDescent="0.3">
      <c r="B22" s="63"/>
      <c r="C22" s="64"/>
      <c r="D22" s="64"/>
      <c r="E22" s="65"/>
    </row>
    <row r="23" spans="2:5" x14ac:dyDescent="0.3">
      <c r="B23" s="63"/>
      <c r="C23" s="64"/>
      <c r="D23" s="64"/>
      <c r="E23" s="65"/>
    </row>
    <row r="24" spans="2:5" x14ac:dyDescent="0.3">
      <c r="B24" s="63"/>
      <c r="C24" s="64"/>
      <c r="D24" s="64"/>
      <c r="E24" s="65"/>
    </row>
    <row r="25" spans="2:5" x14ac:dyDescent="0.3">
      <c r="B25" s="63"/>
      <c r="C25" s="64"/>
      <c r="D25" s="64"/>
      <c r="E25" s="65"/>
    </row>
    <row r="26" spans="2:5" x14ac:dyDescent="0.3">
      <c r="B26" s="63"/>
      <c r="C26" s="64"/>
      <c r="D26" s="64"/>
      <c r="E26" s="65"/>
    </row>
    <row r="27" spans="2:5" x14ac:dyDescent="0.3">
      <c r="B27" s="66" t="s">
        <v>19</v>
      </c>
      <c r="C27" s="67"/>
      <c r="D27" s="67"/>
      <c r="E27" s="68"/>
    </row>
    <row r="28" spans="2:5" x14ac:dyDescent="0.3">
      <c r="B28" s="69"/>
      <c r="C28" s="70"/>
      <c r="D28" s="70"/>
      <c r="E28" s="71"/>
    </row>
    <row r="29" spans="2:5" x14ac:dyDescent="0.3">
      <c r="B29" s="72"/>
      <c r="C29" s="73"/>
      <c r="D29" s="73"/>
      <c r="E29" s="74"/>
    </row>
    <row r="31" spans="2:5" x14ac:dyDescent="0.3">
      <c r="B31" s="7" t="s">
        <v>6</v>
      </c>
      <c r="C31" s="7" t="s">
        <v>209</v>
      </c>
      <c r="D31" s="7" t="s">
        <v>208</v>
      </c>
      <c r="E31" s="7" t="s">
        <v>207</v>
      </c>
    </row>
    <row r="32" spans="2:5" x14ac:dyDescent="0.3">
      <c r="B32" s="8" t="s">
        <v>7</v>
      </c>
      <c r="C32" s="9">
        <v>0.02</v>
      </c>
      <c r="D32" s="9">
        <v>0.6</v>
      </c>
      <c r="E32" s="8">
        <f>C32+D32</f>
        <v>0.62</v>
      </c>
    </row>
    <row r="33" spans="2:5" x14ac:dyDescent="0.3">
      <c r="B33" s="8" t="s">
        <v>8</v>
      </c>
      <c r="C33" s="9">
        <v>0.05</v>
      </c>
      <c r="D33" s="9">
        <v>0.4</v>
      </c>
      <c r="E33" s="8">
        <f>C33+D33</f>
        <v>0.45</v>
      </c>
    </row>
    <row r="34" spans="2:5" x14ac:dyDescent="0.3">
      <c r="B34" s="8" t="s">
        <v>9</v>
      </c>
      <c r="C34" s="9">
        <v>0.12</v>
      </c>
      <c r="D34" s="9">
        <v>1</v>
      </c>
      <c r="E34" s="8">
        <f t="shared" ref="E34:E40" si="0">C34+D34</f>
        <v>1.1200000000000001</v>
      </c>
    </row>
    <row r="35" spans="2:5" x14ac:dyDescent="0.3">
      <c r="B35" s="8" t="s">
        <v>10</v>
      </c>
      <c r="C35" s="9">
        <v>0.13</v>
      </c>
      <c r="D35" s="9">
        <v>1.5</v>
      </c>
      <c r="E35" s="8">
        <f t="shared" si="0"/>
        <v>1.63</v>
      </c>
    </row>
    <row r="36" spans="2:5" x14ac:dyDescent="0.3">
      <c r="B36" s="8" t="s">
        <v>17</v>
      </c>
      <c r="C36" s="9">
        <v>0.24</v>
      </c>
      <c r="D36" s="9">
        <v>4.0999999999999996</v>
      </c>
      <c r="E36" s="8">
        <f t="shared" si="0"/>
        <v>4.34</v>
      </c>
    </row>
    <row r="37" spans="2:5" x14ac:dyDescent="0.3">
      <c r="B37" s="8" t="s">
        <v>16</v>
      </c>
      <c r="C37" s="9">
        <v>0.06</v>
      </c>
      <c r="D37" s="9">
        <v>3</v>
      </c>
      <c r="E37" s="8">
        <f t="shared" si="0"/>
        <v>3.06</v>
      </c>
    </row>
    <row r="38" spans="2:5" x14ac:dyDescent="0.3">
      <c r="B38" s="8" t="s">
        <v>15</v>
      </c>
      <c r="C38" s="9">
        <v>0.05</v>
      </c>
      <c r="D38" s="9">
        <v>2.1</v>
      </c>
      <c r="E38" s="8">
        <f t="shared" si="0"/>
        <v>2.15</v>
      </c>
    </row>
    <row r="39" spans="2:5" x14ac:dyDescent="0.3">
      <c r="B39" s="8" t="s">
        <v>13</v>
      </c>
      <c r="C39" s="9">
        <v>0.11</v>
      </c>
      <c r="D39" s="9">
        <v>2.8</v>
      </c>
      <c r="E39" s="8">
        <f t="shared" si="0"/>
        <v>2.9099999999999997</v>
      </c>
    </row>
    <row r="40" spans="2:5" x14ac:dyDescent="0.3">
      <c r="B40" s="8" t="s">
        <v>14</v>
      </c>
      <c r="C40" s="9">
        <v>0.04</v>
      </c>
      <c r="D40" s="9">
        <v>2.8</v>
      </c>
      <c r="E40" s="8">
        <f t="shared" si="0"/>
        <v>2.84</v>
      </c>
    </row>
    <row r="41" spans="2:5" x14ac:dyDescent="0.3">
      <c r="E41" s="34"/>
    </row>
  </sheetData>
  <mergeCells count="4">
    <mergeCell ref="B2:E11"/>
    <mergeCell ref="B12:E14"/>
    <mergeCell ref="B15:E26"/>
    <mergeCell ref="B27:E29"/>
  </mergeCells>
  <hyperlinks>
    <hyperlink ref="G2" location="'Foreword &amp; Content'!A1" display="Return to Home" xr:uid="{4769A253-B7DB-435E-9F7E-7EE2B880B6D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1FFE-6B31-4CC5-A0BB-238EC85C826A}">
  <sheetPr>
    <tabColor theme="9" tint="0.79998168889431442"/>
  </sheetPr>
  <dimension ref="B2:M66"/>
  <sheetViews>
    <sheetView topLeftCell="I1" zoomScale="79" workbookViewId="0">
      <selection activeCell="M2" sqref="M2"/>
    </sheetView>
  </sheetViews>
  <sheetFormatPr defaultRowHeight="14" x14ac:dyDescent="0.3"/>
  <cols>
    <col min="1" max="1" width="8.7265625" style="1"/>
    <col min="2" max="2" width="19" style="1" bestFit="1" customWidth="1"/>
    <col min="3" max="3" width="15.6328125" style="1" bestFit="1" customWidth="1"/>
    <col min="4" max="4" width="15.81640625" style="1" bestFit="1" customWidth="1"/>
    <col min="5" max="6" width="13.1796875" style="1" bestFit="1" customWidth="1"/>
    <col min="7" max="7" width="18.453125" style="1" bestFit="1" customWidth="1"/>
    <col min="8" max="8" width="16.7265625" style="1" bestFit="1" customWidth="1"/>
    <col min="9" max="9" width="15.90625" style="1" bestFit="1" customWidth="1"/>
    <col min="10" max="10" width="15.1796875" style="1" bestFit="1" customWidth="1"/>
    <col min="11" max="11" width="17" style="1" bestFit="1" customWidth="1"/>
    <col min="12" max="12" width="11.6328125" style="1" bestFit="1" customWidth="1"/>
    <col min="13" max="13" width="15.90625" style="1" bestFit="1" customWidth="1"/>
    <col min="14" max="16384" width="8.7265625" style="1"/>
  </cols>
  <sheetData>
    <row r="2" spans="3:13" x14ac:dyDescent="0.3">
      <c r="C2" s="77" t="s">
        <v>215</v>
      </c>
      <c r="D2" s="77"/>
      <c r="E2" s="77"/>
      <c r="F2" s="77"/>
      <c r="G2" s="77"/>
      <c r="H2" s="77"/>
      <c r="I2" s="77"/>
      <c r="J2" s="77"/>
      <c r="K2" s="77"/>
      <c r="M2" s="26" t="s">
        <v>199</v>
      </c>
    </row>
    <row r="3" spans="3:13" x14ac:dyDescent="0.3">
      <c r="C3" s="77"/>
      <c r="D3" s="77"/>
      <c r="E3" s="77"/>
      <c r="F3" s="77"/>
      <c r="G3" s="77"/>
      <c r="H3" s="77"/>
      <c r="I3" s="77"/>
      <c r="J3" s="77"/>
      <c r="K3" s="77"/>
    </row>
    <row r="4" spans="3:13" x14ac:dyDescent="0.3">
      <c r="C4" s="77"/>
      <c r="D4" s="77"/>
      <c r="E4" s="77"/>
      <c r="F4" s="77"/>
      <c r="G4" s="77"/>
      <c r="H4" s="77"/>
      <c r="I4" s="77"/>
      <c r="J4" s="77"/>
      <c r="K4" s="77"/>
    </row>
    <row r="5" spans="3:13" x14ac:dyDescent="0.3">
      <c r="C5" s="77"/>
      <c r="D5" s="77"/>
      <c r="E5" s="77"/>
      <c r="F5" s="77"/>
      <c r="G5" s="77"/>
      <c r="H5" s="77"/>
      <c r="I5" s="77"/>
      <c r="J5" s="77"/>
      <c r="K5" s="77"/>
    </row>
    <row r="6" spans="3:13" x14ac:dyDescent="0.3">
      <c r="C6" s="77"/>
      <c r="D6" s="77"/>
      <c r="E6" s="77"/>
      <c r="F6" s="77"/>
      <c r="G6" s="77"/>
      <c r="H6" s="77"/>
      <c r="I6" s="77"/>
      <c r="J6" s="77"/>
      <c r="K6" s="77"/>
    </row>
    <row r="7" spans="3:13" x14ac:dyDescent="0.3">
      <c r="C7" s="77"/>
      <c r="D7" s="77"/>
      <c r="E7" s="77"/>
      <c r="F7" s="77"/>
      <c r="G7" s="77"/>
      <c r="H7" s="77"/>
      <c r="I7" s="77"/>
      <c r="J7" s="77"/>
      <c r="K7" s="77"/>
    </row>
    <row r="8" spans="3:13" ht="14" customHeight="1" x14ac:dyDescent="0.3">
      <c r="C8" s="75" t="s">
        <v>22</v>
      </c>
      <c r="D8" s="75"/>
      <c r="E8" s="75"/>
      <c r="F8" s="75"/>
      <c r="G8" s="75"/>
      <c r="H8" s="75"/>
      <c r="I8" s="75"/>
      <c r="J8" s="75"/>
      <c r="K8" s="75"/>
    </row>
    <row r="9" spans="3:13" x14ac:dyDescent="0.3">
      <c r="C9" s="75"/>
      <c r="D9" s="75"/>
      <c r="E9" s="75"/>
      <c r="F9" s="75"/>
      <c r="G9" s="75"/>
      <c r="H9" s="75"/>
      <c r="I9" s="75"/>
      <c r="J9" s="75"/>
      <c r="K9" s="75"/>
    </row>
    <row r="10" spans="3:13" ht="14" customHeight="1" x14ac:dyDescent="0.3">
      <c r="C10" s="77" t="s">
        <v>216</v>
      </c>
      <c r="D10" s="77"/>
      <c r="E10" s="77"/>
      <c r="F10" s="77"/>
      <c r="G10" s="77"/>
      <c r="H10" s="77"/>
      <c r="I10" s="77"/>
      <c r="J10" s="77"/>
      <c r="K10" s="77"/>
    </row>
    <row r="11" spans="3:13" ht="14" customHeight="1" x14ac:dyDescent="0.3">
      <c r="C11" s="77"/>
      <c r="D11" s="77"/>
      <c r="E11" s="77"/>
      <c r="F11" s="77"/>
      <c r="G11" s="77"/>
      <c r="H11" s="77"/>
      <c r="I11" s="77"/>
      <c r="J11" s="77"/>
      <c r="K11" s="77"/>
    </row>
    <row r="12" spans="3:13" ht="14" customHeight="1" x14ac:dyDescent="0.3">
      <c r="C12" s="77"/>
      <c r="D12" s="77"/>
      <c r="E12" s="77"/>
      <c r="F12" s="77"/>
      <c r="G12" s="77"/>
      <c r="H12" s="77"/>
      <c r="I12" s="77"/>
      <c r="J12" s="77"/>
      <c r="K12" s="77"/>
    </row>
    <row r="13" spans="3:13" ht="14" customHeight="1" x14ac:dyDescent="0.3">
      <c r="C13" s="75" t="s">
        <v>23</v>
      </c>
      <c r="D13" s="75"/>
      <c r="E13" s="75"/>
      <c r="F13" s="75"/>
      <c r="G13" s="75"/>
      <c r="H13" s="75"/>
      <c r="I13" s="75"/>
      <c r="J13" s="75"/>
      <c r="K13" s="75"/>
    </row>
    <row r="14" spans="3:13" ht="14" customHeight="1" x14ac:dyDescent="0.3">
      <c r="C14" s="75"/>
      <c r="D14" s="75"/>
      <c r="E14" s="75"/>
      <c r="F14" s="75"/>
      <c r="G14" s="75"/>
      <c r="H14" s="75"/>
      <c r="I14" s="75"/>
      <c r="J14" s="75"/>
      <c r="K14" s="75"/>
    </row>
    <row r="15" spans="3:13" ht="14" customHeight="1" x14ac:dyDescent="0.3">
      <c r="C15" s="75"/>
      <c r="D15" s="75"/>
      <c r="E15" s="75"/>
      <c r="F15" s="75"/>
      <c r="G15" s="75"/>
      <c r="H15" s="75"/>
      <c r="I15" s="75"/>
      <c r="J15" s="75"/>
      <c r="K15" s="75"/>
    </row>
    <row r="17" spans="2:13" x14ac:dyDescent="0.3">
      <c r="C17" s="76" t="s">
        <v>21</v>
      </c>
      <c r="D17" s="76"/>
      <c r="E17" s="76"/>
      <c r="F17" s="76"/>
      <c r="G17" s="76"/>
      <c r="H17" s="76"/>
      <c r="I17" s="76"/>
      <c r="J17" s="76"/>
      <c r="K17" s="76"/>
      <c r="L17" s="1" t="s">
        <v>20</v>
      </c>
      <c r="M17" s="1">
        <v>0.06</v>
      </c>
    </row>
    <row r="18" spans="2:13" x14ac:dyDescent="0.3">
      <c r="B18" s="15" t="s">
        <v>24</v>
      </c>
      <c r="C18" s="12">
        <v>6.5000000000000002E-2</v>
      </c>
      <c r="D18" s="12">
        <v>6.5000000000000002E-2</v>
      </c>
      <c r="E18" s="12">
        <v>6.7000000000000004E-2</v>
      </c>
      <c r="F18" s="12">
        <v>8.8999999999999996E-2</v>
      </c>
      <c r="G18" s="12">
        <v>8.8999999999999996E-2</v>
      </c>
      <c r="H18" s="12">
        <v>8.8999999999999996E-2</v>
      </c>
      <c r="I18" s="12">
        <v>7.8E-2</v>
      </c>
      <c r="J18" s="12">
        <v>9.1999999999999998E-2</v>
      </c>
      <c r="K18" s="12">
        <v>7.8E-2</v>
      </c>
    </row>
    <row r="19" spans="2:13" x14ac:dyDescent="0.3">
      <c r="B19" s="12" t="s">
        <v>18</v>
      </c>
      <c r="C19" s="8" t="s">
        <v>7</v>
      </c>
      <c r="D19" s="8" t="s">
        <v>8</v>
      </c>
      <c r="E19" s="8" t="s">
        <v>9</v>
      </c>
      <c r="F19" s="8" t="s">
        <v>10</v>
      </c>
      <c r="G19" s="8" t="s">
        <v>17</v>
      </c>
      <c r="H19" s="8" t="s">
        <v>16</v>
      </c>
      <c r="I19" s="8" t="s">
        <v>15</v>
      </c>
      <c r="J19" s="8" t="s">
        <v>13</v>
      </c>
      <c r="K19" s="8" t="s">
        <v>14</v>
      </c>
      <c r="M19" s="1" t="s">
        <v>18</v>
      </c>
    </row>
    <row r="20" spans="2:13" x14ac:dyDescent="0.3">
      <c r="B20" s="14">
        <v>2025</v>
      </c>
      <c r="C20" s="6">
        <v>13</v>
      </c>
      <c r="D20" s="6">
        <v>10</v>
      </c>
      <c r="E20" s="6">
        <v>16</v>
      </c>
      <c r="F20" s="6">
        <v>22</v>
      </c>
      <c r="G20" s="6">
        <v>21</v>
      </c>
      <c r="H20" s="6">
        <v>22</v>
      </c>
      <c r="I20" s="6">
        <v>46</v>
      </c>
      <c r="J20" s="6">
        <v>57</v>
      </c>
      <c r="K20" s="6">
        <v>36</v>
      </c>
      <c r="M20" s="1">
        <v>0</v>
      </c>
    </row>
    <row r="21" spans="2:13" x14ac:dyDescent="0.3">
      <c r="B21" s="14">
        <v>2026</v>
      </c>
      <c r="C21" s="6">
        <f>$C$20/((1+$C$18)^M21)</f>
        <v>12.206572769953052</v>
      </c>
      <c r="D21" s="6">
        <f>$D$20/((1+$D$18)^M21)</f>
        <v>9.3896713615023479</v>
      </c>
      <c r="E21" s="6">
        <f>$E$20/((1+$E$18)^M21)</f>
        <v>14.99531396438613</v>
      </c>
      <c r="F21" s="6">
        <f>$F$20/((1+$F$18)^M21)</f>
        <v>20.202020202020204</v>
      </c>
      <c r="G21" s="6">
        <f>$G$20/((1+$G$18)^M21)</f>
        <v>19.28374655647383</v>
      </c>
      <c r="H21" s="6">
        <f>$H$20/((1+$H$18)^M21)</f>
        <v>20.202020202020204</v>
      </c>
      <c r="I21" s="6">
        <f>$I$20/((1+$I$18)^M21)</f>
        <v>42.671614100185529</v>
      </c>
      <c r="J21" s="6">
        <f>$J$20/((1+$J$18)^M21)</f>
        <v>52.197802197802197</v>
      </c>
      <c r="K21" s="6">
        <f>$K$20/((1+$K$18)^M21)</f>
        <v>33.395176252319111</v>
      </c>
      <c r="M21" s="1">
        <v>1</v>
      </c>
    </row>
    <row r="22" spans="2:13" x14ac:dyDescent="0.3">
      <c r="B22" s="14">
        <v>2027</v>
      </c>
      <c r="C22" s="6">
        <f t="shared" ref="C22:C45" si="0">$C$20/((1+$C$18)^M22)</f>
        <v>11.461570676012258</v>
      </c>
      <c r="D22" s="6">
        <f t="shared" ref="D22:D45" si="1">$D$20/((1+$D$18)^M22)</f>
        <v>8.8165928277017365</v>
      </c>
      <c r="E22" s="6">
        <f t="shared" ref="E22:E45" si="2">$E$20/((1+$E$18)^M22)</f>
        <v>14.053715055657106</v>
      </c>
      <c r="F22" s="6">
        <f t="shared" ref="F22:F45" si="3">$F$20/((1+$F$18)^M22)</f>
        <v>18.550982738310562</v>
      </c>
      <c r="G22" s="6">
        <f t="shared" ref="G22:G45" si="4">$G$20/((1+$G$18)^M22)</f>
        <v>17.707756250205538</v>
      </c>
      <c r="H22" s="6">
        <f t="shared" ref="H22:H45" si="5">$H$20/((1+$H$18)^M22)</f>
        <v>18.550982738310562</v>
      </c>
      <c r="I22" s="6">
        <f t="shared" ref="I22:I45" si="6">$I$20/((1+$I$18)^M22)</f>
        <v>39.584057606851133</v>
      </c>
      <c r="J22" s="6">
        <f t="shared" ref="J22:J45" si="7">$J$20/((1+$J$18)^M22)</f>
        <v>47.800185162822515</v>
      </c>
      <c r="K22" s="6">
        <f t="shared" ref="K22:K45" si="8">$K$20/((1+$K$18)^M22)</f>
        <v>30.97882769231828</v>
      </c>
      <c r="M22" s="1">
        <v>2</v>
      </c>
    </row>
    <row r="23" spans="2:13" x14ac:dyDescent="0.3">
      <c r="B23" s="14">
        <v>2028</v>
      </c>
      <c r="C23" s="6">
        <f t="shared" si="0"/>
        <v>10.762038193438739</v>
      </c>
      <c r="D23" s="6">
        <f t="shared" si="1"/>
        <v>8.2784909180297994</v>
      </c>
      <c r="E23" s="6">
        <f t="shared" si="2"/>
        <v>13.171241851599913</v>
      </c>
      <c r="F23" s="6">
        <f t="shared" si="3"/>
        <v>17.034878547576273</v>
      </c>
      <c r="G23" s="6">
        <f t="shared" si="4"/>
        <v>16.260565886322809</v>
      </c>
      <c r="H23" s="6">
        <f t="shared" si="5"/>
        <v>17.034878547576273</v>
      </c>
      <c r="I23" s="6">
        <f t="shared" si="6"/>
        <v>36.719905015631852</v>
      </c>
      <c r="J23" s="6">
        <f t="shared" si="7"/>
        <v>43.773063335918053</v>
      </c>
      <c r="K23" s="6">
        <f t="shared" si="8"/>
        <v>28.737316968755362</v>
      </c>
      <c r="M23" s="1">
        <v>3</v>
      </c>
    </row>
    <row r="24" spans="2:13" x14ac:dyDescent="0.3">
      <c r="B24" s="14">
        <v>2029</v>
      </c>
      <c r="C24" s="6">
        <f t="shared" si="0"/>
        <v>10.10520018163262</v>
      </c>
      <c r="D24" s="6">
        <f t="shared" si="1"/>
        <v>7.773230908948169</v>
      </c>
      <c r="E24" s="6">
        <f t="shared" si="2"/>
        <v>12.344181679100201</v>
      </c>
      <c r="F24" s="6">
        <f t="shared" si="3"/>
        <v>15.642680025322564</v>
      </c>
      <c r="G24" s="6">
        <f t="shared" si="4"/>
        <v>14.93164911508063</v>
      </c>
      <c r="H24" s="6">
        <f t="shared" si="5"/>
        <v>15.642680025322564</v>
      </c>
      <c r="I24" s="6">
        <f t="shared" si="6"/>
        <v>34.062991665706726</v>
      </c>
      <c r="J24" s="6">
        <f t="shared" si="7"/>
        <v>40.085222835089787</v>
      </c>
      <c r="K24" s="6">
        <f t="shared" si="8"/>
        <v>26.65799347750961</v>
      </c>
      <c r="M24" s="1">
        <v>4</v>
      </c>
    </row>
    <row r="25" spans="2:13" x14ac:dyDescent="0.3">
      <c r="B25" s="14">
        <v>2030</v>
      </c>
      <c r="C25" s="6">
        <f t="shared" si="0"/>
        <v>9.488450874772413</v>
      </c>
      <c r="D25" s="6">
        <f t="shared" si="1"/>
        <v>7.298808365209549</v>
      </c>
      <c r="E25" s="6">
        <f t="shared" si="2"/>
        <v>11.569054994470667</v>
      </c>
      <c r="F25" s="6">
        <f t="shared" si="3"/>
        <v>14.364260812968379</v>
      </c>
      <c r="G25" s="6">
        <f t="shared" si="4"/>
        <v>13.711339866924362</v>
      </c>
      <c r="H25" s="6">
        <f t="shared" si="5"/>
        <v>14.364260812968379</v>
      </c>
      <c r="I25" s="6">
        <f t="shared" si="6"/>
        <v>31.598322509932022</v>
      </c>
      <c r="J25" s="6">
        <f t="shared" si="7"/>
        <v>36.708079519312989</v>
      </c>
      <c r="K25" s="6">
        <f t="shared" si="8"/>
        <v>24.729121964294627</v>
      </c>
      <c r="M25" s="1">
        <v>5</v>
      </c>
    </row>
    <row r="26" spans="2:13" x14ac:dyDescent="0.3">
      <c r="B26" s="14">
        <v>2031</v>
      </c>
      <c r="C26" s="6">
        <f t="shared" si="0"/>
        <v>8.9093435443872444</v>
      </c>
      <c r="D26" s="6">
        <f t="shared" si="1"/>
        <v>6.8533411879901873</v>
      </c>
      <c r="E26" s="6">
        <f t="shared" si="2"/>
        <v>10.842600744583567</v>
      </c>
      <c r="F26" s="6">
        <f t="shared" si="3"/>
        <v>13.190322142303378</v>
      </c>
      <c r="G26" s="6">
        <f t="shared" si="4"/>
        <v>12.590762044925951</v>
      </c>
      <c r="H26" s="6">
        <f t="shared" si="5"/>
        <v>13.190322142303378</v>
      </c>
      <c r="I26" s="6">
        <f t="shared" si="6"/>
        <v>29.311987486022282</v>
      </c>
      <c r="J26" s="6">
        <f t="shared" si="7"/>
        <v>33.615457435268304</v>
      </c>
      <c r="K26" s="6">
        <f t="shared" si="8"/>
        <v>22.939816293408743</v>
      </c>
      <c r="M26" s="1">
        <v>6</v>
      </c>
    </row>
    <row r="27" spans="2:13" x14ac:dyDescent="0.3">
      <c r="B27" s="14">
        <v>2032</v>
      </c>
      <c r="C27" s="6">
        <f t="shared" si="0"/>
        <v>8.3655807928518726</v>
      </c>
      <c r="D27" s="6">
        <f t="shared" si="1"/>
        <v>6.4350621483475949</v>
      </c>
      <c r="E27" s="6">
        <f t="shared" si="2"/>
        <v>10.161762647219838</v>
      </c>
      <c r="F27" s="6">
        <f t="shared" si="3"/>
        <v>12.112325199543966</v>
      </c>
      <c r="G27" s="6">
        <f t="shared" si="4"/>
        <v>11.561764963201059</v>
      </c>
      <c r="H27" s="6">
        <f t="shared" si="5"/>
        <v>12.112325199543966</v>
      </c>
      <c r="I27" s="6">
        <f t="shared" si="6"/>
        <v>27.191083011152394</v>
      </c>
      <c r="J27" s="6">
        <f t="shared" si="7"/>
        <v>30.783385929732873</v>
      </c>
      <c r="K27" s="6">
        <f t="shared" si="8"/>
        <v>21.279978008727962</v>
      </c>
      <c r="M27" s="1">
        <v>7</v>
      </c>
    </row>
    <row r="28" spans="2:13" x14ac:dyDescent="0.3">
      <c r="B28" s="14">
        <v>2033</v>
      </c>
      <c r="C28" s="6">
        <f t="shared" si="0"/>
        <v>7.8550054392975337</v>
      </c>
      <c r="D28" s="6">
        <f t="shared" si="1"/>
        <v>6.0423118763827182</v>
      </c>
      <c r="E28" s="6">
        <f t="shared" si="2"/>
        <v>9.5236763329145653</v>
      </c>
      <c r="F28" s="6">
        <f t="shared" si="3"/>
        <v>11.122429017028434</v>
      </c>
      <c r="G28" s="6">
        <f t="shared" si="4"/>
        <v>10.616864061708961</v>
      </c>
      <c r="H28" s="6">
        <f t="shared" si="5"/>
        <v>11.122429017028434</v>
      </c>
      <c r="I28" s="6">
        <f t="shared" si="6"/>
        <v>25.223639156913165</v>
      </c>
      <c r="J28" s="6">
        <f t="shared" si="7"/>
        <v>28.189913855066735</v>
      </c>
      <c r="K28" s="6">
        <f t="shared" si="8"/>
        <v>19.740239340192911</v>
      </c>
      <c r="M28" s="1">
        <v>8</v>
      </c>
    </row>
    <row r="29" spans="2:13" x14ac:dyDescent="0.3">
      <c r="B29" s="14">
        <v>2034</v>
      </c>
      <c r="C29" s="6">
        <f t="shared" si="0"/>
        <v>7.3755919617817218</v>
      </c>
      <c r="D29" s="6">
        <f t="shared" si="1"/>
        <v>5.6735322782936324</v>
      </c>
      <c r="E29" s="6">
        <f t="shared" si="2"/>
        <v>8.9256572942029671</v>
      </c>
      <c r="F29" s="6">
        <f t="shared" si="3"/>
        <v>10.213433440797461</v>
      </c>
      <c r="G29" s="6">
        <f t="shared" si="4"/>
        <v>9.7491864662157592</v>
      </c>
      <c r="H29" s="6">
        <f t="shared" si="5"/>
        <v>10.213433440797461</v>
      </c>
      <c r="I29" s="6">
        <f t="shared" si="6"/>
        <v>23.398552093611467</v>
      </c>
      <c r="J29" s="6">
        <f t="shared" si="7"/>
        <v>25.814939427716784</v>
      </c>
      <c r="K29" s="6">
        <f t="shared" si="8"/>
        <v>18.311910334130715</v>
      </c>
      <c r="M29" s="1">
        <v>9</v>
      </c>
    </row>
    <row r="30" spans="2:13" x14ac:dyDescent="0.3">
      <c r="B30" s="14">
        <v>2035</v>
      </c>
      <c r="C30" s="6">
        <f t="shared" si="0"/>
        <v>6.9254384617668761</v>
      </c>
      <c r="D30" s="6">
        <f t="shared" si="1"/>
        <v>5.3272603552052891</v>
      </c>
      <c r="E30" s="6">
        <f t="shared" si="2"/>
        <v>8.3651895915679173</v>
      </c>
      <c r="F30" s="6">
        <f t="shared" si="3"/>
        <v>9.3787267592263177</v>
      </c>
      <c r="G30" s="6">
        <f t="shared" si="4"/>
        <v>8.9524209974433031</v>
      </c>
      <c r="H30" s="6">
        <f t="shared" si="5"/>
        <v>9.3787267592263177</v>
      </c>
      <c r="I30" s="6">
        <f t="shared" si="6"/>
        <v>21.705521422645145</v>
      </c>
      <c r="J30" s="6">
        <f t="shared" si="7"/>
        <v>23.640054420986065</v>
      </c>
      <c r="K30" s="6">
        <f t="shared" si="8"/>
        <v>16.986929809026634</v>
      </c>
      <c r="M30" s="1">
        <v>10</v>
      </c>
    </row>
    <row r="31" spans="2:13" x14ac:dyDescent="0.3">
      <c r="B31" s="14">
        <v>2036</v>
      </c>
      <c r="C31" s="6">
        <f t="shared" si="0"/>
        <v>6.5027591190299319</v>
      </c>
      <c r="D31" s="6">
        <f t="shared" si="1"/>
        <v>5.0021223992537935</v>
      </c>
      <c r="E31" s="6">
        <f t="shared" si="2"/>
        <v>7.8399152685734936</v>
      </c>
      <c r="F31" s="6">
        <f t="shared" si="3"/>
        <v>8.6122376117780703</v>
      </c>
      <c r="G31" s="6">
        <f t="shared" si="4"/>
        <v>8.2207722657881579</v>
      </c>
      <c r="H31" s="6">
        <f t="shared" si="5"/>
        <v>8.6122376117780703</v>
      </c>
      <c r="I31" s="6">
        <f t="shared" si="6"/>
        <v>20.134992043270078</v>
      </c>
      <c r="J31" s="6">
        <f t="shared" si="7"/>
        <v>21.64840148441947</v>
      </c>
      <c r="K31" s="6">
        <f t="shared" si="8"/>
        <v>15.757819859950496</v>
      </c>
      <c r="M31" s="1">
        <v>11</v>
      </c>
    </row>
    <row r="32" spans="2:13" x14ac:dyDescent="0.3">
      <c r="B32" s="14">
        <v>2037</v>
      </c>
      <c r="C32" s="6">
        <f t="shared" si="0"/>
        <v>6.1058771070703592</v>
      </c>
      <c r="D32" s="6">
        <f t="shared" si="1"/>
        <v>4.6968285439002759</v>
      </c>
      <c r="E32" s="6">
        <f t="shared" si="2"/>
        <v>7.3476244316527586</v>
      </c>
      <c r="F32" s="6">
        <f t="shared" si="3"/>
        <v>7.9083908280790354</v>
      </c>
      <c r="G32" s="6">
        <f t="shared" si="4"/>
        <v>7.5489185177118072</v>
      </c>
      <c r="H32" s="6">
        <f t="shared" si="5"/>
        <v>7.9083908280790354</v>
      </c>
      <c r="I32" s="6">
        <f t="shared" si="6"/>
        <v>18.678100225667976</v>
      </c>
      <c r="J32" s="6">
        <f t="shared" si="7"/>
        <v>19.824543483900616</v>
      </c>
      <c r="K32" s="6">
        <f t="shared" si="8"/>
        <v>14.617643654870589</v>
      </c>
      <c r="M32" s="1">
        <v>12</v>
      </c>
    </row>
    <row r="33" spans="2:13" x14ac:dyDescent="0.3">
      <c r="B33" s="14">
        <v>2038</v>
      </c>
      <c r="C33" s="6">
        <f t="shared" si="0"/>
        <v>5.7332179409111346</v>
      </c>
      <c r="D33" s="6">
        <f t="shared" si="1"/>
        <v>4.4101676468547195</v>
      </c>
      <c r="E33" s="6">
        <f t="shared" si="2"/>
        <v>6.8862459528142077</v>
      </c>
      <c r="F33" s="6">
        <f t="shared" si="3"/>
        <v>7.2620668761056342</v>
      </c>
      <c r="G33" s="6">
        <f t="shared" si="4"/>
        <v>6.9319729271917412</v>
      </c>
      <c r="H33" s="6">
        <f t="shared" si="5"/>
        <v>7.2620668761056342</v>
      </c>
      <c r="I33" s="6">
        <f t="shared" si="6"/>
        <v>17.326623585962871</v>
      </c>
      <c r="J33" s="6">
        <f t="shared" si="7"/>
        <v>18.154343849725837</v>
      </c>
      <c r="K33" s="6">
        <f t="shared" si="8"/>
        <v>13.559966284666594</v>
      </c>
      <c r="M33" s="1">
        <v>13</v>
      </c>
    </row>
    <row r="34" spans="2:13" x14ac:dyDescent="0.3">
      <c r="B34" s="14">
        <v>2039</v>
      </c>
      <c r="C34" s="6">
        <f t="shared" si="0"/>
        <v>5.3833032309024746</v>
      </c>
      <c r="D34" s="6">
        <f t="shared" si="1"/>
        <v>4.1410024853095955</v>
      </c>
      <c r="E34" s="6">
        <f t="shared" si="2"/>
        <v>6.4538387561520221</v>
      </c>
      <c r="F34" s="6">
        <f t="shared" si="3"/>
        <v>6.6685646245230794</v>
      </c>
      <c r="G34" s="6">
        <f t="shared" si="4"/>
        <v>6.3654480506811213</v>
      </c>
      <c r="H34" s="6">
        <f t="shared" si="5"/>
        <v>6.6685646245230794</v>
      </c>
      <c r="I34" s="6">
        <f t="shared" si="6"/>
        <v>16.072934680856093</v>
      </c>
      <c r="J34" s="6">
        <f t="shared" si="7"/>
        <v>16.624857005243438</v>
      </c>
      <c r="K34" s="6">
        <f t="shared" si="8"/>
        <v>12.578818445887379</v>
      </c>
      <c r="M34" s="1">
        <v>14</v>
      </c>
    </row>
    <row r="35" spans="2:13" x14ac:dyDescent="0.3">
      <c r="B35" s="14">
        <v>2040</v>
      </c>
      <c r="C35" s="6">
        <f t="shared" si="0"/>
        <v>5.0547448177488032</v>
      </c>
      <c r="D35" s="6">
        <f t="shared" si="1"/>
        <v>3.8882652444221564</v>
      </c>
      <c r="E35" s="6">
        <f t="shared" si="2"/>
        <v>6.0485836515014268</v>
      </c>
      <c r="F35" s="6">
        <f t="shared" si="3"/>
        <v>6.1235671483223877</v>
      </c>
      <c r="G35" s="6">
        <f t="shared" si="4"/>
        <v>5.8452231870350069</v>
      </c>
      <c r="H35" s="6">
        <f t="shared" si="5"/>
        <v>6.1235671483223877</v>
      </c>
      <c r="I35" s="6">
        <f t="shared" si="6"/>
        <v>14.909957959977824</v>
      </c>
      <c r="J35" s="6">
        <f t="shared" si="7"/>
        <v>15.224228026779704</v>
      </c>
      <c r="K35" s="6">
        <f t="shared" si="8"/>
        <v>11.668662751286993</v>
      </c>
      <c r="M35" s="1">
        <v>15</v>
      </c>
    </row>
    <row r="36" spans="2:13" x14ac:dyDescent="0.3">
      <c r="B36" s="14">
        <v>2041</v>
      </c>
      <c r="C36" s="6">
        <f t="shared" si="0"/>
        <v>4.7462392654918348</v>
      </c>
      <c r="D36" s="6">
        <f t="shared" si="1"/>
        <v>3.6509532811475651</v>
      </c>
      <c r="E36" s="6">
        <f t="shared" si="2"/>
        <v>5.6687756808823133</v>
      </c>
      <c r="F36" s="6">
        <f t="shared" si="3"/>
        <v>5.6231103290380053</v>
      </c>
      <c r="G36" s="6">
        <f t="shared" si="4"/>
        <v>5.367514404990823</v>
      </c>
      <c r="H36" s="6">
        <f t="shared" si="5"/>
        <v>5.6231103290380053</v>
      </c>
      <c r="I36" s="6">
        <f t="shared" si="6"/>
        <v>13.831129833003548</v>
      </c>
      <c r="J36" s="6">
        <f t="shared" si="7"/>
        <v>13.941600757124268</v>
      </c>
      <c r="K36" s="6">
        <f t="shared" si="8"/>
        <v>10.824362478002776</v>
      </c>
      <c r="M36" s="1">
        <v>16</v>
      </c>
    </row>
    <row r="37" spans="2:13" x14ac:dyDescent="0.3">
      <c r="B37" s="14">
        <v>2042</v>
      </c>
      <c r="C37" s="6">
        <f t="shared" si="0"/>
        <v>4.4565626906026621</v>
      </c>
      <c r="D37" s="6">
        <f t="shared" si="1"/>
        <v>3.4281251466174325</v>
      </c>
      <c r="E37" s="6">
        <f t="shared" si="2"/>
        <v>5.3128169455316909</v>
      </c>
      <c r="F37" s="6">
        <f t="shared" si="3"/>
        <v>5.1635540211551927</v>
      </c>
      <c r="G37" s="6">
        <f t="shared" si="4"/>
        <v>4.9288470201935928</v>
      </c>
      <c r="H37" s="6">
        <f t="shared" si="5"/>
        <v>5.1635540211551927</v>
      </c>
      <c r="I37" s="6">
        <f t="shared" si="6"/>
        <v>12.830361626162844</v>
      </c>
      <c r="J37" s="6">
        <f t="shared" si="7"/>
        <v>12.76703366037021</v>
      </c>
      <c r="K37" s="6">
        <f t="shared" si="8"/>
        <v>10.041152576997009</v>
      </c>
      <c r="M37" s="1">
        <v>17</v>
      </c>
    </row>
    <row r="38" spans="2:13" x14ac:dyDescent="0.3">
      <c r="B38" s="14">
        <v>2043</v>
      </c>
      <c r="C38" s="6">
        <f t="shared" si="0"/>
        <v>4.1845659066691665</v>
      </c>
      <c r="D38" s="6">
        <f t="shared" si="1"/>
        <v>3.218896851283974</v>
      </c>
      <c r="E38" s="6">
        <f t="shared" si="2"/>
        <v>4.9792098833474148</v>
      </c>
      <c r="F38" s="6">
        <f t="shared" si="3"/>
        <v>4.7415555749818115</v>
      </c>
      <c r="G38" s="6">
        <f t="shared" si="4"/>
        <v>4.5260303215735469</v>
      </c>
      <c r="H38" s="6">
        <f t="shared" si="5"/>
        <v>4.7415555749818115</v>
      </c>
      <c r="I38" s="6">
        <f t="shared" si="6"/>
        <v>11.902005219074994</v>
      </c>
      <c r="J38" s="6">
        <f t="shared" si="7"/>
        <v>11.691422765906784</v>
      </c>
      <c r="K38" s="6">
        <f t="shared" si="8"/>
        <v>9.314612780145648</v>
      </c>
      <c r="M38" s="1">
        <v>18</v>
      </c>
    </row>
    <row r="39" spans="2:13" x14ac:dyDescent="0.3">
      <c r="B39" s="14">
        <v>2044</v>
      </c>
      <c r="C39" s="6">
        <f t="shared" si="0"/>
        <v>3.9291698654170579</v>
      </c>
      <c r="D39" s="6">
        <f t="shared" si="1"/>
        <v>3.0224383580131216</v>
      </c>
      <c r="E39" s="6">
        <f t="shared" si="2"/>
        <v>4.6665509684605579</v>
      </c>
      <c r="F39" s="6">
        <f t="shared" si="3"/>
        <v>4.3540455233992761</v>
      </c>
      <c r="G39" s="6">
        <f t="shared" si="4"/>
        <v>4.1561343632447638</v>
      </c>
      <c r="H39" s="6">
        <f t="shared" si="5"/>
        <v>4.3540455233992761</v>
      </c>
      <c r="I39" s="6">
        <f t="shared" si="6"/>
        <v>11.040821167973093</v>
      </c>
      <c r="J39" s="6">
        <f t="shared" si="7"/>
        <v>10.706431104310241</v>
      </c>
      <c r="K39" s="6">
        <f t="shared" si="8"/>
        <v>8.6406426531963323</v>
      </c>
      <c r="M39" s="1">
        <v>19</v>
      </c>
    </row>
    <row r="40" spans="2:13" x14ac:dyDescent="0.3">
      <c r="B40" s="14">
        <v>2045</v>
      </c>
      <c r="C40" s="6">
        <f t="shared" si="0"/>
        <v>3.6893613759784585</v>
      </c>
      <c r="D40" s="6">
        <f t="shared" si="1"/>
        <v>2.8379702892141987</v>
      </c>
      <c r="E40" s="6">
        <f t="shared" si="2"/>
        <v>4.3735248064297636</v>
      </c>
      <c r="F40" s="6">
        <f t="shared" si="3"/>
        <v>3.998205255646718</v>
      </c>
      <c r="G40" s="6">
        <f t="shared" si="4"/>
        <v>3.8164686531173215</v>
      </c>
      <c r="H40" s="6">
        <f t="shared" si="5"/>
        <v>3.998205255646718</v>
      </c>
      <c r="I40" s="6">
        <f t="shared" si="6"/>
        <v>10.241949135411032</v>
      </c>
      <c r="J40" s="6">
        <f t="shared" si="7"/>
        <v>9.804424088196189</v>
      </c>
      <c r="K40" s="6">
        <f t="shared" si="8"/>
        <v>8.0154384537999377</v>
      </c>
      <c r="M40" s="1">
        <v>20</v>
      </c>
    </row>
    <row r="41" spans="2:13" x14ac:dyDescent="0.3">
      <c r="B41" s="14">
        <v>2046</v>
      </c>
      <c r="C41" s="6">
        <f t="shared" si="0"/>
        <v>3.4641890854257826</v>
      </c>
      <c r="D41" s="6">
        <f t="shared" si="1"/>
        <v>2.6647608349429097</v>
      </c>
      <c r="E41" s="6">
        <f t="shared" si="2"/>
        <v>4.0988986002153363</v>
      </c>
      <c r="F41" s="6">
        <f t="shared" si="3"/>
        <v>3.6714465157453797</v>
      </c>
      <c r="G41" s="6">
        <f t="shared" si="4"/>
        <v>3.5045625832114986</v>
      </c>
      <c r="H41" s="6">
        <f t="shared" si="5"/>
        <v>3.6714465157453797</v>
      </c>
      <c r="I41" s="6">
        <f t="shared" si="6"/>
        <v>9.5008804595649625</v>
      </c>
      <c r="J41" s="6">
        <f t="shared" si="7"/>
        <v>8.9784103371759976</v>
      </c>
      <c r="K41" s="6">
        <f t="shared" si="8"/>
        <v>7.4354716640073626</v>
      </c>
      <c r="M41" s="1">
        <v>21</v>
      </c>
    </row>
    <row r="42" spans="2:13" x14ac:dyDescent="0.3">
      <c r="B42" s="14">
        <v>2047</v>
      </c>
      <c r="C42" s="6">
        <f t="shared" si="0"/>
        <v>3.2527597046251486</v>
      </c>
      <c r="D42" s="6">
        <f t="shared" si="1"/>
        <v>2.5021228497116526</v>
      </c>
      <c r="E42" s="6">
        <f t="shared" si="2"/>
        <v>3.8415169636507369</v>
      </c>
      <c r="F42" s="6">
        <f t="shared" si="3"/>
        <v>3.3713925764420378</v>
      </c>
      <c r="G42" s="6">
        <f t="shared" si="4"/>
        <v>3.218147459331036</v>
      </c>
      <c r="H42" s="6">
        <f t="shared" si="5"/>
        <v>3.3713925764420378</v>
      </c>
      <c r="I42" s="6">
        <f t="shared" si="6"/>
        <v>8.8134327083162916</v>
      </c>
      <c r="J42" s="6">
        <f t="shared" si="7"/>
        <v>8.2219874882564081</v>
      </c>
      <c r="K42" s="6">
        <f t="shared" si="8"/>
        <v>6.8974690760736195</v>
      </c>
      <c r="M42" s="1">
        <v>22</v>
      </c>
    </row>
    <row r="43" spans="2:13" x14ac:dyDescent="0.3">
      <c r="B43" s="14">
        <v>2048</v>
      </c>
      <c r="C43" s="6">
        <f t="shared" si="0"/>
        <v>3.0542344644367598</v>
      </c>
      <c r="D43" s="6">
        <f t="shared" si="1"/>
        <v>2.3494111264898154</v>
      </c>
      <c r="E43" s="6">
        <f t="shared" si="2"/>
        <v>3.6002970605911311</v>
      </c>
      <c r="F43" s="6">
        <f t="shared" si="3"/>
        <v>3.0958609517374085</v>
      </c>
      <c r="G43" s="6">
        <f t="shared" si="4"/>
        <v>2.9551399993857079</v>
      </c>
      <c r="H43" s="6">
        <f t="shared" si="5"/>
        <v>3.0958609517374085</v>
      </c>
      <c r="I43" s="6">
        <f t="shared" si="6"/>
        <v>8.1757260745049098</v>
      </c>
      <c r="J43" s="6">
        <f t="shared" si="7"/>
        <v>7.5292925716633752</v>
      </c>
      <c r="K43" s="6">
        <f t="shared" si="8"/>
        <v>6.398394319177755</v>
      </c>
      <c r="M43" s="1">
        <v>23</v>
      </c>
    </row>
    <row r="44" spans="2:13" x14ac:dyDescent="0.3">
      <c r="B44" s="14">
        <v>2049</v>
      </c>
      <c r="C44" s="6">
        <f t="shared" si="0"/>
        <v>2.8678257882035303</v>
      </c>
      <c r="D44" s="6">
        <f t="shared" si="1"/>
        <v>2.2060198370796389</v>
      </c>
      <c r="E44" s="6">
        <f t="shared" si="2"/>
        <v>3.3742240492887832</v>
      </c>
      <c r="F44" s="6">
        <f t="shared" si="3"/>
        <v>2.8428475222565734</v>
      </c>
      <c r="G44" s="6">
        <f t="shared" si="4"/>
        <v>2.7136271803358203</v>
      </c>
      <c r="H44" s="6">
        <f t="shared" si="5"/>
        <v>2.8428475222565734</v>
      </c>
      <c r="I44" s="6">
        <f t="shared" si="6"/>
        <v>7.5841614791325673</v>
      </c>
      <c r="J44" s="6">
        <f t="shared" si="7"/>
        <v>6.8949565674573039</v>
      </c>
      <c r="K44" s="6">
        <f t="shared" si="8"/>
        <v>5.935430722799401</v>
      </c>
      <c r="M44" s="1">
        <v>24</v>
      </c>
    </row>
    <row r="45" spans="2:13" x14ac:dyDescent="0.3">
      <c r="B45" s="14">
        <v>2050</v>
      </c>
      <c r="C45" s="6">
        <f t="shared" si="0"/>
        <v>2.6927941673272584</v>
      </c>
      <c r="D45" s="6">
        <f t="shared" si="1"/>
        <v>2.0713801287132756</v>
      </c>
      <c r="E45" s="6">
        <f t="shared" si="2"/>
        <v>3.162346812829226</v>
      </c>
      <c r="F45" s="6">
        <f t="shared" si="3"/>
        <v>2.6105119579950173</v>
      </c>
      <c r="G45" s="6">
        <f t="shared" si="4"/>
        <v>2.4918523235406984</v>
      </c>
      <c r="H45" s="6">
        <f t="shared" si="5"/>
        <v>2.6105119579950173</v>
      </c>
      <c r="I45" s="6">
        <f t="shared" si="6"/>
        <v>7.0354002589355913</v>
      </c>
      <c r="J45" s="6">
        <f t="shared" si="7"/>
        <v>6.3140627907118159</v>
      </c>
      <c r="K45" s="6">
        <f t="shared" si="8"/>
        <v>5.5059654200365493</v>
      </c>
      <c r="M45" s="1">
        <v>25</v>
      </c>
    </row>
    <row r="46" spans="2:13" x14ac:dyDescent="0.3">
      <c r="M46" s="1">
        <v>26</v>
      </c>
    </row>
    <row r="47" spans="2:13" x14ac:dyDescent="0.3">
      <c r="M47" s="1">
        <v>30</v>
      </c>
    </row>
    <row r="48" spans="2:13" x14ac:dyDescent="0.3">
      <c r="M48" s="1">
        <v>31</v>
      </c>
    </row>
    <row r="49" spans="13:13" x14ac:dyDescent="0.3">
      <c r="M49" s="1">
        <v>32</v>
      </c>
    </row>
    <row r="50" spans="13:13" x14ac:dyDescent="0.3">
      <c r="M50" s="1">
        <v>33</v>
      </c>
    </row>
    <row r="51" spans="13:13" x14ac:dyDescent="0.3">
      <c r="M51" s="1">
        <v>34</v>
      </c>
    </row>
    <row r="52" spans="13:13" x14ac:dyDescent="0.3">
      <c r="M52" s="1">
        <v>35</v>
      </c>
    </row>
    <row r="53" spans="13:13" x14ac:dyDescent="0.3">
      <c r="M53" s="1">
        <v>36</v>
      </c>
    </row>
    <row r="54" spans="13:13" x14ac:dyDescent="0.3">
      <c r="M54" s="1">
        <v>37</v>
      </c>
    </row>
    <row r="55" spans="13:13" x14ac:dyDescent="0.3">
      <c r="M55" s="1">
        <v>38</v>
      </c>
    </row>
    <row r="56" spans="13:13" x14ac:dyDescent="0.3">
      <c r="M56" s="1">
        <v>39</v>
      </c>
    </row>
    <row r="57" spans="13:13" x14ac:dyDescent="0.3">
      <c r="M57" s="1">
        <v>40</v>
      </c>
    </row>
    <row r="58" spans="13:13" x14ac:dyDescent="0.3">
      <c r="M58" s="1">
        <v>41</v>
      </c>
    </row>
    <row r="59" spans="13:13" x14ac:dyDescent="0.3">
      <c r="M59" s="1">
        <v>42</v>
      </c>
    </row>
    <row r="60" spans="13:13" x14ac:dyDescent="0.3">
      <c r="M60" s="1">
        <v>43</v>
      </c>
    </row>
    <row r="61" spans="13:13" x14ac:dyDescent="0.3">
      <c r="M61" s="1">
        <v>44</v>
      </c>
    </row>
    <row r="62" spans="13:13" x14ac:dyDescent="0.3">
      <c r="M62" s="1">
        <v>45</v>
      </c>
    </row>
    <row r="63" spans="13:13" x14ac:dyDescent="0.3">
      <c r="M63" s="1">
        <v>46</v>
      </c>
    </row>
    <row r="64" spans="13:13" x14ac:dyDescent="0.3">
      <c r="M64" s="1">
        <v>47</v>
      </c>
    </row>
    <row r="65" spans="13:13" x14ac:dyDescent="0.3">
      <c r="M65" s="1">
        <v>48</v>
      </c>
    </row>
    <row r="66" spans="13:13" x14ac:dyDescent="0.3">
      <c r="M66" s="1">
        <v>49</v>
      </c>
    </row>
  </sheetData>
  <mergeCells count="5">
    <mergeCell ref="C13:K15"/>
    <mergeCell ref="C17:K17"/>
    <mergeCell ref="C2:K7"/>
    <mergeCell ref="C8:K9"/>
    <mergeCell ref="C10:K12"/>
  </mergeCells>
  <hyperlinks>
    <hyperlink ref="M2" location="'Foreword &amp; Content'!A1" display="Return to Home" xr:uid="{C2FB7CED-2046-474E-90A0-19DEA3FAB99D}"/>
  </hyperlink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C6FE1-E4C5-467A-A6DA-7B09210B907E}">
  <sheetPr>
    <tabColor theme="9" tint="0.79998168889431442"/>
  </sheetPr>
  <dimension ref="B2:L73"/>
  <sheetViews>
    <sheetView zoomScale="92" workbookViewId="0">
      <selection activeCell="L2" sqref="L2"/>
    </sheetView>
  </sheetViews>
  <sheetFormatPr defaultRowHeight="14" x14ac:dyDescent="0.3"/>
  <cols>
    <col min="1" max="1" width="8.7265625" style="1"/>
    <col min="2" max="2" width="8.7265625" style="3"/>
    <col min="3" max="3" width="18.7265625" style="3" bestFit="1" customWidth="1"/>
    <col min="4" max="4" width="24.36328125" style="3" customWidth="1"/>
    <col min="5" max="5" width="15.6328125" style="1" bestFit="1" customWidth="1"/>
    <col min="6" max="6" width="15.81640625" style="1" bestFit="1" customWidth="1"/>
    <col min="7" max="8" width="13.1796875" style="1" bestFit="1" customWidth="1"/>
    <col min="9" max="9" width="18.453125" style="1" bestFit="1" customWidth="1"/>
    <col min="10" max="10" width="16.7265625" style="1" bestFit="1" customWidth="1"/>
    <col min="11" max="11" width="8.7265625" style="1"/>
    <col min="12" max="12" width="15.90625" style="1" bestFit="1" customWidth="1"/>
    <col min="13" max="16384" width="8.7265625" style="1"/>
  </cols>
  <sheetData>
    <row r="2" spans="2:12" ht="14" customHeight="1" x14ac:dyDescent="0.3">
      <c r="B2" s="77" t="s">
        <v>217</v>
      </c>
      <c r="C2" s="77"/>
      <c r="D2" s="77"/>
      <c r="E2" s="77"/>
      <c r="F2" s="77"/>
      <c r="G2" s="77"/>
      <c r="H2" s="77"/>
      <c r="I2" s="77"/>
      <c r="J2" s="77"/>
      <c r="L2" s="26" t="s">
        <v>199</v>
      </c>
    </row>
    <row r="3" spans="2:12" x14ac:dyDescent="0.3">
      <c r="B3" s="77"/>
      <c r="C3" s="77"/>
      <c r="D3" s="77"/>
      <c r="E3" s="77"/>
      <c r="F3" s="77"/>
      <c r="G3" s="77"/>
      <c r="H3" s="77"/>
      <c r="I3" s="77"/>
      <c r="J3" s="77"/>
    </row>
    <row r="4" spans="2:12" x14ac:dyDescent="0.3">
      <c r="B4" s="77"/>
      <c r="C4" s="77"/>
      <c r="D4" s="77"/>
      <c r="E4" s="77"/>
      <c r="F4" s="77"/>
      <c r="G4" s="77"/>
      <c r="H4" s="77"/>
      <c r="I4" s="77"/>
      <c r="J4" s="77"/>
    </row>
    <row r="5" spans="2:12" x14ac:dyDescent="0.3">
      <c r="B5" s="77"/>
      <c r="C5" s="77"/>
      <c r="D5" s="77"/>
      <c r="E5" s="77"/>
      <c r="F5" s="77"/>
      <c r="G5" s="77"/>
      <c r="H5" s="77"/>
      <c r="I5" s="77"/>
      <c r="J5" s="77"/>
    </row>
    <row r="6" spans="2:12" x14ac:dyDescent="0.3">
      <c r="B6" s="77"/>
      <c r="C6" s="77"/>
      <c r="D6" s="77"/>
      <c r="E6" s="77"/>
      <c r="F6" s="77"/>
      <c r="G6" s="77"/>
      <c r="H6" s="77"/>
      <c r="I6" s="77"/>
      <c r="J6" s="77"/>
    </row>
    <row r="7" spans="2:12" x14ac:dyDescent="0.3">
      <c r="B7" s="77"/>
      <c r="C7" s="77"/>
      <c r="D7" s="77"/>
      <c r="E7" s="77"/>
      <c r="F7" s="77"/>
      <c r="G7" s="77"/>
      <c r="H7" s="77"/>
      <c r="I7" s="77"/>
      <c r="J7" s="77"/>
    </row>
    <row r="8" spans="2:12" x14ac:dyDescent="0.3">
      <c r="B8" s="77"/>
      <c r="C8" s="77"/>
      <c r="D8" s="77"/>
      <c r="E8" s="77"/>
      <c r="F8" s="77"/>
      <c r="G8" s="77"/>
      <c r="H8" s="77"/>
      <c r="I8" s="77"/>
      <c r="J8" s="77"/>
    </row>
    <row r="9" spans="2:12" x14ac:dyDescent="0.3">
      <c r="B9" s="77"/>
      <c r="C9" s="77"/>
      <c r="D9" s="77"/>
      <c r="E9" s="77"/>
      <c r="F9" s="77"/>
      <c r="G9" s="77"/>
      <c r="H9" s="77"/>
      <c r="I9" s="77"/>
      <c r="J9" s="77"/>
    </row>
    <row r="10" spans="2:12" x14ac:dyDescent="0.3">
      <c r="B10" s="77"/>
      <c r="C10" s="77"/>
      <c r="D10" s="77"/>
      <c r="E10" s="77"/>
      <c r="F10" s="77"/>
      <c r="G10" s="77"/>
      <c r="H10" s="77"/>
      <c r="I10" s="77"/>
      <c r="J10" s="77"/>
    </row>
    <row r="11" spans="2:12" x14ac:dyDescent="0.3">
      <c r="B11" s="77"/>
      <c r="C11" s="77"/>
      <c r="D11" s="77"/>
      <c r="E11" s="77"/>
      <c r="F11" s="77"/>
      <c r="G11" s="77"/>
      <c r="H11" s="77"/>
      <c r="I11" s="77"/>
      <c r="J11" s="77"/>
    </row>
    <row r="12" spans="2:12" x14ac:dyDescent="0.3">
      <c r="B12" s="77"/>
      <c r="C12" s="77"/>
      <c r="D12" s="77"/>
      <c r="E12" s="77"/>
      <c r="F12" s="77"/>
      <c r="G12" s="77"/>
      <c r="H12" s="77"/>
      <c r="I12" s="77"/>
      <c r="J12" s="77"/>
    </row>
    <row r="13" spans="2:12" x14ac:dyDescent="0.3">
      <c r="B13" s="77"/>
      <c r="C13" s="77"/>
      <c r="D13" s="77"/>
      <c r="E13" s="77"/>
      <c r="F13" s="77"/>
      <c r="G13" s="77"/>
      <c r="H13" s="77"/>
      <c r="I13" s="77"/>
      <c r="J13" s="77"/>
    </row>
    <row r="14" spans="2:12" x14ac:dyDescent="0.3">
      <c r="B14" s="77"/>
      <c r="C14" s="77"/>
      <c r="D14" s="77"/>
      <c r="E14" s="77"/>
      <c r="F14" s="77"/>
      <c r="G14" s="77"/>
      <c r="H14" s="77"/>
      <c r="I14" s="77"/>
      <c r="J14" s="77"/>
    </row>
    <row r="15" spans="2:12" ht="14" customHeight="1" x14ac:dyDescent="0.3">
      <c r="B15" s="75" t="s">
        <v>94</v>
      </c>
      <c r="C15" s="75"/>
      <c r="D15" s="75"/>
      <c r="E15" s="75"/>
      <c r="F15" s="75"/>
      <c r="G15" s="75"/>
      <c r="H15" s="75"/>
      <c r="I15" s="75"/>
      <c r="J15" s="75"/>
    </row>
    <row r="16" spans="2:12" x14ac:dyDescent="0.3">
      <c r="B16" s="75"/>
      <c r="C16" s="75"/>
      <c r="D16" s="75"/>
      <c r="E16" s="75"/>
      <c r="F16" s="75"/>
      <c r="G16" s="75"/>
      <c r="H16" s="75"/>
      <c r="I16" s="75"/>
      <c r="J16" s="75"/>
    </row>
    <row r="17" spans="2:10" x14ac:dyDescent="0.3">
      <c r="B17" s="77" t="s">
        <v>218</v>
      </c>
      <c r="C17" s="77"/>
      <c r="D17" s="77"/>
      <c r="E17" s="77"/>
      <c r="F17" s="77"/>
      <c r="G17" s="77"/>
      <c r="H17" s="77"/>
      <c r="I17" s="77"/>
      <c r="J17" s="77"/>
    </row>
    <row r="18" spans="2:10" x14ac:dyDescent="0.3">
      <c r="B18" s="77"/>
      <c r="C18" s="77"/>
      <c r="D18" s="77"/>
      <c r="E18" s="77"/>
      <c r="F18" s="77"/>
      <c r="G18" s="77"/>
      <c r="H18" s="77"/>
      <c r="I18" s="77"/>
      <c r="J18" s="77"/>
    </row>
    <row r="19" spans="2:10" x14ac:dyDescent="0.3">
      <c r="B19" s="77"/>
      <c r="C19" s="77"/>
      <c r="D19" s="77"/>
      <c r="E19" s="77"/>
      <c r="F19" s="77"/>
      <c r="G19" s="77"/>
      <c r="H19" s="77"/>
      <c r="I19" s="77"/>
      <c r="J19" s="77"/>
    </row>
    <row r="20" spans="2:10" x14ac:dyDescent="0.3">
      <c r="B20" s="75" t="s">
        <v>95</v>
      </c>
      <c r="C20" s="75"/>
      <c r="D20" s="75"/>
      <c r="E20" s="75"/>
      <c r="F20" s="75"/>
      <c r="G20" s="75"/>
      <c r="H20" s="75"/>
      <c r="I20" s="75"/>
      <c r="J20" s="75"/>
    </row>
    <row r="21" spans="2:10" x14ac:dyDescent="0.3">
      <c r="B21" s="75"/>
      <c r="C21" s="75"/>
      <c r="D21" s="75"/>
      <c r="E21" s="75"/>
      <c r="F21" s="75"/>
      <c r="G21" s="75"/>
      <c r="H21" s="75"/>
      <c r="I21" s="75"/>
      <c r="J21" s="75"/>
    </row>
    <row r="22" spans="2:10" x14ac:dyDescent="0.3">
      <c r="B22" s="75"/>
      <c r="C22" s="75"/>
      <c r="D22" s="75"/>
      <c r="E22" s="75"/>
      <c r="F22" s="75"/>
      <c r="G22" s="75"/>
      <c r="H22" s="75"/>
      <c r="I22" s="75"/>
      <c r="J22" s="75"/>
    </row>
    <row r="23" spans="2:10" x14ac:dyDescent="0.3">
      <c r="B23" s="75"/>
      <c r="C23" s="75"/>
      <c r="D23" s="75"/>
      <c r="E23" s="75"/>
      <c r="F23" s="75"/>
      <c r="G23" s="75"/>
      <c r="H23" s="75"/>
      <c r="I23" s="75"/>
      <c r="J23" s="75"/>
    </row>
    <row r="24" spans="2:10" x14ac:dyDescent="0.3">
      <c r="B24" s="75"/>
      <c r="C24" s="75"/>
      <c r="D24" s="75"/>
      <c r="E24" s="75"/>
      <c r="F24" s="75"/>
      <c r="G24" s="75"/>
      <c r="H24" s="75"/>
      <c r="I24" s="75"/>
      <c r="J24" s="75"/>
    </row>
    <row r="25" spans="2:10" x14ac:dyDescent="0.3">
      <c r="B25" s="75"/>
      <c r="C25" s="75"/>
      <c r="D25" s="75"/>
      <c r="E25" s="75"/>
      <c r="F25" s="75"/>
      <c r="G25" s="75"/>
      <c r="H25" s="75"/>
      <c r="I25" s="75"/>
      <c r="J25" s="75"/>
    </row>
    <row r="26" spans="2:10" x14ac:dyDescent="0.3">
      <c r="B26" s="75"/>
      <c r="C26" s="75"/>
      <c r="D26" s="75"/>
      <c r="E26" s="75"/>
      <c r="F26" s="75"/>
      <c r="G26" s="75"/>
      <c r="H26" s="75"/>
      <c r="I26" s="75"/>
      <c r="J26" s="75"/>
    </row>
    <row r="27" spans="2:10" x14ac:dyDescent="0.3">
      <c r="B27" s="75"/>
      <c r="C27" s="75"/>
      <c r="D27" s="75"/>
      <c r="E27" s="75"/>
      <c r="F27" s="75"/>
      <c r="G27" s="75"/>
      <c r="H27" s="75"/>
      <c r="I27" s="75"/>
      <c r="J27" s="75"/>
    </row>
    <row r="28" spans="2:10" x14ac:dyDescent="0.3">
      <c r="B28" s="75"/>
      <c r="C28" s="75"/>
      <c r="D28" s="75"/>
      <c r="E28" s="75"/>
      <c r="F28" s="75"/>
      <c r="G28" s="75"/>
      <c r="H28" s="75"/>
      <c r="I28" s="75"/>
      <c r="J28" s="75"/>
    </row>
    <row r="29" spans="2:10" x14ac:dyDescent="0.3">
      <c r="B29" s="75"/>
      <c r="C29" s="75"/>
      <c r="D29" s="75"/>
      <c r="E29" s="75"/>
      <c r="F29" s="75"/>
      <c r="G29" s="75"/>
      <c r="H29" s="75"/>
      <c r="I29" s="75"/>
      <c r="J29" s="75"/>
    </row>
    <row r="30" spans="2:10" x14ac:dyDescent="0.3">
      <c r="B30" s="75"/>
      <c r="C30" s="75"/>
      <c r="D30" s="75"/>
      <c r="E30" s="75"/>
      <c r="F30" s="75"/>
      <c r="G30" s="75"/>
      <c r="H30" s="75"/>
      <c r="I30" s="75"/>
      <c r="J30" s="75"/>
    </row>
    <row r="31" spans="2:10" x14ac:dyDescent="0.3">
      <c r="B31" s="75"/>
      <c r="C31" s="75"/>
      <c r="D31" s="75"/>
      <c r="E31" s="75"/>
      <c r="F31" s="75"/>
      <c r="G31" s="75"/>
      <c r="H31" s="75"/>
      <c r="I31" s="75"/>
      <c r="J31" s="75"/>
    </row>
    <row r="32" spans="2:10" x14ac:dyDescent="0.3">
      <c r="B32" s="75"/>
      <c r="C32" s="75"/>
      <c r="D32" s="75"/>
      <c r="E32" s="75"/>
      <c r="F32" s="75"/>
      <c r="G32" s="75"/>
      <c r="H32" s="75"/>
      <c r="I32" s="75"/>
      <c r="J32" s="75"/>
    </row>
    <row r="33" spans="2:10" x14ac:dyDescent="0.3">
      <c r="B33" s="75"/>
      <c r="C33" s="75"/>
      <c r="D33" s="75"/>
      <c r="E33" s="75"/>
      <c r="F33" s="75"/>
      <c r="G33" s="75"/>
      <c r="H33" s="75"/>
      <c r="I33" s="75"/>
      <c r="J33" s="75"/>
    </row>
    <row r="34" spans="2:10" x14ac:dyDescent="0.3">
      <c r="B34" s="75"/>
      <c r="C34" s="75"/>
      <c r="D34" s="75"/>
      <c r="E34" s="75"/>
      <c r="F34" s="75"/>
      <c r="G34" s="75"/>
      <c r="H34" s="75"/>
      <c r="I34" s="75"/>
      <c r="J34" s="75"/>
    </row>
    <row r="35" spans="2:10" x14ac:dyDescent="0.3">
      <c r="B35" s="75"/>
      <c r="C35" s="75"/>
      <c r="D35" s="75"/>
      <c r="E35" s="75"/>
      <c r="F35" s="75"/>
      <c r="G35" s="75"/>
      <c r="H35" s="75"/>
      <c r="I35" s="75"/>
      <c r="J35" s="75"/>
    </row>
    <row r="36" spans="2:10" x14ac:dyDescent="0.3">
      <c r="B36" s="75"/>
      <c r="C36" s="75"/>
      <c r="D36" s="75"/>
      <c r="E36" s="75"/>
      <c r="F36" s="75"/>
      <c r="G36" s="75"/>
      <c r="H36" s="75"/>
      <c r="I36" s="75"/>
      <c r="J36" s="75"/>
    </row>
    <row r="37" spans="2:10" x14ac:dyDescent="0.3">
      <c r="B37" s="75"/>
      <c r="C37" s="75"/>
      <c r="D37" s="75"/>
      <c r="E37" s="75"/>
      <c r="F37" s="75"/>
      <c r="G37" s="75"/>
      <c r="H37" s="75"/>
      <c r="I37" s="75"/>
      <c r="J37" s="75"/>
    </row>
    <row r="38" spans="2:10" x14ac:dyDescent="0.3">
      <c r="B38" s="75"/>
      <c r="C38" s="75"/>
      <c r="D38" s="75"/>
      <c r="E38" s="75"/>
      <c r="F38" s="75"/>
      <c r="G38" s="75"/>
      <c r="H38" s="75"/>
      <c r="I38" s="75"/>
      <c r="J38" s="75"/>
    </row>
    <row r="39" spans="2:10" x14ac:dyDescent="0.3">
      <c r="B39" s="75"/>
      <c r="C39" s="75"/>
      <c r="D39" s="75"/>
      <c r="E39" s="75"/>
      <c r="F39" s="75"/>
      <c r="G39" s="75"/>
      <c r="H39" s="75"/>
      <c r="I39" s="75"/>
      <c r="J39" s="75"/>
    </row>
    <row r="40" spans="2:10" x14ac:dyDescent="0.3">
      <c r="B40" s="75"/>
      <c r="C40" s="75"/>
      <c r="D40" s="75"/>
      <c r="E40" s="75"/>
      <c r="F40" s="75"/>
      <c r="G40" s="75"/>
      <c r="H40" s="75"/>
      <c r="I40" s="75"/>
      <c r="J40" s="75"/>
    </row>
    <row r="41" spans="2:10" x14ac:dyDescent="0.3">
      <c r="B41" s="19"/>
      <c r="C41" s="19"/>
      <c r="D41" s="19"/>
      <c r="E41" s="19"/>
      <c r="F41" s="19"/>
      <c r="G41" s="19"/>
      <c r="H41" s="19"/>
      <c r="I41" s="19"/>
      <c r="J41" s="19"/>
    </row>
    <row r="42" spans="2:10" x14ac:dyDescent="0.3">
      <c r="B42" s="19"/>
      <c r="C42" s="19"/>
      <c r="D42" s="19"/>
      <c r="E42" s="19"/>
      <c r="F42" s="19"/>
      <c r="G42" s="19"/>
      <c r="H42" s="19"/>
      <c r="I42" s="19"/>
      <c r="J42" s="19"/>
    </row>
    <row r="43" spans="2:10" x14ac:dyDescent="0.3">
      <c r="E43" s="76" t="s">
        <v>31</v>
      </c>
      <c r="F43" s="76"/>
      <c r="G43" s="76"/>
      <c r="H43" s="76"/>
      <c r="I43" s="76"/>
      <c r="J43" s="76"/>
    </row>
    <row r="44" spans="2:10" x14ac:dyDescent="0.3">
      <c r="B44" s="13" t="s">
        <v>30</v>
      </c>
      <c r="C44" s="13" t="s">
        <v>32</v>
      </c>
      <c r="D44" s="13" t="s">
        <v>91</v>
      </c>
      <c r="E44" s="8" t="s">
        <v>7</v>
      </c>
      <c r="F44" s="8" t="s">
        <v>8</v>
      </c>
      <c r="G44" s="8" t="s">
        <v>9</v>
      </c>
      <c r="H44" s="8" t="s">
        <v>10</v>
      </c>
      <c r="I44" s="8" t="s">
        <v>17</v>
      </c>
      <c r="J44" s="8" t="s">
        <v>16</v>
      </c>
    </row>
    <row r="45" spans="2:10" x14ac:dyDescent="0.3">
      <c r="B45" s="14">
        <v>1</v>
      </c>
      <c r="C45" s="8" t="s">
        <v>33</v>
      </c>
      <c r="D45" s="16" t="s">
        <v>62</v>
      </c>
      <c r="E45" s="5">
        <v>271.03387500000002</v>
      </c>
      <c r="F45" s="5">
        <v>0</v>
      </c>
      <c r="G45" s="5">
        <v>6806.4</v>
      </c>
      <c r="H45" s="5">
        <v>13333.333333333332</v>
      </c>
      <c r="I45" s="5">
        <v>0</v>
      </c>
      <c r="J45" s="5">
        <v>786</v>
      </c>
    </row>
    <row r="46" spans="2:10" x14ac:dyDescent="0.3">
      <c r="B46" s="14">
        <v>2</v>
      </c>
      <c r="C46" s="8" t="s">
        <v>34</v>
      </c>
      <c r="D46" s="16" t="s">
        <v>63</v>
      </c>
      <c r="E46" s="5">
        <v>220.31512499999999</v>
      </c>
      <c r="F46" s="5">
        <v>0</v>
      </c>
      <c r="G46" s="5">
        <v>8547.84</v>
      </c>
      <c r="H46" s="5">
        <v>0</v>
      </c>
      <c r="I46" s="5">
        <v>0</v>
      </c>
      <c r="J46" s="5">
        <v>1204</v>
      </c>
    </row>
    <row r="47" spans="2:10" x14ac:dyDescent="0.3">
      <c r="B47" s="14">
        <v>3</v>
      </c>
      <c r="C47" s="8" t="s">
        <v>35</v>
      </c>
      <c r="D47" s="16" t="s">
        <v>64</v>
      </c>
      <c r="E47" s="5">
        <v>349.734375</v>
      </c>
      <c r="F47" s="5">
        <v>0</v>
      </c>
      <c r="G47" s="5">
        <v>4675.2</v>
      </c>
      <c r="H47" s="5">
        <v>13333.333333333332</v>
      </c>
      <c r="I47" s="5">
        <v>0</v>
      </c>
      <c r="J47" s="5">
        <v>0</v>
      </c>
    </row>
    <row r="48" spans="2:10" x14ac:dyDescent="0.3">
      <c r="B48" s="14">
        <v>4</v>
      </c>
      <c r="C48" s="8" t="s">
        <v>36</v>
      </c>
      <c r="D48" s="16" t="s">
        <v>65</v>
      </c>
      <c r="E48" s="5">
        <v>495.91500000000002</v>
      </c>
      <c r="F48" s="5">
        <v>0</v>
      </c>
      <c r="G48" s="5">
        <v>706.56000000000006</v>
      </c>
      <c r="H48" s="5">
        <v>13333.333333333332</v>
      </c>
      <c r="I48" s="5">
        <v>0</v>
      </c>
      <c r="J48" s="5">
        <v>50</v>
      </c>
    </row>
    <row r="49" spans="2:10" x14ac:dyDescent="0.3">
      <c r="B49" s="14">
        <v>5</v>
      </c>
      <c r="C49" s="8" t="s">
        <v>37</v>
      </c>
      <c r="D49" s="16" t="s">
        <v>66</v>
      </c>
      <c r="E49" s="5">
        <v>1440.46875</v>
      </c>
      <c r="F49" s="5">
        <v>0</v>
      </c>
      <c r="G49" s="5">
        <v>7077.12</v>
      </c>
      <c r="H49" s="5">
        <v>0</v>
      </c>
      <c r="I49" s="5">
        <v>3800</v>
      </c>
      <c r="J49" s="5">
        <v>50</v>
      </c>
    </row>
    <row r="50" spans="2:10" x14ac:dyDescent="0.3">
      <c r="B50" s="14">
        <v>6</v>
      </c>
      <c r="C50" s="8" t="s">
        <v>38</v>
      </c>
      <c r="D50" s="17" t="s">
        <v>67</v>
      </c>
      <c r="E50" s="5">
        <v>1342.287</v>
      </c>
      <c r="F50" s="5">
        <v>0</v>
      </c>
      <c r="G50" s="5">
        <v>3957.1200000000003</v>
      </c>
      <c r="H50" s="5">
        <v>0</v>
      </c>
      <c r="I50" s="5">
        <v>0</v>
      </c>
      <c r="J50" s="5">
        <v>0</v>
      </c>
    </row>
    <row r="51" spans="2:10" x14ac:dyDescent="0.3">
      <c r="B51" s="14">
        <v>7</v>
      </c>
      <c r="C51" s="8" t="s">
        <v>39</v>
      </c>
      <c r="D51" s="16" t="s">
        <v>68</v>
      </c>
      <c r="E51" s="5">
        <v>418.81875000000002</v>
      </c>
      <c r="F51" s="5">
        <v>0</v>
      </c>
      <c r="G51" s="5">
        <v>1578.24</v>
      </c>
      <c r="H51" s="5">
        <v>13333.333333333332</v>
      </c>
      <c r="I51" s="5">
        <v>0</v>
      </c>
      <c r="J51" s="5">
        <v>0</v>
      </c>
    </row>
    <row r="52" spans="2:10" x14ac:dyDescent="0.3">
      <c r="B52" s="14">
        <v>8</v>
      </c>
      <c r="C52" s="8" t="s">
        <v>40</v>
      </c>
      <c r="D52" s="16" t="s">
        <v>69</v>
      </c>
      <c r="E52" s="5">
        <v>226.96462500000001</v>
      </c>
      <c r="F52" s="5">
        <v>0</v>
      </c>
      <c r="G52" s="5">
        <v>0</v>
      </c>
      <c r="H52" s="5">
        <v>0</v>
      </c>
      <c r="I52" s="5">
        <v>0</v>
      </c>
      <c r="J52" s="5">
        <v>0</v>
      </c>
    </row>
    <row r="53" spans="2:10" x14ac:dyDescent="0.3">
      <c r="B53" s="14">
        <v>9</v>
      </c>
      <c r="C53" s="8" t="s">
        <v>41</v>
      </c>
      <c r="D53" s="16" t="s">
        <v>70</v>
      </c>
      <c r="E53" s="5">
        <v>211.66537500000001</v>
      </c>
      <c r="F53" s="5">
        <v>0</v>
      </c>
      <c r="G53" s="5">
        <v>2883.84</v>
      </c>
      <c r="H53" s="5">
        <v>13333.333333333332</v>
      </c>
      <c r="I53" s="5">
        <v>0</v>
      </c>
      <c r="J53" s="5">
        <v>0</v>
      </c>
    </row>
    <row r="54" spans="2:10" x14ac:dyDescent="0.3">
      <c r="B54" s="14">
        <v>10</v>
      </c>
      <c r="C54" s="8" t="s">
        <v>42</v>
      </c>
      <c r="D54" s="16" t="s">
        <v>71</v>
      </c>
      <c r="E54" s="5">
        <v>1822.75875</v>
      </c>
      <c r="F54" s="5">
        <v>0</v>
      </c>
      <c r="G54" s="5">
        <v>2064</v>
      </c>
      <c r="H54" s="5">
        <v>0</v>
      </c>
      <c r="I54" s="5">
        <v>0</v>
      </c>
      <c r="J54" s="5">
        <v>0</v>
      </c>
    </row>
    <row r="55" spans="2:10" x14ac:dyDescent="0.3">
      <c r="B55" s="14">
        <v>11</v>
      </c>
      <c r="C55" s="8" t="s">
        <v>43</v>
      </c>
      <c r="D55" s="16" t="s">
        <v>72</v>
      </c>
      <c r="E55" s="5">
        <v>1147.54125</v>
      </c>
      <c r="F55" s="5">
        <v>0</v>
      </c>
      <c r="G55" s="5">
        <v>243.84</v>
      </c>
      <c r="H55" s="5">
        <v>13333.333333333332</v>
      </c>
      <c r="I55" s="5">
        <v>0</v>
      </c>
      <c r="J55" s="5">
        <v>0</v>
      </c>
    </row>
    <row r="56" spans="2:10" x14ac:dyDescent="0.3">
      <c r="B56" s="14">
        <v>12</v>
      </c>
      <c r="C56" s="8" t="s">
        <v>44</v>
      </c>
      <c r="D56" s="16" t="s">
        <v>73</v>
      </c>
      <c r="E56" s="5">
        <v>1138.26</v>
      </c>
      <c r="F56" s="5">
        <v>0</v>
      </c>
      <c r="G56" s="5">
        <v>0</v>
      </c>
      <c r="H56" s="5">
        <v>6000</v>
      </c>
      <c r="I56" s="5">
        <v>2700</v>
      </c>
      <c r="J56" s="5">
        <v>0</v>
      </c>
    </row>
    <row r="57" spans="2:10" x14ac:dyDescent="0.3">
      <c r="B57" s="14">
        <v>13</v>
      </c>
      <c r="C57" s="8" t="s">
        <v>45</v>
      </c>
      <c r="D57" s="16" t="s">
        <v>74</v>
      </c>
      <c r="E57" s="5">
        <v>2085.5100000000002</v>
      </c>
      <c r="F57" s="5">
        <v>0</v>
      </c>
      <c r="G57" s="5">
        <v>2645.76</v>
      </c>
      <c r="H57" s="5">
        <v>0</v>
      </c>
      <c r="I57" s="5">
        <v>0</v>
      </c>
      <c r="J57" s="5">
        <v>0</v>
      </c>
    </row>
    <row r="58" spans="2:10" x14ac:dyDescent="0.3">
      <c r="B58" s="14">
        <v>14</v>
      </c>
      <c r="C58" s="8" t="s">
        <v>46</v>
      </c>
      <c r="D58" s="16" t="s">
        <v>75</v>
      </c>
      <c r="E58" s="5">
        <v>857.25374999999997</v>
      </c>
      <c r="F58" s="5">
        <v>0</v>
      </c>
      <c r="G58" s="5">
        <v>2273.2800000000002</v>
      </c>
      <c r="H58" s="5">
        <v>0</v>
      </c>
      <c r="I58" s="5">
        <v>0</v>
      </c>
      <c r="J58" s="5">
        <v>0</v>
      </c>
    </row>
    <row r="59" spans="2:10" x14ac:dyDescent="0.3">
      <c r="B59" s="14">
        <v>15</v>
      </c>
      <c r="C59" s="8" t="s">
        <v>47</v>
      </c>
      <c r="D59" s="16" t="s">
        <v>76</v>
      </c>
      <c r="E59" s="5">
        <v>1505.5274999999999</v>
      </c>
      <c r="F59" s="5">
        <v>2640.4429799999994</v>
      </c>
      <c r="G59" s="5">
        <v>1601.28</v>
      </c>
      <c r="H59" s="5">
        <v>0</v>
      </c>
      <c r="I59" s="5">
        <v>0</v>
      </c>
      <c r="J59" s="5">
        <v>0</v>
      </c>
    </row>
    <row r="60" spans="2:10" x14ac:dyDescent="0.3">
      <c r="B60" s="14">
        <v>16</v>
      </c>
      <c r="C60" s="8" t="s">
        <v>48</v>
      </c>
      <c r="D60" s="16" t="s">
        <v>77</v>
      </c>
      <c r="E60" s="5">
        <v>429.48750000000001</v>
      </c>
      <c r="F60" s="5">
        <v>0</v>
      </c>
      <c r="G60" s="5">
        <v>170.88</v>
      </c>
      <c r="H60" s="5">
        <v>13333.333333333332</v>
      </c>
      <c r="I60" s="5">
        <v>0</v>
      </c>
      <c r="J60" s="5">
        <v>0</v>
      </c>
    </row>
    <row r="61" spans="2:10" x14ac:dyDescent="0.3">
      <c r="B61" s="14">
        <v>17</v>
      </c>
      <c r="C61" s="8" t="s">
        <v>49</v>
      </c>
      <c r="D61" s="16" t="s">
        <v>78</v>
      </c>
      <c r="E61" s="5">
        <v>846.06</v>
      </c>
      <c r="F61" s="5">
        <v>0</v>
      </c>
      <c r="G61" s="5">
        <v>0</v>
      </c>
      <c r="H61" s="5">
        <v>0</v>
      </c>
      <c r="I61" s="5">
        <v>0</v>
      </c>
      <c r="J61" s="5">
        <v>1.89</v>
      </c>
    </row>
    <row r="62" spans="2:10" x14ac:dyDescent="0.3">
      <c r="B62" s="14">
        <v>18</v>
      </c>
      <c r="C62" s="8" t="s">
        <v>50</v>
      </c>
      <c r="D62" s="16" t="s">
        <v>79</v>
      </c>
      <c r="E62" s="5">
        <v>2150.7525000000001</v>
      </c>
      <c r="F62" s="5">
        <v>0</v>
      </c>
      <c r="G62" s="5">
        <v>560.64</v>
      </c>
      <c r="H62" s="5">
        <v>0</v>
      </c>
      <c r="I62" s="5">
        <v>0</v>
      </c>
      <c r="J62" s="5">
        <v>8.41</v>
      </c>
    </row>
    <row r="63" spans="2:10" x14ac:dyDescent="0.3">
      <c r="B63" s="14">
        <v>19</v>
      </c>
      <c r="C63" s="8" t="s">
        <v>51</v>
      </c>
      <c r="D63" s="16" t="s">
        <v>80</v>
      </c>
      <c r="E63" s="5">
        <v>353.92612500000001</v>
      </c>
      <c r="F63" s="5">
        <v>9050.7017999999989</v>
      </c>
      <c r="G63" s="5">
        <v>6007.68</v>
      </c>
      <c r="H63" s="5">
        <v>6000</v>
      </c>
      <c r="I63" s="5">
        <v>0</v>
      </c>
      <c r="J63" s="5">
        <v>0</v>
      </c>
    </row>
    <row r="64" spans="2:10" x14ac:dyDescent="0.3">
      <c r="B64" s="14">
        <v>20</v>
      </c>
      <c r="C64" s="8" t="s">
        <v>52</v>
      </c>
      <c r="D64" s="16" t="s">
        <v>81</v>
      </c>
      <c r="E64" s="5">
        <v>671.14874999999995</v>
      </c>
      <c r="F64" s="5">
        <v>9151.9821400000001</v>
      </c>
      <c r="G64" s="5">
        <v>0</v>
      </c>
      <c r="H64" s="5">
        <v>6000</v>
      </c>
      <c r="I64" s="5">
        <v>3200</v>
      </c>
      <c r="J64" s="5">
        <v>0</v>
      </c>
    </row>
    <row r="65" spans="2:10" x14ac:dyDescent="0.3">
      <c r="B65" s="14">
        <v>21</v>
      </c>
      <c r="C65" s="8" t="s">
        <v>53</v>
      </c>
      <c r="D65" s="16" t="s">
        <v>82</v>
      </c>
      <c r="E65" s="5">
        <v>666.23249999999996</v>
      </c>
      <c r="F65" s="5">
        <v>14196.03493</v>
      </c>
      <c r="G65" s="5">
        <v>2380.7999999999997</v>
      </c>
      <c r="H65" s="5">
        <v>0</v>
      </c>
      <c r="I65" s="5">
        <v>0</v>
      </c>
      <c r="J65" s="5">
        <v>0</v>
      </c>
    </row>
    <row r="66" spans="2:10" x14ac:dyDescent="0.3">
      <c r="B66" s="14">
        <v>22</v>
      </c>
      <c r="C66" s="8" t="s">
        <v>54</v>
      </c>
      <c r="D66" s="16" t="s">
        <v>83</v>
      </c>
      <c r="E66" s="5">
        <v>719.62874999999997</v>
      </c>
      <c r="F66" s="5">
        <v>0</v>
      </c>
      <c r="G66" s="5">
        <v>0</v>
      </c>
      <c r="H66" s="5">
        <v>0</v>
      </c>
      <c r="I66" s="5">
        <v>0</v>
      </c>
      <c r="J66" s="5">
        <v>0</v>
      </c>
    </row>
    <row r="67" spans="2:10" x14ac:dyDescent="0.3">
      <c r="B67" s="14">
        <v>23</v>
      </c>
      <c r="C67" s="8" t="s">
        <v>55</v>
      </c>
      <c r="D67" s="16" t="s">
        <v>84</v>
      </c>
      <c r="E67" s="5">
        <v>323.35237499999999</v>
      </c>
      <c r="F67" s="5">
        <v>3454.9447800000003</v>
      </c>
      <c r="G67" s="5">
        <v>0</v>
      </c>
      <c r="H67" s="5">
        <v>0</v>
      </c>
      <c r="I67" s="5">
        <v>2700</v>
      </c>
      <c r="J67" s="5">
        <v>0</v>
      </c>
    </row>
    <row r="68" spans="2:10" x14ac:dyDescent="0.3">
      <c r="B68" s="14">
        <v>24</v>
      </c>
      <c r="C68" s="8" t="s">
        <v>56</v>
      </c>
      <c r="D68" s="16" t="s">
        <v>85</v>
      </c>
      <c r="E68" s="5">
        <v>1303.0162499999999</v>
      </c>
      <c r="F68" s="5">
        <v>0</v>
      </c>
      <c r="G68" s="5">
        <v>0</v>
      </c>
      <c r="H68" s="5">
        <v>0</v>
      </c>
      <c r="I68" s="5">
        <v>0</v>
      </c>
      <c r="J68" s="5">
        <v>0</v>
      </c>
    </row>
    <row r="69" spans="2:10" x14ac:dyDescent="0.3">
      <c r="B69" s="14">
        <v>25</v>
      </c>
      <c r="C69" s="8" t="s">
        <v>57</v>
      </c>
      <c r="D69" s="16" t="s">
        <v>86</v>
      </c>
      <c r="E69" s="5">
        <v>2502.8587499999999</v>
      </c>
      <c r="F69" s="5">
        <v>5058.7540499999996</v>
      </c>
      <c r="G69" s="5">
        <v>0</v>
      </c>
      <c r="H69" s="5">
        <v>0</v>
      </c>
      <c r="I69" s="5">
        <v>0</v>
      </c>
      <c r="J69" s="5">
        <v>0</v>
      </c>
    </row>
    <row r="70" spans="2:10" x14ac:dyDescent="0.3">
      <c r="B70" s="14">
        <v>26</v>
      </c>
      <c r="C70" s="8" t="s">
        <v>58</v>
      </c>
      <c r="D70" s="18" t="s">
        <v>87</v>
      </c>
      <c r="E70" s="5">
        <v>972.88874999999996</v>
      </c>
      <c r="F70" s="5">
        <v>4493.5010400000001</v>
      </c>
      <c r="G70" s="5">
        <v>0</v>
      </c>
      <c r="H70" s="5">
        <v>13333.333333333332</v>
      </c>
      <c r="I70" s="5">
        <v>2400</v>
      </c>
      <c r="J70" s="5">
        <v>0</v>
      </c>
    </row>
    <row r="71" spans="2:10" x14ac:dyDescent="0.3">
      <c r="B71" s="14">
        <v>27</v>
      </c>
      <c r="C71" s="8" t="s">
        <v>59</v>
      </c>
      <c r="D71" s="16" t="s">
        <v>88</v>
      </c>
      <c r="E71" s="5">
        <v>269.49299999999999</v>
      </c>
      <c r="F71" s="5">
        <v>9222.7739099999999</v>
      </c>
      <c r="G71" s="5">
        <v>881.28000000000009</v>
      </c>
      <c r="H71" s="5">
        <v>13333.333333333332</v>
      </c>
      <c r="I71" s="5">
        <v>0</v>
      </c>
      <c r="J71" s="5">
        <v>0</v>
      </c>
    </row>
    <row r="72" spans="2:10" x14ac:dyDescent="0.3">
      <c r="B72" s="14">
        <v>28</v>
      </c>
      <c r="C72" s="8" t="s">
        <v>60</v>
      </c>
      <c r="D72" s="16" t="s">
        <v>89</v>
      </c>
      <c r="E72" s="5">
        <v>1017.2025</v>
      </c>
      <c r="F72" s="5">
        <v>10021.080089999999</v>
      </c>
      <c r="G72" s="5">
        <v>0</v>
      </c>
      <c r="H72" s="5">
        <v>6000</v>
      </c>
      <c r="I72" s="5">
        <v>0</v>
      </c>
      <c r="J72" s="5">
        <v>0</v>
      </c>
    </row>
    <row r="73" spans="2:10" x14ac:dyDescent="0.3">
      <c r="B73" s="14">
        <v>29</v>
      </c>
      <c r="C73" s="8" t="s">
        <v>61</v>
      </c>
      <c r="D73" s="16" t="s">
        <v>90</v>
      </c>
      <c r="E73" s="5">
        <v>511.67250000000001</v>
      </c>
      <c r="F73" s="5">
        <v>9408.2496200000005</v>
      </c>
      <c r="G73" s="5">
        <v>6410.88</v>
      </c>
      <c r="H73" s="5">
        <v>6000</v>
      </c>
      <c r="I73" s="5">
        <v>3200</v>
      </c>
      <c r="J73" s="5">
        <v>0</v>
      </c>
    </row>
  </sheetData>
  <mergeCells count="5">
    <mergeCell ref="E43:J43"/>
    <mergeCell ref="B2:J14"/>
    <mergeCell ref="B15:J16"/>
    <mergeCell ref="B17:J19"/>
    <mergeCell ref="B20:J40"/>
  </mergeCells>
  <hyperlinks>
    <hyperlink ref="L2" location="'Foreword &amp; Content'!A1" display="Return to Home" xr:uid="{BA3A04F1-1C72-4ABD-8D4A-08D36210BDA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6D28-591E-4E6F-98E1-2E9C071D1AF1}">
  <sheetPr>
    <tabColor theme="9" tint="0.79998168889431442"/>
  </sheetPr>
  <dimension ref="A2:I22"/>
  <sheetViews>
    <sheetView topLeftCell="A4" workbookViewId="0">
      <selection activeCell="C19" sqref="C19"/>
    </sheetView>
  </sheetViews>
  <sheetFormatPr defaultRowHeight="14" x14ac:dyDescent="0.3"/>
  <cols>
    <col min="1" max="1" width="8.7265625" style="1"/>
    <col min="2" max="2" width="23.6328125" style="1" bestFit="1" customWidth="1"/>
    <col min="3" max="3" width="29.26953125" style="1" bestFit="1" customWidth="1"/>
    <col min="4" max="8" width="8.7265625" style="1"/>
    <col min="9" max="9" width="15.90625" style="1" bestFit="1" customWidth="1"/>
    <col min="10" max="16384" width="8.7265625" style="1"/>
  </cols>
  <sheetData>
    <row r="2" spans="2:9" ht="14.5" customHeight="1" x14ac:dyDescent="0.3">
      <c r="B2" s="75" t="s">
        <v>219</v>
      </c>
      <c r="C2" s="75"/>
      <c r="D2" s="75"/>
      <c r="E2" s="75"/>
      <c r="F2" s="75"/>
      <c r="G2" s="75"/>
      <c r="I2" s="26" t="s">
        <v>199</v>
      </c>
    </row>
    <row r="3" spans="2:9" ht="14.5" customHeight="1" x14ac:dyDescent="0.3">
      <c r="B3" s="75"/>
      <c r="C3" s="75"/>
      <c r="D3" s="75"/>
      <c r="E3" s="75"/>
      <c r="F3" s="75"/>
      <c r="G3" s="75"/>
    </row>
    <row r="4" spans="2:9" ht="14.5" customHeight="1" x14ac:dyDescent="0.3">
      <c r="B4" s="75"/>
      <c r="C4" s="75"/>
      <c r="D4" s="75"/>
      <c r="E4" s="75"/>
      <c r="F4" s="75"/>
      <c r="G4" s="75"/>
    </row>
    <row r="5" spans="2:9" x14ac:dyDescent="0.3">
      <c r="B5" s="75"/>
      <c r="C5" s="75"/>
      <c r="D5" s="75"/>
      <c r="E5" s="75"/>
      <c r="F5" s="75"/>
      <c r="G5" s="75"/>
    </row>
    <row r="6" spans="2:9" x14ac:dyDescent="0.3">
      <c r="B6" s="75"/>
      <c r="C6" s="75"/>
      <c r="D6" s="75"/>
      <c r="E6" s="75"/>
      <c r="F6" s="75"/>
      <c r="G6" s="75"/>
    </row>
    <row r="7" spans="2:9" ht="14.5" customHeight="1" x14ac:dyDescent="0.3">
      <c r="B7" s="77" t="s">
        <v>99</v>
      </c>
      <c r="C7" s="77"/>
      <c r="D7" s="77"/>
      <c r="E7" s="77"/>
      <c r="F7" s="77"/>
      <c r="G7" s="77"/>
    </row>
    <row r="8" spans="2:9" x14ac:dyDescent="0.3">
      <c r="B8" s="77"/>
      <c r="C8" s="77"/>
      <c r="D8" s="77"/>
      <c r="E8" s="77"/>
      <c r="F8" s="77"/>
      <c r="G8" s="77"/>
    </row>
    <row r="9" spans="2:9" ht="28" customHeight="1" x14ac:dyDescent="0.3">
      <c r="B9" s="75" t="s">
        <v>220</v>
      </c>
      <c r="C9" s="75"/>
      <c r="D9" s="75"/>
      <c r="E9" s="75"/>
      <c r="F9" s="75"/>
      <c r="G9" s="75"/>
    </row>
    <row r="10" spans="2:9" x14ac:dyDescent="0.3">
      <c r="B10" s="75"/>
      <c r="C10" s="75"/>
      <c r="D10" s="75"/>
      <c r="E10" s="75"/>
      <c r="F10" s="75"/>
      <c r="G10" s="75"/>
    </row>
    <row r="11" spans="2:9" x14ac:dyDescent="0.3">
      <c r="B11" s="75"/>
      <c r="C11" s="75"/>
      <c r="D11" s="75"/>
      <c r="E11" s="75"/>
      <c r="F11" s="75"/>
      <c r="G11" s="75"/>
    </row>
    <row r="12" spans="2:9" x14ac:dyDescent="0.3">
      <c r="B12" s="77" t="s">
        <v>100</v>
      </c>
      <c r="C12" s="77"/>
      <c r="D12" s="77"/>
      <c r="E12" s="77"/>
      <c r="F12" s="77"/>
      <c r="G12" s="77"/>
    </row>
    <row r="13" spans="2:9" x14ac:dyDescent="0.3">
      <c r="B13" s="77"/>
      <c r="C13" s="77"/>
      <c r="D13" s="77"/>
      <c r="E13" s="77"/>
      <c r="F13" s="77"/>
      <c r="G13" s="77"/>
    </row>
    <row r="14" spans="2:9" x14ac:dyDescent="0.3">
      <c r="B14" s="77"/>
      <c r="C14" s="77"/>
      <c r="D14" s="77"/>
      <c r="E14" s="77"/>
      <c r="F14" s="77"/>
      <c r="G14" s="77"/>
    </row>
    <row r="15" spans="2:9" x14ac:dyDescent="0.3">
      <c r="B15" s="77"/>
      <c r="C15" s="77"/>
      <c r="D15" s="77"/>
      <c r="E15" s="77"/>
      <c r="F15" s="77"/>
      <c r="G15" s="77"/>
    </row>
    <row r="17" spans="1:3" x14ac:dyDescent="0.3">
      <c r="B17" s="7" t="s">
        <v>97</v>
      </c>
      <c r="C17" s="7" t="s">
        <v>96</v>
      </c>
    </row>
    <row r="18" spans="1:3" x14ac:dyDescent="0.3">
      <c r="B18" s="8" t="s">
        <v>11</v>
      </c>
      <c r="C18" s="20">
        <v>0.24</v>
      </c>
    </row>
    <row r="19" spans="1:3" x14ac:dyDescent="0.3">
      <c r="B19" s="8" t="s">
        <v>12</v>
      </c>
      <c r="C19" s="20">
        <v>0.184</v>
      </c>
    </row>
    <row r="20" spans="1:3" x14ac:dyDescent="0.3">
      <c r="B20" s="8" t="s">
        <v>98</v>
      </c>
      <c r="C20" s="20">
        <v>0.36299999999999999</v>
      </c>
    </row>
    <row r="22" spans="1:3" ht="14.5" x14ac:dyDescent="0.35">
      <c r="A22" s="27"/>
      <c r="B22" s="28" t="s">
        <v>200</v>
      </c>
      <c r="C22" s="27"/>
    </row>
  </sheetData>
  <mergeCells count="4">
    <mergeCell ref="B2:G6"/>
    <mergeCell ref="B7:G8"/>
    <mergeCell ref="B9:G11"/>
    <mergeCell ref="B12:G15"/>
  </mergeCells>
  <hyperlinks>
    <hyperlink ref="I2" location="'Foreword &amp; Content'!A1" display="Return to Home" xr:uid="{E38202E3-69FA-483E-97BE-2DA48ED4889F}"/>
    <hyperlink ref="B22" r:id="rId1" tooltip="https://api.carbonintensity.org.uk/intensity/factors" xr:uid="{B16F39DB-7EBF-45DD-9C5B-48C5DDFF7E7C}"/>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FD60E-3AC4-474D-B556-176A44B9DD74}">
  <sheetPr>
    <tabColor theme="9" tint="0.79998168889431442"/>
  </sheetPr>
  <dimension ref="B2:H45"/>
  <sheetViews>
    <sheetView topLeftCell="A3" workbookViewId="0">
      <selection activeCell="C25" sqref="C25"/>
    </sheetView>
  </sheetViews>
  <sheetFormatPr defaultRowHeight="14" x14ac:dyDescent="0.3"/>
  <cols>
    <col min="1" max="2" width="8.7265625" style="1"/>
    <col min="3" max="3" width="20.7265625" style="1" bestFit="1" customWidth="1"/>
    <col min="4" max="4" width="26.90625" style="1" bestFit="1" customWidth="1"/>
    <col min="5" max="5" width="8.7265625" style="1"/>
    <col min="6" max="6" width="16.08984375" style="1" bestFit="1" customWidth="1"/>
    <col min="7" max="7" width="8.7265625" style="1"/>
    <col min="8" max="8" width="15.90625" style="1" bestFit="1" customWidth="1"/>
    <col min="9" max="16384" width="8.7265625" style="1"/>
  </cols>
  <sheetData>
    <row r="2" spans="2:8" x14ac:dyDescent="0.3">
      <c r="B2" s="75" t="s">
        <v>221</v>
      </c>
      <c r="C2" s="75"/>
      <c r="D2" s="75"/>
      <c r="E2" s="75"/>
      <c r="F2" s="75"/>
      <c r="H2" s="26" t="s">
        <v>199</v>
      </c>
    </row>
    <row r="3" spans="2:8" x14ac:dyDescent="0.3">
      <c r="B3" s="75"/>
      <c r="C3" s="75"/>
      <c r="D3" s="75"/>
      <c r="E3" s="75"/>
      <c r="F3" s="75"/>
    </row>
    <row r="4" spans="2:8" x14ac:dyDescent="0.3">
      <c r="B4" s="75"/>
      <c r="C4" s="75"/>
      <c r="D4" s="75"/>
      <c r="E4" s="75"/>
      <c r="F4" s="75"/>
    </row>
    <row r="5" spans="2:8" x14ac:dyDescent="0.3">
      <c r="B5" s="75"/>
      <c r="C5" s="75"/>
      <c r="D5" s="75"/>
      <c r="E5" s="75"/>
      <c r="F5" s="75"/>
    </row>
    <row r="6" spans="2:8" x14ac:dyDescent="0.3">
      <c r="B6" s="77" t="s">
        <v>109</v>
      </c>
      <c r="C6" s="77"/>
      <c r="D6" s="77"/>
      <c r="E6" s="77"/>
      <c r="F6" s="77"/>
    </row>
    <row r="7" spans="2:8" x14ac:dyDescent="0.3">
      <c r="B7" s="77"/>
      <c r="C7" s="77"/>
      <c r="D7" s="77"/>
      <c r="E7" s="77"/>
      <c r="F7" s="77"/>
    </row>
    <row r="8" spans="2:8" x14ac:dyDescent="0.3">
      <c r="B8" s="77"/>
      <c r="C8" s="77"/>
      <c r="D8" s="77"/>
      <c r="E8" s="77"/>
      <c r="F8" s="77"/>
    </row>
    <row r="9" spans="2:8" ht="14" customHeight="1" x14ac:dyDescent="0.3">
      <c r="B9" s="75" t="s">
        <v>222</v>
      </c>
      <c r="C9" s="75"/>
      <c r="D9" s="75"/>
      <c r="E9" s="75"/>
      <c r="F9" s="75"/>
    </row>
    <row r="10" spans="2:8" x14ac:dyDescent="0.3">
      <c r="B10" s="75"/>
      <c r="C10" s="75"/>
      <c r="D10" s="75"/>
      <c r="E10" s="75"/>
      <c r="F10" s="75"/>
    </row>
    <row r="11" spans="2:8" x14ac:dyDescent="0.3">
      <c r="B11" s="75"/>
      <c r="C11" s="75"/>
      <c r="D11" s="75"/>
      <c r="E11" s="75"/>
      <c r="F11" s="75"/>
    </row>
    <row r="12" spans="2:8" x14ac:dyDescent="0.3">
      <c r="B12" s="77" t="s">
        <v>110</v>
      </c>
      <c r="C12" s="77"/>
      <c r="D12" s="77"/>
      <c r="E12" s="77"/>
      <c r="F12" s="77"/>
    </row>
    <row r="13" spans="2:8" x14ac:dyDescent="0.3">
      <c r="B13" s="77"/>
      <c r="C13" s="77"/>
      <c r="D13" s="77"/>
      <c r="E13" s="77"/>
      <c r="F13" s="77"/>
    </row>
    <row r="14" spans="2:8" x14ac:dyDescent="0.3">
      <c r="B14" s="77"/>
      <c r="C14" s="77"/>
      <c r="D14" s="77"/>
      <c r="E14" s="77"/>
      <c r="F14" s="77"/>
    </row>
    <row r="15" spans="2:8" x14ac:dyDescent="0.3">
      <c r="B15" s="77"/>
      <c r="C15" s="77"/>
      <c r="D15" s="77"/>
      <c r="E15" s="77"/>
      <c r="F15" s="77"/>
    </row>
    <row r="16" spans="2:8" x14ac:dyDescent="0.3">
      <c r="B16" s="77"/>
      <c r="C16" s="77"/>
      <c r="D16" s="77"/>
      <c r="E16" s="77"/>
      <c r="F16" s="77"/>
    </row>
    <row r="18" spans="2:7" x14ac:dyDescent="0.3">
      <c r="C18" s="78" t="s">
        <v>108</v>
      </c>
      <c r="D18" s="78"/>
      <c r="F18" s="1" t="s">
        <v>107</v>
      </c>
      <c r="G18" s="1">
        <v>3.5000000000000003E-2</v>
      </c>
    </row>
    <row r="19" spans="2:7" x14ac:dyDescent="0.3">
      <c r="B19" s="7" t="s">
        <v>18</v>
      </c>
      <c r="C19" s="7" t="s">
        <v>103</v>
      </c>
      <c r="D19" s="7" t="s">
        <v>104</v>
      </c>
      <c r="F19" s="1" t="s">
        <v>106</v>
      </c>
    </row>
    <row r="20" spans="2:7" x14ac:dyDescent="0.3">
      <c r="B20" s="4">
        <v>2025</v>
      </c>
      <c r="C20" s="9">
        <v>70.84</v>
      </c>
      <c r="D20" s="9">
        <v>390</v>
      </c>
      <c r="F20" s="1">
        <v>0</v>
      </c>
    </row>
    <row r="21" spans="2:7" x14ac:dyDescent="0.3">
      <c r="B21" s="4">
        <v>2026</v>
      </c>
      <c r="C21" s="9">
        <f>$C$20/((1+$G$18)^F21)</f>
        <v>68.444444444444457</v>
      </c>
      <c r="D21" s="9">
        <f>$D$20/((1+$G$18)^F21)</f>
        <v>376.81159420289856</v>
      </c>
      <c r="F21" s="1">
        <v>1</v>
      </c>
    </row>
    <row r="22" spans="2:7" x14ac:dyDescent="0.3">
      <c r="B22" s="4">
        <v>2027</v>
      </c>
      <c r="C22" s="9">
        <f t="shared" ref="C22:C45" si="0">$C$20/((1+$G$18)^F22)</f>
        <v>66.129898013955994</v>
      </c>
      <c r="D22" s="9">
        <f t="shared" ref="D22:D45" si="1">$D$20/((1+$G$18)^F22)</f>
        <v>364.06917314289717</v>
      </c>
      <c r="F22" s="1">
        <v>2</v>
      </c>
    </row>
    <row r="23" spans="2:7" x14ac:dyDescent="0.3">
      <c r="B23" s="4">
        <v>2028</v>
      </c>
      <c r="C23" s="9">
        <f t="shared" si="0"/>
        <v>63.893621269522711</v>
      </c>
      <c r="D23" s="9">
        <f t="shared" si="1"/>
        <v>351.75765521052875</v>
      </c>
      <c r="F23" s="1">
        <v>3</v>
      </c>
    </row>
    <row r="24" spans="2:7" x14ac:dyDescent="0.3">
      <c r="B24" s="4">
        <v>2029</v>
      </c>
      <c r="C24" s="9">
        <f t="shared" si="0"/>
        <v>61.732967410166872</v>
      </c>
      <c r="D24" s="9">
        <f t="shared" si="1"/>
        <v>339.86246880244323</v>
      </c>
      <c r="F24" s="1">
        <v>4</v>
      </c>
    </row>
    <row r="25" spans="2:7" x14ac:dyDescent="0.3">
      <c r="B25" s="4">
        <v>2030</v>
      </c>
      <c r="C25" s="9">
        <f t="shared" si="0"/>
        <v>59.645379140257852</v>
      </c>
      <c r="D25" s="9">
        <f t="shared" si="1"/>
        <v>328.36953507482446</v>
      </c>
      <c r="F25" s="1">
        <v>5</v>
      </c>
    </row>
    <row r="26" spans="2:7" x14ac:dyDescent="0.3">
      <c r="B26" s="4">
        <v>2031</v>
      </c>
      <c r="C26" s="9">
        <f t="shared" si="0"/>
        <v>57.628385642761209</v>
      </c>
      <c r="D26" s="9">
        <f t="shared" si="1"/>
        <v>317.26525128002356</v>
      </c>
      <c r="F26" s="1">
        <v>6</v>
      </c>
    </row>
    <row r="27" spans="2:7" x14ac:dyDescent="0.3">
      <c r="B27" s="4">
        <v>2032</v>
      </c>
      <c r="C27" s="9">
        <f t="shared" si="0"/>
        <v>55.679599654841752</v>
      </c>
      <c r="D27" s="9">
        <f t="shared" si="1"/>
        <v>306.53647466668946</v>
      </c>
      <c r="F27" s="1">
        <v>7</v>
      </c>
    </row>
    <row r="28" spans="2:7" x14ac:dyDescent="0.3">
      <c r="B28" s="4">
        <v>2033</v>
      </c>
      <c r="C28" s="9">
        <f t="shared" si="0"/>
        <v>53.796714642359191</v>
      </c>
      <c r="D28" s="9">
        <f t="shared" si="1"/>
        <v>296.1705069243377</v>
      </c>
      <c r="F28" s="1">
        <v>8</v>
      </c>
    </row>
    <row r="29" spans="2:7" x14ac:dyDescent="0.3">
      <c r="B29" s="4">
        <v>2034</v>
      </c>
      <c r="C29" s="9">
        <f t="shared" si="0"/>
        <v>51.977502069912269</v>
      </c>
      <c r="D29" s="9">
        <f t="shared" si="1"/>
        <v>286.15507915394954</v>
      </c>
      <c r="F29" s="1">
        <v>9</v>
      </c>
    </row>
    <row r="30" spans="2:7" x14ac:dyDescent="0.3">
      <c r="B30" s="4">
        <v>2035</v>
      </c>
      <c r="C30" s="9">
        <f t="shared" si="0"/>
        <v>50.219808763200263</v>
      </c>
      <c r="D30" s="9">
        <f t="shared" si="1"/>
        <v>276.47833734681114</v>
      </c>
      <c r="F30" s="1">
        <v>10</v>
      </c>
    </row>
    <row r="31" spans="2:7" x14ac:dyDescent="0.3">
      <c r="B31" s="4">
        <v>2036</v>
      </c>
      <c r="C31" s="9">
        <f t="shared" si="0"/>
        <v>48.521554360579962</v>
      </c>
      <c r="D31" s="9">
        <f t="shared" si="1"/>
        <v>267.12882835440689</v>
      </c>
      <c r="F31" s="1">
        <v>11</v>
      </c>
    </row>
    <row r="32" spans="2:7" x14ac:dyDescent="0.3">
      <c r="B32" s="4">
        <v>2037</v>
      </c>
      <c r="C32" s="9">
        <f t="shared" si="0"/>
        <v>46.880728850801901</v>
      </c>
      <c r="D32" s="9">
        <f t="shared" si="1"/>
        <v>258.09548633276029</v>
      </c>
      <c r="F32" s="1">
        <v>12</v>
      </c>
    </row>
    <row r="33" spans="2:6" x14ac:dyDescent="0.3">
      <c r="B33" s="4">
        <v>2038</v>
      </c>
      <c r="C33" s="9">
        <f t="shared" si="0"/>
        <v>45.29539019401151</v>
      </c>
      <c r="D33" s="9">
        <f t="shared" si="1"/>
        <v>249.3676196451791</v>
      </c>
      <c r="F33" s="1">
        <v>13</v>
      </c>
    </row>
    <row r="34" spans="2:6" x14ac:dyDescent="0.3">
      <c r="B34" s="4">
        <v>2039</v>
      </c>
      <c r="C34" s="9">
        <f t="shared" si="0"/>
        <v>43.763662023199515</v>
      </c>
      <c r="D34" s="9">
        <f t="shared" si="1"/>
        <v>240.93489820790248</v>
      </c>
      <c r="F34" s="1">
        <v>14</v>
      </c>
    </row>
    <row r="35" spans="2:6" x14ac:dyDescent="0.3">
      <c r="B35" s="4">
        <v>2040</v>
      </c>
      <c r="C35" s="9">
        <f t="shared" si="0"/>
        <v>42.283731423381184</v>
      </c>
      <c r="D35" s="9">
        <f t="shared" si="1"/>
        <v>232.78734126367391</v>
      </c>
      <c r="F35" s="1">
        <v>15</v>
      </c>
    </row>
    <row r="36" spans="2:6" x14ac:dyDescent="0.3">
      <c r="B36" s="4">
        <v>2041</v>
      </c>
      <c r="C36" s="9">
        <f t="shared" si="0"/>
        <v>40.853846785875547</v>
      </c>
      <c r="D36" s="9">
        <f t="shared" si="1"/>
        <v>224.91530556876711</v>
      </c>
      <c r="F36" s="1">
        <v>16</v>
      </c>
    </row>
    <row r="37" spans="2:6" x14ac:dyDescent="0.3">
      <c r="B37" s="4">
        <v>2042</v>
      </c>
      <c r="C37" s="9">
        <f t="shared" si="0"/>
        <v>39.472315735145457</v>
      </c>
      <c r="D37" s="9">
        <f t="shared" si="1"/>
        <v>217.30947397948515</v>
      </c>
      <c r="F37" s="1">
        <v>17</v>
      </c>
    </row>
    <row r="38" spans="2:6" x14ac:dyDescent="0.3">
      <c r="B38" s="4">
        <v>2043</v>
      </c>
      <c r="C38" s="9">
        <f t="shared" si="0"/>
        <v>38.137503125744409</v>
      </c>
      <c r="D38" s="9">
        <f t="shared" si="1"/>
        <v>209.96084442462336</v>
      </c>
      <c r="F38" s="1">
        <v>18</v>
      </c>
    </row>
    <row r="39" spans="2:6" x14ac:dyDescent="0.3">
      <c r="B39" s="4">
        <v>2044</v>
      </c>
      <c r="C39" s="9">
        <f t="shared" si="0"/>
        <v>36.847829106999434</v>
      </c>
      <c r="D39" s="9">
        <f t="shared" si="1"/>
        <v>202.86071925084383</v>
      </c>
      <c r="F39" s="1">
        <v>19</v>
      </c>
    </row>
    <row r="40" spans="2:6" x14ac:dyDescent="0.3">
      <c r="B40" s="4">
        <v>2045</v>
      </c>
      <c r="C40" s="9">
        <f t="shared" si="0"/>
        <v>35.601767253139549</v>
      </c>
      <c r="D40" s="9">
        <f t="shared" si="1"/>
        <v>196.00069492835155</v>
      </c>
      <c r="F40" s="1">
        <v>20</v>
      </c>
    </row>
    <row r="41" spans="2:6" x14ac:dyDescent="0.3">
      <c r="B41" s="4">
        <v>2046</v>
      </c>
      <c r="C41" s="9">
        <f t="shared" si="0"/>
        <v>34.39784275665658</v>
      </c>
      <c r="D41" s="9">
        <f t="shared" si="1"/>
        <v>189.37265210468752</v>
      </c>
      <c r="F41" s="1">
        <v>21</v>
      </c>
    </row>
    <row r="42" spans="2:6" x14ac:dyDescent="0.3">
      <c r="B42" s="4">
        <v>2047</v>
      </c>
      <c r="C42" s="9">
        <f t="shared" si="0"/>
        <v>33.234630682759978</v>
      </c>
      <c r="D42" s="9">
        <f t="shared" si="1"/>
        <v>182.96874599486716</v>
      </c>
      <c r="F42" s="1">
        <v>22</v>
      </c>
    </row>
    <row r="43" spans="2:6" x14ac:dyDescent="0.3">
      <c r="B43" s="4">
        <v>2048</v>
      </c>
      <c r="C43" s="9">
        <f t="shared" si="0"/>
        <v>32.11075428285988</v>
      </c>
      <c r="D43" s="9">
        <f t="shared" si="1"/>
        <v>176.78139709649002</v>
      </c>
      <c r="F43" s="1">
        <v>23</v>
      </c>
    </row>
    <row r="44" spans="2:6" x14ac:dyDescent="0.3">
      <c r="B44" s="4">
        <v>2049</v>
      </c>
      <c r="C44" s="9">
        <f t="shared" si="0"/>
        <v>31.024883365082019</v>
      </c>
      <c r="D44" s="9">
        <f t="shared" si="1"/>
        <v>170.80328221883099</v>
      </c>
      <c r="F44" s="1">
        <v>24</v>
      </c>
    </row>
    <row r="45" spans="2:6" x14ac:dyDescent="0.3">
      <c r="B45" s="4">
        <v>2050</v>
      </c>
      <c r="C45" s="9">
        <f t="shared" si="0"/>
        <v>29.975732719886011</v>
      </c>
      <c r="D45" s="9">
        <f t="shared" si="1"/>
        <v>165.02732581529565</v>
      </c>
      <c r="F45" s="1">
        <v>25</v>
      </c>
    </row>
  </sheetData>
  <mergeCells count="5">
    <mergeCell ref="C18:D18"/>
    <mergeCell ref="B2:F5"/>
    <mergeCell ref="B6:F8"/>
    <mergeCell ref="B9:F11"/>
    <mergeCell ref="B12:F16"/>
  </mergeCells>
  <hyperlinks>
    <hyperlink ref="H2" location="'Foreword &amp; Content'!A1" display="Return to Home" xr:uid="{87F66580-B011-400D-BBF5-1E902FDA678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D06D5-07D8-48B7-AF57-B4703E976820}">
  <sheetPr>
    <tabColor theme="9" tint="0.79998168889431442"/>
  </sheetPr>
  <dimension ref="B2:F25"/>
  <sheetViews>
    <sheetView topLeftCell="A13" workbookViewId="0">
      <selection activeCell="D19" sqref="D19"/>
    </sheetView>
  </sheetViews>
  <sheetFormatPr defaultRowHeight="14" x14ac:dyDescent="0.3"/>
  <cols>
    <col min="1" max="1" width="8.7265625" style="1"/>
    <col min="2" max="2" width="28.81640625" style="1" bestFit="1" customWidth="1"/>
    <col min="3" max="3" width="33.7265625" style="1" bestFit="1" customWidth="1"/>
    <col min="4" max="4" width="28.6328125" style="1" bestFit="1" customWidth="1"/>
    <col min="5" max="5" width="8.7265625" style="1"/>
    <col min="6" max="6" width="15.90625" style="1" bestFit="1" customWidth="1"/>
    <col min="7" max="16384" width="8.7265625" style="1"/>
  </cols>
  <sheetData>
    <row r="2" spans="2:6" x14ac:dyDescent="0.3">
      <c r="B2" s="75" t="s">
        <v>223</v>
      </c>
      <c r="C2" s="75"/>
      <c r="D2" s="75"/>
      <c r="F2" s="26" t="s">
        <v>199</v>
      </c>
    </row>
    <row r="3" spans="2:6" x14ac:dyDescent="0.3">
      <c r="B3" s="75"/>
      <c r="C3" s="75"/>
      <c r="D3" s="75"/>
    </row>
    <row r="4" spans="2:6" x14ac:dyDescent="0.3">
      <c r="B4" s="75"/>
      <c r="C4" s="75"/>
      <c r="D4" s="75"/>
    </row>
    <row r="5" spans="2:6" x14ac:dyDescent="0.3">
      <c r="B5" s="75"/>
      <c r="C5" s="75"/>
      <c r="D5" s="75"/>
    </row>
    <row r="6" spans="2:6" x14ac:dyDescent="0.3">
      <c r="B6" s="75"/>
      <c r="C6" s="75"/>
      <c r="D6" s="75"/>
    </row>
    <row r="7" spans="2:6" x14ac:dyDescent="0.3">
      <c r="B7" s="75"/>
      <c r="C7" s="75"/>
      <c r="D7" s="75"/>
    </row>
    <row r="8" spans="2:6" x14ac:dyDescent="0.3">
      <c r="B8" s="75"/>
      <c r="C8" s="75"/>
      <c r="D8" s="75"/>
    </row>
    <row r="9" spans="2:6" s="31" customFormat="1" ht="14" customHeight="1" x14ac:dyDescent="0.3">
      <c r="B9" s="77" t="s">
        <v>123</v>
      </c>
      <c r="C9" s="77"/>
      <c r="D9" s="77"/>
    </row>
    <row r="10" spans="2:6" s="31" customFormat="1" x14ac:dyDescent="0.3">
      <c r="B10" s="77"/>
      <c r="C10" s="77"/>
      <c r="D10" s="77"/>
    </row>
    <row r="11" spans="2:6" x14ac:dyDescent="0.3">
      <c r="B11" s="75" t="s">
        <v>122</v>
      </c>
      <c r="C11" s="75"/>
      <c r="D11" s="75"/>
    </row>
    <row r="12" spans="2:6" x14ac:dyDescent="0.3">
      <c r="B12" s="75"/>
      <c r="C12" s="75"/>
      <c r="D12" s="75"/>
    </row>
    <row r="13" spans="2:6" x14ac:dyDescent="0.3">
      <c r="B13" s="77" t="s">
        <v>124</v>
      </c>
      <c r="C13" s="77"/>
      <c r="D13" s="77"/>
    </row>
    <row r="14" spans="2:6" x14ac:dyDescent="0.3">
      <c r="B14" s="77"/>
      <c r="C14" s="77"/>
      <c r="D14" s="77"/>
    </row>
    <row r="15" spans="2:6" x14ac:dyDescent="0.3">
      <c r="B15" s="77"/>
      <c r="C15" s="77"/>
      <c r="D15" s="77"/>
    </row>
    <row r="16" spans="2:6" x14ac:dyDescent="0.3">
      <c r="B16" s="77"/>
      <c r="C16" s="77"/>
      <c r="D16" s="77"/>
    </row>
    <row r="18" spans="2:4" x14ac:dyDescent="0.3">
      <c r="B18" s="7" t="s">
        <v>121</v>
      </c>
      <c r="C18" s="7" t="s">
        <v>113</v>
      </c>
      <c r="D18" s="7" t="s">
        <v>114</v>
      </c>
    </row>
    <row r="19" spans="2:4" x14ac:dyDescent="0.3">
      <c r="B19" s="8" t="s">
        <v>115</v>
      </c>
      <c r="C19" s="10">
        <v>3404168.8139999998</v>
      </c>
      <c r="D19" s="10">
        <v>3404168.8139999998</v>
      </c>
    </row>
    <row r="20" spans="2:4" x14ac:dyDescent="0.3">
      <c r="B20" s="8" t="s">
        <v>116</v>
      </c>
      <c r="C20" s="10">
        <v>2000000</v>
      </c>
      <c r="D20" s="10">
        <v>5404168.8139999993</v>
      </c>
    </row>
    <row r="21" spans="2:4" x14ac:dyDescent="0.3">
      <c r="B21" s="8" t="s">
        <v>117</v>
      </c>
      <c r="C21" s="10">
        <v>4750000</v>
      </c>
      <c r="D21" s="10">
        <v>10154168.813999999</v>
      </c>
    </row>
    <row r="22" spans="2:4" x14ac:dyDescent="0.3">
      <c r="B22" s="8" t="s">
        <v>118</v>
      </c>
      <c r="C22" s="10">
        <v>4750000</v>
      </c>
      <c r="D22" s="10">
        <v>14904168.813999999</v>
      </c>
    </row>
    <row r="23" spans="2:4" x14ac:dyDescent="0.3">
      <c r="B23" s="8" t="s">
        <v>119</v>
      </c>
      <c r="C23" s="10">
        <v>4750000</v>
      </c>
      <c r="D23" s="10">
        <v>19654168.813999999</v>
      </c>
    </row>
    <row r="24" spans="2:4" x14ac:dyDescent="0.3">
      <c r="B24" s="8" t="s">
        <v>120</v>
      </c>
      <c r="C24" s="10">
        <v>4750000</v>
      </c>
      <c r="D24" s="10">
        <v>24404168.813999999</v>
      </c>
    </row>
    <row r="25" spans="2:4" x14ac:dyDescent="0.3">
      <c r="C25" s="33"/>
      <c r="D25" s="32"/>
    </row>
  </sheetData>
  <mergeCells count="4">
    <mergeCell ref="B2:D8"/>
    <mergeCell ref="B9:D10"/>
    <mergeCell ref="B13:D16"/>
    <mergeCell ref="B11:D12"/>
  </mergeCells>
  <hyperlinks>
    <hyperlink ref="F2" location="'Foreword &amp; Content'!A1" display="Return to Home" xr:uid="{1E79FF78-1873-4FF1-AA24-0A41ACE82984}"/>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86CCC-E768-4B61-AB40-059AABECA32C}">
  <sheetPr>
    <tabColor theme="9" tint="0.79998168889431442"/>
  </sheetPr>
  <dimension ref="B2:G47"/>
  <sheetViews>
    <sheetView tabSelected="1" workbookViewId="0">
      <selection activeCell="G2" sqref="G2"/>
    </sheetView>
  </sheetViews>
  <sheetFormatPr defaultRowHeight="14" x14ac:dyDescent="0.3"/>
  <cols>
    <col min="1" max="2" width="8.7265625" style="1"/>
    <col min="3" max="3" width="37.7265625" style="1" bestFit="1" customWidth="1"/>
    <col min="4" max="5" width="8.7265625" style="1"/>
    <col min="6" max="6" width="15.81640625" style="1" bestFit="1" customWidth="1"/>
    <col min="7" max="7" width="15.90625" style="1" bestFit="1" customWidth="1"/>
    <col min="8" max="16384" width="8.7265625" style="1"/>
  </cols>
  <sheetData>
    <row r="2" spans="2:7" ht="14" customHeight="1" x14ac:dyDescent="0.3">
      <c r="B2" s="75" t="s">
        <v>224</v>
      </c>
      <c r="C2" s="75"/>
      <c r="D2" s="75"/>
      <c r="E2" s="75"/>
      <c r="G2" s="26" t="s">
        <v>199</v>
      </c>
    </row>
    <row r="3" spans="2:7" x14ac:dyDescent="0.3">
      <c r="B3" s="75"/>
      <c r="C3" s="75"/>
      <c r="D3" s="75"/>
      <c r="E3" s="75"/>
    </row>
    <row r="4" spans="2:7" x14ac:dyDescent="0.3">
      <c r="B4" s="75"/>
      <c r="C4" s="75"/>
      <c r="D4" s="75"/>
      <c r="E4" s="75"/>
    </row>
    <row r="5" spans="2:7" x14ac:dyDescent="0.3">
      <c r="B5" s="75"/>
      <c r="C5" s="75"/>
      <c r="D5" s="75"/>
      <c r="E5" s="75"/>
    </row>
    <row r="6" spans="2:7" x14ac:dyDescent="0.3">
      <c r="B6" s="75"/>
      <c r="C6" s="75"/>
      <c r="D6" s="75"/>
      <c r="E6" s="75"/>
    </row>
    <row r="7" spans="2:7" x14ac:dyDescent="0.3">
      <c r="B7" s="75"/>
      <c r="C7" s="75"/>
      <c r="D7" s="75"/>
      <c r="E7" s="75"/>
    </row>
    <row r="8" spans="2:7" x14ac:dyDescent="0.3">
      <c r="B8" s="77" t="s">
        <v>225</v>
      </c>
      <c r="C8" s="77"/>
      <c r="D8" s="77"/>
      <c r="E8" s="77"/>
    </row>
    <row r="9" spans="2:7" x14ac:dyDescent="0.3">
      <c r="B9" s="77"/>
      <c r="C9" s="77"/>
      <c r="D9" s="77"/>
      <c r="E9" s="77"/>
    </row>
    <row r="10" spans="2:7" x14ac:dyDescent="0.3">
      <c r="B10" s="77"/>
      <c r="C10" s="77"/>
      <c r="D10" s="77"/>
      <c r="E10" s="77"/>
    </row>
    <row r="11" spans="2:7" x14ac:dyDescent="0.3">
      <c r="B11" s="77"/>
      <c r="C11" s="77"/>
      <c r="D11" s="77"/>
      <c r="E11" s="77"/>
    </row>
    <row r="12" spans="2:7" x14ac:dyDescent="0.3">
      <c r="B12" s="77"/>
      <c r="C12" s="77"/>
      <c r="D12" s="77"/>
      <c r="E12" s="77"/>
    </row>
    <row r="13" spans="2:7" x14ac:dyDescent="0.3">
      <c r="B13" s="75" t="s">
        <v>128</v>
      </c>
      <c r="C13" s="75"/>
      <c r="D13" s="75"/>
      <c r="E13" s="75"/>
    </row>
    <row r="14" spans="2:7" x14ac:dyDescent="0.3">
      <c r="B14" s="75"/>
      <c r="C14" s="75"/>
      <c r="D14" s="75"/>
      <c r="E14" s="75"/>
    </row>
    <row r="15" spans="2:7" x14ac:dyDescent="0.3">
      <c r="B15" s="77" t="s">
        <v>129</v>
      </c>
      <c r="C15" s="77"/>
      <c r="D15" s="77"/>
      <c r="E15" s="77"/>
    </row>
    <row r="16" spans="2:7" x14ac:dyDescent="0.3">
      <c r="B16" s="77"/>
      <c r="C16" s="77"/>
      <c r="D16" s="77"/>
      <c r="E16" s="77"/>
    </row>
    <row r="17" spans="2:7" x14ac:dyDescent="0.3">
      <c r="B17" s="77"/>
      <c r="C17" s="77"/>
      <c r="D17" s="77"/>
      <c r="E17" s="77"/>
    </row>
    <row r="18" spans="2:7" x14ac:dyDescent="0.3">
      <c r="F18" s="1" t="s">
        <v>107</v>
      </c>
      <c r="G18" s="1">
        <v>3.5000000000000003E-2</v>
      </c>
    </row>
    <row r="19" spans="2:7" x14ac:dyDescent="0.3">
      <c r="B19" s="4" t="s">
        <v>18</v>
      </c>
      <c r="C19" s="7" t="s">
        <v>127</v>
      </c>
      <c r="F19" s="1" t="s">
        <v>105</v>
      </c>
    </row>
    <row r="20" spans="2:7" x14ac:dyDescent="0.3">
      <c r="B20" s="7">
        <v>2025</v>
      </c>
      <c r="C20" s="11">
        <v>16940</v>
      </c>
      <c r="F20" s="1">
        <v>0</v>
      </c>
    </row>
    <row r="21" spans="2:7" x14ac:dyDescent="0.3">
      <c r="B21" s="7">
        <v>2026</v>
      </c>
      <c r="C21" s="11">
        <f t="shared" ref="C21:C45" si="0">$C$20/((1+$G$18)^F21)</f>
        <v>16367.149758454108</v>
      </c>
      <c r="F21" s="1">
        <v>1</v>
      </c>
    </row>
    <row r="22" spans="2:7" x14ac:dyDescent="0.3">
      <c r="B22" s="7">
        <v>2027</v>
      </c>
      <c r="C22" s="11">
        <f t="shared" si="0"/>
        <v>15813.671264206869</v>
      </c>
      <c r="F22" s="1">
        <v>2</v>
      </c>
    </row>
    <row r="23" spans="2:7" x14ac:dyDescent="0.3">
      <c r="B23" s="7">
        <v>2028</v>
      </c>
      <c r="C23" s="11">
        <f t="shared" si="0"/>
        <v>15278.909434016299</v>
      </c>
      <c r="F23" s="1">
        <v>3</v>
      </c>
    </row>
    <row r="24" spans="2:7" x14ac:dyDescent="0.3">
      <c r="B24" s="7">
        <v>2029</v>
      </c>
      <c r="C24" s="11">
        <f t="shared" si="0"/>
        <v>14762.231337213816</v>
      </c>
      <c r="F24" s="1">
        <v>4</v>
      </c>
    </row>
    <row r="25" spans="2:7" x14ac:dyDescent="0.3">
      <c r="B25" s="7">
        <v>2030</v>
      </c>
      <c r="C25" s="11">
        <f t="shared" si="0"/>
        <v>14263.025446583399</v>
      </c>
      <c r="F25" s="1">
        <v>5</v>
      </c>
    </row>
    <row r="26" spans="2:7" x14ac:dyDescent="0.3">
      <c r="B26" s="7">
        <v>2031</v>
      </c>
      <c r="C26" s="11">
        <f t="shared" si="0"/>
        <v>13780.700914573332</v>
      </c>
      <c r="F26" s="1">
        <v>6</v>
      </c>
    </row>
    <row r="27" spans="2:7" x14ac:dyDescent="0.3">
      <c r="B27" s="7">
        <v>2032</v>
      </c>
      <c r="C27" s="11">
        <f t="shared" si="0"/>
        <v>13314.686873983897</v>
      </c>
      <c r="F27" s="1">
        <v>7</v>
      </c>
    </row>
    <row r="28" spans="2:7" x14ac:dyDescent="0.3">
      <c r="B28" s="7">
        <v>2033</v>
      </c>
      <c r="C28" s="11">
        <f t="shared" si="0"/>
        <v>12864.431762303284</v>
      </c>
      <c r="F28" s="1">
        <v>8</v>
      </c>
    </row>
    <row r="29" spans="2:7" x14ac:dyDescent="0.3">
      <c r="B29" s="7">
        <v>2034</v>
      </c>
      <c r="C29" s="11">
        <f t="shared" si="0"/>
        <v>12429.402668892064</v>
      </c>
      <c r="F29" s="1">
        <v>9</v>
      </c>
    </row>
    <row r="30" spans="2:7" x14ac:dyDescent="0.3">
      <c r="B30" s="7">
        <v>2035</v>
      </c>
      <c r="C30" s="11">
        <f t="shared" si="0"/>
        <v>12009.084704243542</v>
      </c>
      <c r="F30" s="1">
        <v>10</v>
      </c>
    </row>
    <row r="31" spans="2:7" x14ac:dyDescent="0.3">
      <c r="B31" s="7">
        <v>2036</v>
      </c>
      <c r="C31" s="11">
        <f t="shared" si="0"/>
        <v>11602.98039057347</v>
      </c>
      <c r="F31" s="1">
        <v>11</v>
      </c>
    </row>
    <row r="32" spans="2:7" x14ac:dyDescent="0.3">
      <c r="B32" s="7">
        <v>2037</v>
      </c>
      <c r="C32" s="11">
        <f t="shared" si="0"/>
        <v>11210.609073017846</v>
      </c>
      <c r="F32" s="1">
        <v>12</v>
      </c>
    </row>
    <row r="33" spans="2:6" x14ac:dyDescent="0.3">
      <c r="B33" s="7">
        <v>2038</v>
      </c>
      <c r="C33" s="11">
        <f t="shared" si="0"/>
        <v>10831.506350741882</v>
      </c>
      <c r="F33" s="1">
        <v>13</v>
      </c>
    </row>
    <row r="34" spans="2:6" x14ac:dyDescent="0.3">
      <c r="B34" s="7">
        <v>2039</v>
      </c>
      <c r="C34" s="11">
        <f t="shared" si="0"/>
        <v>10465.22352728684</v>
      </c>
      <c r="F34" s="1">
        <v>14</v>
      </c>
    </row>
    <row r="35" spans="2:6" x14ac:dyDescent="0.3">
      <c r="B35" s="7">
        <v>2040</v>
      </c>
      <c r="C35" s="11">
        <f t="shared" si="0"/>
        <v>10111.327079504195</v>
      </c>
      <c r="F35" s="1">
        <v>15</v>
      </c>
    </row>
    <row r="36" spans="2:6" x14ac:dyDescent="0.3">
      <c r="B36" s="7">
        <v>2041</v>
      </c>
      <c r="C36" s="11">
        <f t="shared" si="0"/>
        <v>9769.3981444484998</v>
      </c>
      <c r="F36" s="1">
        <v>16</v>
      </c>
    </row>
    <row r="37" spans="2:6" x14ac:dyDescent="0.3">
      <c r="B37" s="7">
        <v>2042</v>
      </c>
      <c r="C37" s="11">
        <f t="shared" si="0"/>
        <v>9439.0320236217394</v>
      </c>
      <c r="F37" s="1">
        <v>17</v>
      </c>
    </row>
    <row r="38" spans="2:6" x14ac:dyDescent="0.3">
      <c r="B38" s="7">
        <v>2043</v>
      </c>
      <c r="C38" s="11">
        <f t="shared" si="0"/>
        <v>9119.8377039823572</v>
      </c>
      <c r="F38" s="1">
        <v>18</v>
      </c>
    </row>
    <row r="39" spans="2:6" x14ac:dyDescent="0.3">
      <c r="B39" s="7">
        <v>2044</v>
      </c>
      <c r="C39" s="11">
        <f t="shared" si="0"/>
        <v>8811.4373951520374</v>
      </c>
      <c r="F39" s="1">
        <v>19</v>
      </c>
    </row>
    <row r="40" spans="2:6" x14ac:dyDescent="0.3">
      <c r="B40" s="7">
        <v>2045</v>
      </c>
      <c r="C40" s="11">
        <f t="shared" si="0"/>
        <v>8513.4660822725</v>
      </c>
      <c r="F40" s="1">
        <v>20</v>
      </c>
    </row>
    <row r="41" spans="2:6" x14ac:dyDescent="0.3">
      <c r="B41" s="7">
        <v>2046</v>
      </c>
      <c r="C41" s="11">
        <f t="shared" si="0"/>
        <v>8225.5710939830933</v>
      </c>
      <c r="F41" s="1">
        <v>21</v>
      </c>
    </row>
    <row r="42" spans="2:6" x14ac:dyDescent="0.3">
      <c r="B42" s="7">
        <v>2047</v>
      </c>
      <c r="C42" s="11">
        <f t="shared" si="0"/>
        <v>7947.4116850078199</v>
      </c>
      <c r="F42" s="1">
        <v>22</v>
      </c>
    </row>
    <row r="43" spans="2:6" x14ac:dyDescent="0.3">
      <c r="B43" s="7">
        <v>2048</v>
      </c>
      <c r="C43" s="11">
        <f t="shared" si="0"/>
        <v>7678.6586328577969</v>
      </c>
      <c r="F43" s="1">
        <v>23</v>
      </c>
    </row>
    <row r="44" spans="2:6" x14ac:dyDescent="0.3">
      <c r="B44" s="7">
        <v>2049</v>
      </c>
      <c r="C44" s="11">
        <f t="shared" si="0"/>
        <v>7418.9938481717863</v>
      </c>
      <c r="F44" s="1">
        <v>24</v>
      </c>
    </row>
    <row r="45" spans="2:6" x14ac:dyDescent="0.3">
      <c r="B45" s="7">
        <v>2050</v>
      </c>
      <c r="C45" s="11">
        <f t="shared" si="0"/>
        <v>7168.1099982336109</v>
      </c>
      <c r="F45" s="1">
        <v>25</v>
      </c>
    </row>
    <row r="47" spans="2:6" x14ac:dyDescent="0.3">
      <c r="C47" s="29" t="s">
        <v>201</v>
      </c>
    </row>
  </sheetData>
  <mergeCells count="4">
    <mergeCell ref="B15:E17"/>
    <mergeCell ref="B2:E7"/>
    <mergeCell ref="B8:E12"/>
    <mergeCell ref="B13:E14"/>
  </mergeCells>
  <hyperlinks>
    <hyperlink ref="G2" location="'Foreword &amp; Content'!A1" display="Return to Home" xr:uid="{56BD8743-8E88-4CDD-9087-399AD8BF7FC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BC87F-AAC3-4616-9341-621F1E9EE8D0}">
  <sheetPr>
    <tabColor theme="9" tint="0.79998168889431442"/>
  </sheetPr>
  <dimension ref="B2:R117"/>
  <sheetViews>
    <sheetView topLeftCell="A37" workbookViewId="0">
      <selection activeCell="H44" sqref="H44"/>
    </sheetView>
  </sheetViews>
  <sheetFormatPr defaultRowHeight="14" x14ac:dyDescent="0.3"/>
  <cols>
    <col min="1" max="1" width="8.7265625" style="1"/>
    <col min="2" max="2" width="14" style="1" bestFit="1" customWidth="1"/>
    <col min="3" max="3" width="12.453125" style="1" bestFit="1" customWidth="1"/>
    <col min="4" max="4" width="29.7265625" style="1" bestFit="1" customWidth="1"/>
    <col min="5" max="5" width="9.54296875" style="1" bestFit="1" customWidth="1"/>
    <col min="6" max="6" width="15.453125" style="1" bestFit="1" customWidth="1"/>
    <col min="7" max="7" width="16.36328125" style="1" bestFit="1" customWidth="1"/>
    <col min="8" max="9" width="28.453125" style="1" bestFit="1" customWidth="1"/>
    <col min="10" max="10" width="8.7265625" style="1"/>
    <col min="11" max="11" width="15.90625" style="1" bestFit="1" customWidth="1"/>
    <col min="12" max="12" width="8.7265625" style="1"/>
    <col min="13" max="13" width="10.453125" style="1" bestFit="1" customWidth="1"/>
    <col min="14" max="14" width="12.453125" style="1" bestFit="1" customWidth="1"/>
    <col min="15" max="16" width="8.7265625" style="1"/>
    <col min="17" max="17" width="16.7265625" style="1" bestFit="1" customWidth="1"/>
    <col min="18" max="16384" width="8.7265625" style="1"/>
  </cols>
  <sheetData>
    <row r="2" spans="2:11" x14ac:dyDescent="0.3">
      <c r="B2" s="75" t="s">
        <v>226</v>
      </c>
      <c r="C2" s="75"/>
      <c r="D2" s="75"/>
      <c r="E2" s="75"/>
      <c r="F2" s="75"/>
      <c r="G2" s="75"/>
      <c r="H2" s="75"/>
      <c r="I2" s="75"/>
      <c r="K2" s="26" t="s">
        <v>199</v>
      </c>
    </row>
    <row r="3" spans="2:11" x14ac:dyDescent="0.3">
      <c r="B3" s="75"/>
      <c r="C3" s="75"/>
      <c r="D3" s="75"/>
      <c r="E3" s="75"/>
      <c r="F3" s="75"/>
      <c r="G3" s="75"/>
      <c r="H3" s="75"/>
      <c r="I3" s="75"/>
    </row>
    <row r="4" spans="2:11" x14ac:dyDescent="0.3">
      <c r="B4" s="75"/>
      <c r="C4" s="75"/>
      <c r="D4" s="75"/>
      <c r="E4" s="75"/>
      <c r="F4" s="75"/>
      <c r="G4" s="75"/>
      <c r="H4" s="75"/>
      <c r="I4" s="75"/>
    </row>
    <row r="5" spans="2:11" x14ac:dyDescent="0.3">
      <c r="B5" s="75"/>
      <c r="C5" s="75"/>
      <c r="D5" s="75"/>
      <c r="E5" s="75"/>
      <c r="F5" s="75"/>
      <c r="G5" s="75"/>
      <c r="H5" s="75"/>
      <c r="I5" s="75"/>
    </row>
    <row r="6" spans="2:11" x14ac:dyDescent="0.3">
      <c r="B6" s="75"/>
      <c r="C6" s="75"/>
      <c r="D6" s="75"/>
      <c r="E6" s="75"/>
      <c r="F6" s="75"/>
      <c r="G6" s="75"/>
      <c r="H6" s="75"/>
      <c r="I6" s="75"/>
    </row>
    <row r="7" spans="2:11" x14ac:dyDescent="0.3">
      <c r="B7" s="75"/>
      <c r="C7" s="75"/>
      <c r="D7" s="75"/>
      <c r="E7" s="75"/>
      <c r="F7" s="75"/>
      <c r="G7" s="75"/>
      <c r="H7" s="75"/>
      <c r="I7" s="75"/>
    </row>
    <row r="8" spans="2:11" x14ac:dyDescent="0.3">
      <c r="B8" s="75"/>
      <c r="C8" s="75"/>
      <c r="D8" s="75"/>
      <c r="E8" s="75"/>
      <c r="F8" s="75"/>
      <c r="G8" s="75"/>
      <c r="H8" s="75"/>
      <c r="I8" s="75"/>
    </row>
    <row r="9" spans="2:11" x14ac:dyDescent="0.3">
      <c r="B9" s="75"/>
      <c r="C9" s="75"/>
      <c r="D9" s="75"/>
      <c r="E9" s="75"/>
      <c r="F9" s="75"/>
      <c r="G9" s="75"/>
      <c r="H9" s="75"/>
      <c r="I9" s="75"/>
    </row>
    <row r="10" spans="2:11" x14ac:dyDescent="0.3">
      <c r="B10" s="75"/>
      <c r="C10" s="75"/>
      <c r="D10" s="75"/>
      <c r="E10" s="75"/>
      <c r="F10" s="75"/>
      <c r="G10" s="75"/>
      <c r="H10" s="75"/>
      <c r="I10" s="75"/>
    </row>
    <row r="11" spans="2:11" x14ac:dyDescent="0.3">
      <c r="B11" s="75"/>
      <c r="C11" s="75"/>
      <c r="D11" s="75"/>
      <c r="E11" s="75"/>
      <c r="F11" s="75"/>
      <c r="G11" s="75"/>
      <c r="H11" s="75"/>
      <c r="I11" s="75"/>
    </row>
    <row r="12" spans="2:11" x14ac:dyDescent="0.3">
      <c r="B12" s="77" t="s">
        <v>227</v>
      </c>
      <c r="C12" s="77"/>
      <c r="D12" s="77"/>
      <c r="E12" s="77"/>
      <c r="F12" s="77"/>
      <c r="G12" s="77"/>
      <c r="H12" s="77"/>
      <c r="I12" s="77"/>
    </row>
    <row r="13" spans="2:11" x14ac:dyDescent="0.3">
      <c r="B13" s="77"/>
      <c r="C13" s="77"/>
      <c r="D13" s="77"/>
      <c r="E13" s="77"/>
      <c r="F13" s="77"/>
      <c r="G13" s="77"/>
      <c r="H13" s="77"/>
      <c r="I13" s="77"/>
    </row>
    <row r="14" spans="2:11" x14ac:dyDescent="0.3">
      <c r="B14" s="77"/>
      <c r="C14" s="77"/>
      <c r="D14" s="77"/>
      <c r="E14" s="77"/>
      <c r="F14" s="77"/>
      <c r="G14" s="77"/>
      <c r="H14" s="77"/>
      <c r="I14" s="77"/>
    </row>
    <row r="15" spans="2:11" x14ac:dyDescent="0.3">
      <c r="B15" s="77"/>
      <c r="C15" s="77"/>
      <c r="D15" s="77"/>
      <c r="E15" s="77"/>
      <c r="F15" s="77"/>
      <c r="G15" s="77"/>
      <c r="H15" s="77"/>
      <c r="I15" s="77"/>
    </row>
    <row r="16" spans="2:11" x14ac:dyDescent="0.3">
      <c r="B16" s="75" t="s">
        <v>175</v>
      </c>
      <c r="C16" s="75"/>
      <c r="D16" s="75"/>
      <c r="E16" s="75"/>
      <c r="F16" s="75"/>
      <c r="G16" s="75"/>
      <c r="H16" s="75"/>
      <c r="I16" s="75"/>
    </row>
    <row r="17" spans="2:9" x14ac:dyDescent="0.3">
      <c r="B17" s="75"/>
      <c r="C17" s="75"/>
      <c r="D17" s="75"/>
      <c r="E17" s="75"/>
      <c r="F17" s="75"/>
      <c r="G17" s="75"/>
      <c r="H17" s="75"/>
      <c r="I17" s="75"/>
    </row>
    <row r="18" spans="2:9" x14ac:dyDescent="0.3">
      <c r="B18" s="77" t="s">
        <v>176</v>
      </c>
      <c r="C18" s="77"/>
      <c r="D18" s="77"/>
      <c r="E18" s="77"/>
      <c r="F18" s="77"/>
      <c r="G18" s="77"/>
      <c r="H18" s="77"/>
      <c r="I18" s="77"/>
    </row>
    <row r="19" spans="2:9" x14ac:dyDescent="0.3">
      <c r="B19" s="77"/>
      <c r="C19" s="77"/>
      <c r="D19" s="77"/>
      <c r="E19" s="77"/>
      <c r="F19" s="77"/>
      <c r="G19" s="77"/>
      <c r="H19" s="77"/>
      <c r="I19" s="77"/>
    </row>
    <row r="20" spans="2:9" x14ac:dyDescent="0.3">
      <c r="B20" s="77"/>
      <c r="C20" s="77"/>
      <c r="D20" s="77"/>
      <c r="E20" s="77"/>
      <c r="F20" s="77"/>
      <c r="G20" s="77"/>
      <c r="H20" s="77"/>
      <c r="I20" s="77"/>
    </row>
    <row r="21" spans="2:9" x14ac:dyDescent="0.3">
      <c r="B21" s="77"/>
      <c r="C21" s="77"/>
      <c r="D21" s="77"/>
      <c r="E21" s="77"/>
      <c r="F21" s="77"/>
      <c r="G21" s="77"/>
      <c r="H21" s="77"/>
      <c r="I21" s="77"/>
    </row>
    <row r="22" spans="2:9" x14ac:dyDescent="0.3">
      <c r="B22" s="77"/>
      <c r="C22" s="77"/>
      <c r="D22" s="77"/>
      <c r="E22" s="77"/>
      <c r="F22" s="77"/>
      <c r="G22" s="77"/>
      <c r="H22" s="77"/>
      <c r="I22" s="77"/>
    </row>
    <row r="23" spans="2:9" x14ac:dyDescent="0.3">
      <c r="B23" s="77"/>
      <c r="C23" s="77"/>
      <c r="D23" s="77"/>
      <c r="E23" s="77"/>
      <c r="F23" s="77"/>
      <c r="G23" s="77"/>
      <c r="H23" s="77"/>
      <c r="I23" s="77"/>
    </row>
    <row r="24" spans="2:9" x14ac:dyDescent="0.3">
      <c r="B24" s="77"/>
      <c r="C24" s="77"/>
      <c r="D24" s="77"/>
      <c r="E24" s="77"/>
      <c r="F24" s="77"/>
      <c r="G24" s="77"/>
      <c r="H24" s="77"/>
      <c r="I24" s="77"/>
    </row>
    <row r="25" spans="2:9" x14ac:dyDescent="0.3">
      <c r="B25" s="77"/>
      <c r="C25" s="77"/>
      <c r="D25" s="77"/>
      <c r="E25" s="77"/>
      <c r="F25" s="77"/>
      <c r="G25" s="77"/>
      <c r="H25" s="77"/>
      <c r="I25" s="77"/>
    </row>
    <row r="26" spans="2:9" x14ac:dyDescent="0.3">
      <c r="B26" s="77"/>
      <c r="C26" s="77"/>
      <c r="D26" s="77"/>
      <c r="E26" s="77"/>
      <c r="F26" s="77"/>
      <c r="G26" s="77"/>
      <c r="H26" s="77"/>
      <c r="I26" s="77"/>
    </row>
    <row r="27" spans="2:9" x14ac:dyDescent="0.3">
      <c r="B27" s="77"/>
      <c r="C27" s="77"/>
      <c r="D27" s="77"/>
      <c r="E27" s="77"/>
      <c r="F27" s="77"/>
      <c r="G27" s="77"/>
      <c r="H27" s="77"/>
      <c r="I27" s="77"/>
    </row>
    <row r="28" spans="2:9" x14ac:dyDescent="0.3">
      <c r="B28" s="77"/>
      <c r="C28" s="77"/>
      <c r="D28" s="77"/>
      <c r="E28" s="77"/>
      <c r="F28" s="77"/>
      <c r="G28" s="77"/>
      <c r="H28" s="77"/>
      <c r="I28" s="77"/>
    </row>
    <row r="29" spans="2:9" x14ac:dyDescent="0.3">
      <c r="B29" s="77"/>
      <c r="C29" s="77"/>
      <c r="D29" s="77"/>
      <c r="E29" s="77"/>
      <c r="F29" s="77"/>
      <c r="G29" s="77"/>
      <c r="H29" s="77"/>
      <c r="I29" s="77"/>
    </row>
    <row r="30" spans="2:9" x14ac:dyDescent="0.3">
      <c r="B30" s="77"/>
      <c r="C30" s="77"/>
      <c r="D30" s="77"/>
      <c r="E30" s="77"/>
      <c r="F30" s="77"/>
      <c r="G30" s="77"/>
      <c r="H30" s="77"/>
      <c r="I30" s="77"/>
    </row>
    <row r="31" spans="2:9" x14ac:dyDescent="0.3">
      <c r="B31" s="77"/>
      <c r="C31" s="77"/>
      <c r="D31" s="77"/>
      <c r="E31" s="77"/>
      <c r="F31" s="77"/>
      <c r="G31" s="77"/>
      <c r="H31" s="77"/>
      <c r="I31" s="77"/>
    </row>
    <row r="33" spans="2:9" x14ac:dyDescent="0.3">
      <c r="B33" s="7" t="s">
        <v>184</v>
      </c>
      <c r="C33" s="79" t="s">
        <v>185</v>
      </c>
      <c r="D33" s="79"/>
      <c r="E33" s="79"/>
    </row>
    <row r="34" spans="2:9" ht="14.5" x14ac:dyDescent="0.35">
      <c r="B34" s="23" t="s">
        <v>186</v>
      </c>
      <c r="C34" s="80">
        <v>43.009632499999995</v>
      </c>
      <c r="D34" s="80"/>
      <c r="E34" s="80"/>
    </row>
    <row r="35" spans="2:9" ht="14.5" x14ac:dyDescent="0.35">
      <c r="B35" s="23" t="s">
        <v>187</v>
      </c>
      <c r="C35" s="80">
        <v>44.128189999999996</v>
      </c>
      <c r="D35" s="80"/>
      <c r="E35" s="80"/>
    </row>
    <row r="36" spans="2:9" ht="14.5" x14ac:dyDescent="0.35">
      <c r="B36" s="23" t="s">
        <v>188</v>
      </c>
      <c r="C36" s="80">
        <v>34.214700000000001</v>
      </c>
      <c r="D36" s="80"/>
      <c r="E36" s="80"/>
    </row>
    <row r="37" spans="2:9" ht="14.5" x14ac:dyDescent="0.35">
      <c r="B37" s="23" t="s">
        <v>145</v>
      </c>
      <c r="C37" s="80">
        <v>34.258564999999997</v>
      </c>
      <c r="D37" s="80"/>
      <c r="E37" s="80"/>
    </row>
    <row r="38" spans="2:9" ht="14.5" x14ac:dyDescent="0.35">
      <c r="B38" s="23" t="s">
        <v>189</v>
      </c>
      <c r="C38" s="80">
        <v>36.179852000000004</v>
      </c>
      <c r="D38" s="80"/>
      <c r="E38" s="80"/>
    </row>
    <row r="39" spans="2:9" ht="14.5" x14ac:dyDescent="0.35">
      <c r="B39" s="23" t="s">
        <v>165</v>
      </c>
      <c r="C39" s="80">
        <v>33.052277499999995</v>
      </c>
      <c r="D39" s="80"/>
      <c r="E39" s="80"/>
    </row>
    <row r="40" spans="2:9" ht="14.5" x14ac:dyDescent="0.35">
      <c r="B40" s="23" t="s">
        <v>151</v>
      </c>
      <c r="C40" s="80">
        <v>34.587552499999994</v>
      </c>
      <c r="D40" s="80"/>
      <c r="E40" s="80"/>
    </row>
    <row r="41" spans="2:9" ht="14.5" x14ac:dyDescent="0.35">
      <c r="B41" s="23" t="s">
        <v>154</v>
      </c>
      <c r="C41" s="80">
        <v>35.026202499999997</v>
      </c>
      <c r="D41" s="80"/>
      <c r="E41" s="80"/>
    </row>
    <row r="42" spans="2:9" ht="14.5" x14ac:dyDescent="0.35">
      <c r="B42" s="23" t="s">
        <v>159</v>
      </c>
      <c r="C42" s="80">
        <v>32.906999999999996</v>
      </c>
      <c r="D42" s="80"/>
      <c r="E42" s="80"/>
    </row>
    <row r="44" spans="2:9" x14ac:dyDescent="0.3">
      <c r="B44" s="7" t="s">
        <v>168</v>
      </c>
      <c r="C44" s="7" t="s">
        <v>171</v>
      </c>
      <c r="D44" s="7" t="s">
        <v>172</v>
      </c>
      <c r="E44" s="7" t="s">
        <v>132</v>
      </c>
      <c r="F44" s="7" t="s">
        <v>133</v>
      </c>
      <c r="G44" s="7" t="s">
        <v>178</v>
      </c>
      <c r="H44" s="7" t="s">
        <v>173</v>
      </c>
      <c r="I44" s="7" t="s">
        <v>174</v>
      </c>
    </row>
    <row r="45" spans="2:9" x14ac:dyDescent="0.3">
      <c r="B45" s="8" t="s">
        <v>134</v>
      </c>
      <c r="C45" s="8" t="s">
        <v>169</v>
      </c>
      <c r="D45" s="8">
        <v>500</v>
      </c>
      <c r="E45" s="8" t="s">
        <v>135</v>
      </c>
      <c r="F45" s="8" t="s">
        <v>136</v>
      </c>
      <c r="G45" s="14" t="s">
        <v>177</v>
      </c>
      <c r="H45" s="11">
        <v>44.1</v>
      </c>
      <c r="I45" s="11">
        <v>43</v>
      </c>
    </row>
    <row r="46" spans="2:9" x14ac:dyDescent="0.3">
      <c r="B46" s="8" t="s">
        <v>137</v>
      </c>
      <c r="C46" s="8" t="s">
        <v>169</v>
      </c>
      <c r="D46" s="8">
        <v>1400</v>
      </c>
      <c r="E46" s="8" t="s">
        <v>138</v>
      </c>
      <c r="F46" s="8" t="s">
        <v>139</v>
      </c>
      <c r="G46" s="14" t="s">
        <v>177</v>
      </c>
      <c r="H46" s="11">
        <v>34.200000000000003</v>
      </c>
      <c r="I46" s="11">
        <v>34.200000000000003</v>
      </c>
    </row>
    <row r="47" spans="2:9" x14ac:dyDescent="0.3">
      <c r="B47" s="8" t="s">
        <v>140</v>
      </c>
      <c r="C47" s="8" t="s">
        <v>169</v>
      </c>
      <c r="D47" s="8">
        <v>500</v>
      </c>
      <c r="E47" s="8" t="s">
        <v>141</v>
      </c>
      <c r="F47" s="8" t="s">
        <v>142</v>
      </c>
      <c r="G47" s="14" t="s">
        <v>177</v>
      </c>
      <c r="H47" s="11">
        <v>44.1</v>
      </c>
      <c r="I47" s="11">
        <v>43</v>
      </c>
    </row>
    <row r="48" spans="2:9" x14ac:dyDescent="0.3">
      <c r="B48" s="8" t="s">
        <v>143</v>
      </c>
      <c r="C48" s="8" t="s">
        <v>169</v>
      </c>
      <c r="D48" s="8">
        <v>1400</v>
      </c>
      <c r="E48" s="8" t="s">
        <v>144</v>
      </c>
      <c r="F48" s="8" t="s">
        <v>145</v>
      </c>
      <c r="G48" s="14" t="s">
        <v>177</v>
      </c>
      <c r="H48" s="11">
        <v>34.299999999999997</v>
      </c>
      <c r="I48" s="11">
        <v>34.299999999999997</v>
      </c>
    </row>
    <row r="49" spans="2:18" x14ac:dyDescent="0.3">
      <c r="B49" s="8" t="s">
        <v>146</v>
      </c>
      <c r="C49" s="8" t="s">
        <v>169</v>
      </c>
      <c r="D49" s="8">
        <v>1000</v>
      </c>
      <c r="E49" s="8" t="s">
        <v>147</v>
      </c>
      <c r="F49" s="8" t="s">
        <v>148</v>
      </c>
      <c r="G49" s="14" t="s">
        <v>177</v>
      </c>
      <c r="H49" s="11">
        <v>36.200000000000003</v>
      </c>
      <c r="I49" s="11">
        <v>36.200000000000003</v>
      </c>
    </row>
    <row r="50" spans="2:18" x14ac:dyDescent="0.3">
      <c r="B50" s="8" t="s">
        <v>149</v>
      </c>
      <c r="C50" s="8" t="s">
        <v>169</v>
      </c>
      <c r="D50" s="8">
        <v>1000</v>
      </c>
      <c r="E50" s="8" t="s">
        <v>150</v>
      </c>
      <c r="F50" s="8" t="s">
        <v>151</v>
      </c>
      <c r="G50" s="14" t="s">
        <v>177</v>
      </c>
      <c r="H50" s="11">
        <v>34.6</v>
      </c>
      <c r="I50" s="11">
        <v>34.6</v>
      </c>
    </row>
    <row r="51" spans="2:18" x14ac:dyDescent="0.3">
      <c r="B51" s="8" t="s">
        <v>152</v>
      </c>
      <c r="C51" s="8" t="s">
        <v>169</v>
      </c>
      <c r="D51" s="8">
        <v>2000</v>
      </c>
      <c r="E51" s="8" t="s">
        <v>153</v>
      </c>
      <c r="F51" s="8" t="s">
        <v>154</v>
      </c>
      <c r="G51" s="14" t="s">
        <v>177</v>
      </c>
      <c r="H51" s="11">
        <v>35</v>
      </c>
      <c r="I51" s="11">
        <v>35</v>
      </c>
    </row>
    <row r="52" spans="2:18" x14ac:dyDescent="0.3">
      <c r="B52" s="8" t="s">
        <v>155</v>
      </c>
      <c r="C52" s="8" t="s">
        <v>169</v>
      </c>
      <c r="D52" s="8">
        <v>1000</v>
      </c>
      <c r="E52" s="8" t="s">
        <v>156</v>
      </c>
      <c r="F52" s="8" t="s">
        <v>154</v>
      </c>
      <c r="G52" s="14" t="s">
        <v>177</v>
      </c>
      <c r="H52" s="11">
        <v>35</v>
      </c>
      <c r="I52" s="11">
        <v>35</v>
      </c>
    </row>
    <row r="53" spans="2:18" x14ac:dyDescent="0.3">
      <c r="B53" s="8" t="s">
        <v>160</v>
      </c>
      <c r="C53" s="8" t="s">
        <v>169</v>
      </c>
      <c r="D53" s="8">
        <v>1400</v>
      </c>
      <c r="E53" s="8" t="s">
        <v>161</v>
      </c>
      <c r="F53" s="8" t="s">
        <v>139</v>
      </c>
      <c r="G53" s="14" t="s">
        <v>177</v>
      </c>
      <c r="H53" s="11">
        <v>34.200000000000003</v>
      </c>
      <c r="I53" s="11">
        <v>34.200000000000003</v>
      </c>
    </row>
    <row r="54" spans="2:18" x14ac:dyDescent="0.3">
      <c r="B54" s="8" t="s">
        <v>157</v>
      </c>
      <c r="C54" s="8" t="s">
        <v>170</v>
      </c>
      <c r="D54" s="8">
        <v>1000</v>
      </c>
      <c r="E54" s="8" t="s">
        <v>158</v>
      </c>
      <c r="F54" s="8" t="s">
        <v>159</v>
      </c>
      <c r="G54" s="9">
        <v>1425.6125</v>
      </c>
      <c r="H54" s="11">
        <v>32.9</v>
      </c>
      <c r="I54" s="11">
        <v>32.9</v>
      </c>
    </row>
    <row r="55" spans="2:18" x14ac:dyDescent="0.3">
      <c r="B55" s="8" t="s">
        <v>162</v>
      </c>
      <c r="C55" s="8" t="s">
        <v>170</v>
      </c>
      <c r="D55" s="8">
        <v>500</v>
      </c>
      <c r="E55" s="8" t="s">
        <v>163</v>
      </c>
      <c r="F55" s="8" t="s">
        <v>142</v>
      </c>
      <c r="G55" s="9">
        <v>197.83115000000001</v>
      </c>
      <c r="H55" s="11">
        <v>44.1</v>
      </c>
      <c r="I55" s="11">
        <v>43</v>
      </c>
    </row>
    <row r="56" spans="2:18" x14ac:dyDescent="0.3">
      <c r="B56" s="8" t="s">
        <v>164</v>
      </c>
      <c r="C56" s="8" t="s">
        <v>170</v>
      </c>
      <c r="D56" s="8">
        <v>1400</v>
      </c>
      <c r="E56" s="8" t="s">
        <v>150</v>
      </c>
      <c r="F56" s="8" t="s">
        <v>165</v>
      </c>
      <c r="G56" s="9">
        <v>328.98750000000001</v>
      </c>
      <c r="H56" s="11">
        <v>33.1</v>
      </c>
      <c r="I56" s="11">
        <v>33.1</v>
      </c>
    </row>
    <row r="57" spans="2:18" x14ac:dyDescent="0.3">
      <c r="B57" s="8" t="s">
        <v>166</v>
      </c>
      <c r="C57" s="8" t="s">
        <v>170</v>
      </c>
      <c r="D57" s="8">
        <v>1200</v>
      </c>
      <c r="E57" s="8" t="s">
        <v>167</v>
      </c>
      <c r="F57" s="8" t="s">
        <v>154</v>
      </c>
      <c r="G57" s="9">
        <v>584.501125</v>
      </c>
      <c r="H57" s="11">
        <v>35</v>
      </c>
      <c r="I57" s="11">
        <v>35</v>
      </c>
    </row>
    <row r="60" spans="2:18" x14ac:dyDescent="0.3">
      <c r="C60" s="78" t="s">
        <v>180</v>
      </c>
      <c r="D60" s="78"/>
      <c r="E60" s="78"/>
      <c r="F60" s="78"/>
      <c r="G60" s="78"/>
      <c r="H60" s="78"/>
      <c r="I60" s="78"/>
      <c r="J60" s="78"/>
      <c r="K60" s="78"/>
      <c r="L60" s="78"/>
      <c r="M60" s="78"/>
      <c r="N60" s="78"/>
      <c r="O60" s="78"/>
      <c r="Q60" s="1" t="s">
        <v>181</v>
      </c>
      <c r="R60" s="1">
        <v>3.5000000000000003E-2</v>
      </c>
    </row>
    <row r="61" spans="2:18" x14ac:dyDescent="0.3">
      <c r="B61" s="13" t="s">
        <v>18</v>
      </c>
      <c r="C61" s="21" t="s">
        <v>134</v>
      </c>
      <c r="D61" s="21" t="s">
        <v>137</v>
      </c>
      <c r="E61" s="21" t="s">
        <v>140</v>
      </c>
      <c r="F61" s="21" t="s">
        <v>143</v>
      </c>
      <c r="G61" s="21" t="s">
        <v>146</v>
      </c>
      <c r="H61" s="21" t="s">
        <v>149</v>
      </c>
      <c r="I61" s="21" t="s">
        <v>152</v>
      </c>
      <c r="J61" s="21" t="s">
        <v>155</v>
      </c>
      <c r="K61" s="21" t="s">
        <v>160</v>
      </c>
      <c r="L61" s="21" t="s">
        <v>157</v>
      </c>
      <c r="M61" s="21" t="s">
        <v>162</v>
      </c>
      <c r="N61" s="21" t="s">
        <v>164</v>
      </c>
      <c r="O61" s="21" t="s">
        <v>166</v>
      </c>
      <c r="Q61" s="1" t="s">
        <v>179</v>
      </c>
    </row>
    <row r="62" spans="2:18" x14ac:dyDescent="0.3">
      <c r="B62" s="7">
        <v>2025</v>
      </c>
      <c r="C62" s="9">
        <f>H45</f>
        <v>44.1</v>
      </c>
      <c r="D62" s="9">
        <f>H46</f>
        <v>34.200000000000003</v>
      </c>
      <c r="E62" s="9">
        <f>H47</f>
        <v>44.1</v>
      </c>
      <c r="F62" s="9">
        <f>H48</f>
        <v>34.299999999999997</v>
      </c>
      <c r="G62" s="9">
        <f>H49</f>
        <v>36.200000000000003</v>
      </c>
      <c r="H62" s="9">
        <f>H50</f>
        <v>34.6</v>
      </c>
      <c r="I62" s="9">
        <f>H51</f>
        <v>35</v>
      </c>
      <c r="J62" s="9">
        <f>H52</f>
        <v>35</v>
      </c>
      <c r="K62" s="9">
        <f>H53</f>
        <v>34.200000000000003</v>
      </c>
      <c r="L62" s="9">
        <f>H54</f>
        <v>32.9</v>
      </c>
      <c r="M62" s="9">
        <f>H55</f>
        <v>44.1</v>
      </c>
      <c r="N62" s="9">
        <f>H56</f>
        <v>33.1</v>
      </c>
      <c r="O62" s="9">
        <f>H57</f>
        <v>35</v>
      </c>
      <c r="Q62" s="1">
        <v>0</v>
      </c>
    </row>
    <row r="63" spans="2:18" x14ac:dyDescent="0.3">
      <c r="B63" s="7">
        <v>2026</v>
      </c>
      <c r="C63" s="9">
        <f>$C$62/((1+$R$60)^Q63)</f>
        <v>42.608695652173921</v>
      </c>
      <c r="D63" s="9">
        <f>$D$62/((1+$R$60)^Q63)</f>
        <v>33.04347826086957</v>
      </c>
      <c r="E63" s="9">
        <f>$E$62/((1+$R$60)^Q63)</f>
        <v>42.608695652173921</v>
      </c>
      <c r="F63" s="9">
        <f>$F$62/((1+$R$60)^Q63)</f>
        <v>33.140096618357489</v>
      </c>
      <c r="G63" s="9">
        <f>$G$62/((1+$R$60)^Q63)</f>
        <v>34.975845410628025</v>
      </c>
      <c r="H63" s="9">
        <f>$H$62/((1+$R$60)^Q63)</f>
        <v>33.429951690821262</v>
      </c>
      <c r="I63" s="9">
        <f>$I$62/((1+$R$60)^Q63)</f>
        <v>33.816425120772948</v>
      </c>
      <c r="J63" s="9">
        <f>$J$62/((1+$R$60)^Q63)</f>
        <v>33.816425120772948</v>
      </c>
      <c r="K63" s="9">
        <f>$K$62/((1+$R$60)^Q63)</f>
        <v>33.04347826086957</v>
      </c>
      <c r="L63" s="9">
        <f>$L$62/((1+$R$60)^Q63)</f>
        <v>31.787439613526573</v>
      </c>
      <c r="M63" s="9">
        <f>$M$62/((1+$R$60)^Q63)</f>
        <v>42.608695652173921</v>
      </c>
      <c r="N63" s="9">
        <f>$N$62/((1+$R$60)^Q63)</f>
        <v>31.980676328502419</v>
      </c>
      <c r="O63" s="9">
        <f>$O$62/((1+$R$60)^Q63)</f>
        <v>33.816425120772948</v>
      </c>
      <c r="Q63" s="1">
        <v>1</v>
      </c>
    </row>
    <row r="64" spans="2:18" x14ac:dyDescent="0.3">
      <c r="B64" s="7">
        <v>2027</v>
      </c>
      <c r="C64" s="9">
        <f t="shared" ref="C64:C87" si="0">$C$62/((1+$R$60)^Q64)</f>
        <v>41.167821886158379</v>
      </c>
      <c r="D64" s="9">
        <f t="shared" ref="D64:D87" si="1">$D$62/((1+$R$60)^Q64)</f>
        <v>31.926065952530987</v>
      </c>
      <c r="E64" s="9">
        <f t="shared" ref="E64:E87" si="2">$E$62/((1+$R$60)^Q64)</f>
        <v>41.167821886158379</v>
      </c>
      <c r="F64" s="9">
        <f t="shared" ref="F64:F87" si="3">$F$62/((1+$R$60)^Q64)</f>
        <v>32.019417022567623</v>
      </c>
      <c r="G64" s="9">
        <f t="shared" ref="G64:G87" si="4">$G$62/((1+$R$60)^Q64)</f>
        <v>33.793087353263793</v>
      </c>
      <c r="H64" s="9">
        <f t="shared" ref="H64:H87" si="5">$H$62/((1+$R$60)^Q64)</f>
        <v>32.29947023267755</v>
      </c>
      <c r="I64" s="9">
        <f t="shared" ref="I64:I87" si="6">$I$62/((1+$R$60)^Q64)</f>
        <v>32.672874512824109</v>
      </c>
      <c r="J64" s="9">
        <f t="shared" ref="J64:J87" si="7">$J$62/((1+$R$60)^Q64)</f>
        <v>32.672874512824109</v>
      </c>
      <c r="K64" s="9">
        <f t="shared" ref="K64:K87" si="8">$K$62/((1+$R$60)^Q64)</f>
        <v>31.926065952530987</v>
      </c>
      <c r="L64" s="9">
        <f t="shared" ref="L64:L87" si="9">$L$62/((1+$R$60)^Q64)</f>
        <v>30.712502042054659</v>
      </c>
      <c r="M64" s="9">
        <f t="shared" ref="M64:M87" si="10">$M$62/((1+$R$60)^Q64)</f>
        <v>41.167821886158379</v>
      </c>
      <c r="N64" s="9">
        <f t="shared" ref="N64:N87" si="11">$N$62/((1+$R$60)^Q64)</f>
        <v>30.899204182127942</v>
      </c>
      <c r="O64" s="9">
        <f t="shared" ref="O64:O87" si="12">$O$62/((1+$R$60)^Q64)</f>
        <v>32.672874512824109</v>
      </c>
      <c r="Q64" s="1">
        <v>2</v>
      </c>
    </row>
    <row r="65" spans="2:17" x14ac:dyDescent="0.3">
      <c r="B65" s="7">
        <v>2028</v>
      </c>
      <c r="C65" s="9">
        <f t="shared" si="0"/>
        <v>39.775673319959786</v>
      </c>
      <c r="D65" s="9">
        <f t="shared" si="1"/>
        <v>30.846440533846369</v>
      </c>
      <c r="E65" s="9">
        <f t="shared" si="2"/>
        <v>39.775673319959786</v>
      </c>
      <c r="F65" s="9">
        <f t="shared" si="3"/>
        <v>30.936634804413167</v>
      </c>
      <c r="G65" s="9">
        <f t="shared" si="4"/>
        <v>32.650325945182416</v>
      </c>
      <c r="H65" s="9">
        <f t="shared" si="5"/>
        <v>31.207217616113574</v>
      </c>
      <c r="I65" s="9">
        <f t="shared" si="6"/>
        <v>31.567994698380783</v>
      </c>
      <c r="J65" s="9">
        <f t="shared" si="7"/>
        <v>31.567994698380783</v>
      </c>
      <c r="K65" s="9">
        <f t="shared" si="8"/>
        <v>30.846440533846369</v>
      </c>
      <c r="L65" s="9">
        <f t="shared" si="9"/>
        <v>29.673915016477935</v>
      </c>
      <c r="M65" s="9">
        <f t="shared" si="10"/>
        <v>39.775673319959786</v>
      </c>
      <c r="N65" s="9">
        <f t="shared" si="11"/>
        <v>29.854303557611541</v>
      </c>
      <c r="O65" s="9">
        <f t="shared" si="12"/>
        <v>31.567994698380783</v>
      </c>
      <c r="Q65" s="1">
        <v>3</v>
      </c>
    </row>
    <row r="66" spans="2:17" x14ac:dyDescent="0.3">
      <c r="B66" s="7">
        <v>2029</v>
      </c>
      <c r="C66" s="9">
        <f t="shared" si="0"/>
        <v>38.430602241507046</v>
      </c>
      <c r="D66" s="9">
        <f t="shared" si="1"/>
        <v>29.803324187291178</v>
      </c>
      <c r="E66" s="9">
        <f t="shared" si="2"/>
        <v>38.430602241507046</v>
      </c>
      <c r="F66" s="9">
        <f t="shared" si="3"/>
        <v>29.890468410061029</v>
      </c>
      <c r="G66" s="9">
        <f t="shared" si="4"/>
        <v>31.546208642688324</v>
      </c>
      <c r="H66" s="9">
        <f t="shared" si="5"/>
        <v>30.151901078370607</v>
      </c>
      <c r="I66" s="9">
        <f t="shared" si="6"/>
        <v>30.500477969450035</v>
      </c>
      <c r="J66" s="9">
        <f t="shared" si="7"/>
        <v>30.500477969450035</v>
      </c>
      <c r="K66" s="9">
        <f t="shared" si="8"/>
        <v>29.803324187291178</v>
      </c>
      <c r="L66" s="9">
        <f t="shared" si="9"/>
        <v>28.670449291283031</v>
      </c>
      <c r="M66" s="9">
        <f t="shared" si="10"/>
        <v>38.430602241507046</v>
      </c>
      <c r="N66" s="9">
        <f t="shared" si="11"/>
        <v>28.844737736822747</v>
      </c>
      <c r="O66" s="9">
        <f t="shared" si="12"/>
        <v>30.500477969450035</v>
      </c>
      <c r="Q66" s="1">
        <v>4</v>
      </c>
    </row>
    <row r="67" spans="2:17" x14ac:dyDescent="0.3">
      <c r="B67" s="7">
        <v>2030</v>
      </c>
      <c r="C67" s="9">
        <f t="shared" si="0"/>
        <v>37.131016658460915</v>
      </c>
      <c r="D67" s="9">
        <f t="shared" si="1"/>
        <v>28.795482306561528</v>
      </c>
      <c r="E67" s="9">
        <f t="shared" si="2"/>
        <v>37.131016658460915</v>
      </c>
      <c r="F67" s="9">
        <f t="shared" si="3"/>
        <v>28.879679623247377</v>
      </c>
      <c r="G67" s="9">
        <f t="shared" si="4"/>
        <v>30.479428640278577</v>
      </c>
      <c r="H67" s="9">
        <f t="shared" si="5"/>
        <v>29.132271573304937</v>
      </c>
      <c r="I67" s="9">
        <f t="shared" si="6"/>
        <v>29.469060840048346</v>
      </c>
      <c r="J67" s="9">
        <f t="shared" si="7"/>
        <v>29.469060840048346</v>
      </c>
      <c r="K67" s="9">
        <f t="shared" si="8"/>
        <v>28.795482306561528</v>
      </c>
      <c r="L67" s="9">
        <f t="shared" si="9"/>
        <v>27.700917189645445</v>
      </c>
      <c r="M67" s="9">
        <f t="shared" si="10"/>
        <v>37.131016658460915</v>
      </c>
      <c r="N67" s="9">
        <f t="shared" si="11"/>
        <v>27.869311823017153</v>
      </c>
      <c r="O67" s="9">
        <f t="shared" si="12"/>
        <v>29.469060840048346</v>
      </c>
      <c r="Q67" s="1">
        <v>5</v>
      </c>
    </row>
    <row r="68" spans="2:17" x14ac:dyDescent="0.3">
      <c r="B68" s="7">
        <v>2031</v>
      </c>
      <c r="C68" s="9">
        <f t="shared" si="0"/>
        <v>35.875378413971902</v>
      </c>
      <c r="D68" s="9">
        <f t="shared" si="1"/>
        <v>27.821722035325148</v>
      </c>
      <c r="E68" s="9">
        <f t="shared" si="2"/>
        <v>35.875378413971902</v>
      </c>
      <c r="F68" s="9">
        <f t="shared" si="3"/>
        <v>27.903072099755917</v>
      </c>
      <c r="G68" s="9">
        <f t="shared" si="4"/>
        <v>29.448723323940651</v>
      </c>
      <c r="H68" s="9">
        <f t="shared" si="5"/>
        <v>28.147122293048248</v>
      </c>
      <c r="I68" s="9">
        <f t="shared" si="6"/>
        <v>28.472522550771348</v>
      </c>
      <c r="J68" s="9">
        <f t="shared" si="7"/>
        <v>28.472522550771348</v>
      </c>
      <c r="K68" s="9">
        <f t="shared" si="8"/>
        <v>27.821722035325148</v>
      </c>
      <c r="L68" s="9">
        <f t="shared" si="9"/>
        <v>26.764171197725066</v>
      </c>
      <c r="M68" s="9">
        <f t="shared" si="10"/>
        <v>35.875378413971902</v>
      </c>
      <c r="N68" s="9">
        <f t="shared" si="11"/>
        <v>26.926871326586618</v>
      </c>
      <c r="O68" s="9">
        <f t="shared" si="12"/>
        <v>28.472522550771348</v>
      </c>
      <c r="Q68" s="1">
        <v>6</v>
      </c>
    </row>
    <row r="69" spans="2:17" x14ac:dyDescent="0.3">
      <c r="B69" s="7">
        <v>2032</v>
      </c>
      <c r="C69" s="9">
        <f t="shared" si="0"/>
        <v>34.662201366156424</v>
      </c>
      <c r="D69" s="9">
        <f t="shared" si="1"/>
        <v>26.880890855386617</v>
      </c>
      <c r="E69" s="9">
        <f t="shared" si="2"/>
        <v>34.662201366156424</v>
      </c>
      <c r="F69" s="9">
        <f t="shared" si="3"/>
        <v>26.959489951454994</v>
      </c>
      <c r="G69" s="9">
        <f t="shared" si="4"/>
        <v>28.452872776754255</v>
      </c>
      <c r="H69" s="9">
        <f t="shared" si="5"/>
        <v>27.195287239660143</v>
      </c>
      <c r="I69" s="9">
        <f t="shared" si="6"/>
        <v>27.509683623933672</v>
      </c>
      <c r="J69" s="9">
        <f t="shared" si="7"/>
        <v>27.509683623933672</v>
      </c>
      <c r="K69" s="9">
        <f t="shared" si="8"/>
        <v>26.880890855386617</v>
      </c>
      <c r="L69" s="9">
        <f t="shared" si="9"/>
        <v>25.85910260649765</v>
      </c>
      <c r="M69" s="9">
        <f t="shared" si="10"/>
        <v>34.662201366156424</v>
      </c>
      <c r="N69" s="9">
        <f t="shared" si="11"/>
        <v>26.016300798634415</v>
      </c>
      <c r="O69" s="9">
        <f t="shared" si="12"/>
        <v>27.509683623933672</v>
      </c>
      <c r="Q69" s="1">
        <v>7</v>
      </c>
    </row>
    <row r="70" spans="2:17" x14ac:dyDescent="0.3">
      <c r="B70" s="7">
        <v>2033</v>
      </c>
      <c r="C70" s="9">
        <f t="shared" si="0"/>
        <v>33.490049629136649</v>
      </c>
      <c r="D70" s="9">
        <f t="shared" si="1"/>
        <v>25.97187522259577</v>
      </c>
      <c r="E70" s="9">
        <f t="shared" si="2"/>
        <v>33.490049629136649</v>
      </c>
      <c r="F70" s="9">
        <f t="shared" si="3"/>
        <v>26.047816378217391</v>
      </c>
      <c r="G70" s="9">
        <f t="shared" si="4"/>
        <v>27.490698335028274</v>
      </c>
      <c r="H70" s="9">
        <f t="shared" si="5"/>
        <v>26.275639845082271</v>
      </c>
      <c r="I70" s="9">
        <f t="shared" si="6"/>
        <v>26.579404467568768</v>
      </c>
      <c r="J70" s="9">
        <f t="shared" si="7"/>
        <v>26.579404467568768</v>
      </c>
      <c r="K70" s="9">
        <f t="shared" si="8"/>
        <v>25.97187522259577</v>
      </c>
      <c r="L70" s="9">
        <f t="shared" si="9"/>
        <v>24.984640199514644</v>
      </c>
      <c r="M70" s="9">
        <f t="shared" si="10"/>
        <v>33.490049629136649</v>
      </c>
      <c r="N70" s="9">
        <f t="shared" si="11"/>
        <v>25.136522510757896</v>
      </c>
      <c r="O70" s="9">
        <f t="shared" si="12"/>
        <v>26.579404467568768</v>
      </c>
      <c r="Q70" s="1">
        <v>8</v>
      </c>
    </row>
    <row r="71" spans="2:17" x14ac:dyDescent="0.3">
      <c r="B71" s="7">
        <v>2034</v>
      </c>
      <c r="C71" s="9">
        <f t="shared" si="0"/>
        <v>32.357535873561986</v>
      </c>
      <c r="D71" s="9">
        <f t="shared" si="1"/>
        <v>25.093599248884807</v>
      </c>
      <c r="E71" s="9">
        <f t="shared" si="2"/>
        <v>32.357535873561986</v>
      </c>
      <c r="F71" s="9">
        <f t="shared" si="3"/>
        <v>25.166972346103766</v>
      </c>
      <c r="G71" s="9">
        <f t="shared" si="4"/>
        <v>26.561061193264035</v>
      </c>
      <c r="H71" s="9">
        <f t="shared" si="5"/>
        <v>25.387091637760651</v>
      </c>
      <c r="I71" s="9">
        <f t="shared" si="6"/>
        <v>25.680584026636495</v>
      </c>
      <c r="J71" s="9">
        <f t="shared" si="7"/>
        <v>25.680584026636495</v>
      </c>
      <c r="K71" s="9">
        <f t="shared" si="8"/>
        <v>25.093599248884807</v>
      </c>
      <c r="L71" s="9">
        <f t="shared" si="9"/>
        <v>24.139748985038306</v>
      </c>
      <c r="M71" s="9">
        <f t="shared" si="10"/>
        <v>32.357535873561986</v>
      </c>
      <c r="N71" s="9">
        <f t="shared" si="11"/>
        <v>24.28649517947623</v>
      </c>
      <c r="O71" s="9">
        <f t="shared" si="12"/>
        <v>25.680584026636495</v>
      </c>
      <c r="Q71" s="1">
        <v>9</v>
      </c>
    </row>
    <row r="72" spans="2:17" x14ac:dyDescent="0.3">
      <c r="B72" s="7">
        <v>2035</v>
      </c>
      <c r="C72" s="9">
        <f t="shared" si="0"/>
        <v>31.263319684600955</v>
      </c>
      <c r="D72" s="9">
        <f t="shared" si="1"/>
        <v>24.245023428874212</v>
      </c>
      <c r="E72" s="9">
        <f t="shared" si="2"/>
        <v>31.263319684600955</v>
      </c>
      <c r="F72" s="9">
        <f t="shared" si="3"/>
        <v>24.315915310245185</v>
      </c>
      <c r="G72" s="9">
        <f t="shared" si="4"/>
        <v>25.662861056293757</v>
      </c>
      <c r="H72" s="9">
        <f t="shared" si="5"/>
        <v>24.528590954358119</v>
      </c>
      <c r="I72" s="9">
        <f t="shared" si="6"/>
        <v>24.812158479842026</v>
      </c>
      <c r="J72" s="9">
        <f t="shared" si="7"/>
        <v>24.812158479842026</v>
      </c>
      <c r="K72" s="9">
        <f t="shared" si="8"/>
        <v>24.245023428874212</v>
      </c>
      <c r="L72" s="9">
        <f t="shared" si="9"/>
        <v>23.323428971051502</v>
      </c>
      <c r="M72" s="9">
        <f t="shared" si="10"/>
        <v>31.263319684600955</v>
      </c>
      <c r="N72" s="9">
        <f t="shared" si="11"/>
        <v>23.465212733793461</v>
      </c>
      <c r="O72" s="9">
        <f t="shared" si="12"/>
        <v>24.812158479842026</v>
      </c>
      <c r="Q72" s="1">
        <v>10</v>
      </c>
    </row>
    <row r="73" spans="2:17" x14ac:dyDescent="0.3">
      <c r="B73" s="7">
        <v>2036</v>
      </c>
      <c r="C73" s="9">
        <f t="shared" si="0"/>
        <v>30.20610597545986</v>
      </c>
      <c r="D73" s="9">
        <f t="shared" si="1"/>
        <v>23.425143409540301</v>
      </c>
      <c r="E73" s="9">
        <f t="shared" si="2"/>
        <v>30.20610597545986</v>
      </c>
      <c r="F73" s="9">
        <f t="shared" si="3"/>
        <v>23.493637980913221</v>
      </c>
      <c r="G73" s="9">
        <f t="shared" si="4"/>
        <v>24.795034836998795</v>
      </c>
      <c r="H73" s="9">
        <f t="shared" si="5"/>
        <v>23.699121695031998</v>
      </c>
      <c r="I73" s="9">
        <f t="shared" si="6"/>
        <v>23.973099980523696</v>
      </c>
      <c r="J73" s="9">
        <f t="shared" si="7"/>
        <v>23.973099980523696</v>
      </c>
      <c r="K73" s="9">
        <f t="shared" si="8"/>
        <v>23.425143409540301</v>
      </c>
      <c r="L73" s="9">
        <f t="shared" si="9"/>
        <v>22.534713981692274</v>
      </c>
      <c r="M73" s="9">
        <f t="shared" si="10"/>
        <v>30.20610597545986</v>
      </c>
      <c r="N73" s="9">
        <f t="shared" si="11"/>
        <v>22.671703124438125</v>
      </c>
      <c r="O73" s="9">
        <f t="shared" si="12"/>
        <v>23.973099980523696</v>
      </c>
      <c r="Q73" s="1">
        <v>11</v>
      </c>
    </row>
    <row r="74" spans="2:17" x14ac:dyDescent="0.3">
      <c r="B74" s="7">
        <v>2037</v>
      </c>
      <c r="C74" s="9">
        <f t="shared" si="0"/>
        <v>29.184643454550589</v>
      </c>
      <c r="D74" s="9">
        <f t="shared" si="1"/>
        <v>22.632988801488214</v>
      </c>
      <c r="E74" s="9">
        <f t="shared" si="2"/>
        <v>29.184643454550589</v>
      </c>
      <c r="F74" s="9">
        <f t="shared" si="3"/>
        <v>22.699167131317122</v>
      </c>
      <c r="G74" s="9">
        <f t="shared" si="4"/>
        <v>23.95655539806647</v>
      </c>
      <c r="H74" s="9">
        <f t="shared" si="5"/>
        <v>22.897702120803864</v>
      </c>
      <c r="I74" s="9">
        <f t="shared" si="6"/>
        <v>23.162415440119513</v>
      </c>
      <c r="J74" s="9">
        <f t="shared" si="7"/>
        <v>23.162415440119513</v>
      </c>
      <c r="K74" s="9">
        <f t="shared" si="8"/>
        <v>22.632988801488214</v>
      </c>
      <c r="L74" s="9">
        <f t="shared" si="9"/>
        <v>21.772670513712342</v>
      </c>
      <c r="M74" s="9">
        <f t="shared" si="10"/>
        <v>29.184643454550589</v>
      </c>
      <c r="N74" s="9">
        <f t="shared" si="11"/>
        <v>21.905027173370172</v>
      </c>
      <c r="O74" s="9">
        <f t="shared" si="12"/>
        <v>23.162415440119513</v>
      </c>
      <c r="Q74" s="1">
        <v>12</v>
      </c>
    </row>
    <row r="75" spans="2:17" x14ac:dyDescent="0.3">
      <c r="B75" s="7">
        <v>2038</v>
      </c>
      <c r="C75" s="9">
        <f t="shared" si="0"/>
        <v>28.197723144493331</v>
      </c>
      <c r="D75" s="9">
        <f t="shared" si="1"/>
        <v>21.867622030423398</v>
      </c>
      <c r="E75" s="9">
        <f t="shared" si="2"/>
        <v>28.197723144493331</v>
      </c>
      <c r="F75" s="9">
        <f t="shared" si="3"/>
        <v>21.931562445717031</v>
      </c>
      <c r="G75" s="9">
        <f t="shared" si="4"/>
        <v>23.146430336296113</v>
      </c>
      <c r="H75" s="9">
        <f t="shared" si="5"/>
        <v>22.12338369159794</v>
      </c>
      <c r="I75" s="9">
        <f t="shared" si="6"/>
        <v>22.379145352772483</v>
      </c>
      <c r="J75" s="9">
        <f t="shared" si="7"/>
        <v>22.379145352772483</v>
      </c>
      <c r="K75" s="9">
        <f t="shared" si="8"/>
        <v>21.867622030423398</v>
      </c>
      <c r="L75" s="9">
        <f t="shared" si="9"/>
        <v>21.036396631606134</v>
      </c>
      <c r="M75" s="9">
        <f t="shared" si="10"/>
        <v>28.197723144493331</v>
      </c>
      <c r="N75" s="9">
        <f t="shared" si="11"/>
        <v>21.164277462193407</v>
      </c>
      <c r="O75" s="9">
        <f t="shared" si="12"/>
        <v>22.379145352772483</v>
      </c>
      <c r="Q75" s="1">
        <v>13</v>
      </c>
    </row>
    <row r="76" spans="2:17" x14ac:dyDescent="0.3">
      <c r="B76" s="7">
        <v>2039</v>
      </c>
      <c r="C76" s="9">
        <f t="shared" si="0"/>
        <v>27.244176951201283</v>
      </c>
      <c r="D76" s="9">
        <f t="shared" si="1"/>
        <v>21.128137227462219</v>
      </c>
      <c r="E76" s="9">
        <f t="shared" si="2"/>
        <v>27.244176951201283</v>
      </c>
      <c r="F76" s="9">
        <f t="shared" si="3"/>
        <v>21.189915406489884</v>
      </c>
      <c r="G76" s="9">
        <f t="shared" si="4"/>
        <v>22.363700808015565</v>
      </c>
      <c r="H76" s="9">
        <f t="shared" si="5"/>
        <v>21.375249943572886</v>
      </c>
      <c r="I76" s="9">
        <f t="shared" si="6"/>
        <v>21.622362659683557</v>
      </c>
      <c r="J76" s="9">
        <f t="shared" si="7"/>
        <v>21.622362659683557</v>
      </c>
      <c r="K76" s="9">
        <f t="shared" si="8"/>
        <v>21.128137227462219</v>
      </c>
      <c r="L76" s="9">
        <f t="shared" si="9"/>
        <v>20.32502090010254</v>
      </c>
      <c r="M76" s="9">
        <f t="shared" si="10"/>
        <v>27.244176951201283</v>
      </c>
      <c r="N76" s="9">
        <f t="shared" si="11"/>
        <v>20.448577258157879</v>
      </c>
      <c r="O76" s="9">
        <f t="shared" si="12"/>
        <v>21.622362659683557</v>
      </c>
      <c r="Q76" s="1">
        <v>14</v>
      </c>
    </row>
    <row r="77" spans="2:17" x14ac:dyDescent="0.3">
      <c r="B77" s="7">
        <v>2040</v>
      </c>
      <c r="C77" s="9">
        <f t="shared" si="0"/>
        <v>26.322876281353899</v>
      </c>
      <c r="D77" s="9">
        <f t="shared" si="1"/>
        <v>20.413659156968329</v>
      </c>
      <c r="E77" s="9">
        <f t="shared" si="2"/>
        <v>26.322876281353899</v>
      </c>
      <c r="F77" s="9">
        <f t="shared" si="3"/>
        <v>20.473348218830807</v>
      </c>
      <c r="G77" s="9">
        <f t="shared" si="4"/>
        <v>21.607440394217939</v>
      </c>
      <c r="H77" s="9">
        <f t="shared" si="5"/>
        <v>20.652415404418253</v>
      </c>
      <c r="I77" s="9">
        <f t="shared" si="6"/>
        <v>20.891171651868174</v>
      </c>
      <c r="J77" s="9">
        <f t="shared" si="7"/>
        <v>20.891171651868174</v>
      </c>
      <c r="K77" s="9">
        <f t="shared" si="8"/>
        <v>20.413659156968329</v>
      </c>
      <c r="L77" s="9">
        <f t="shared" si="9"/>
        <v>19.637701352756082</v>
      </c>
      <c r="M77" s="9">
        <f t="shared" si="10"/>
        <v>26.322876281353899</v>
      </c>
      <c r="N77" s="9">
        <f t="shared" si="11"/>
        <v>19.757079476481042</v>
      </c>
      <c r="O77" s="9">
        <f t="shared" si="12"/>
        <v>20.891171651868174</v>
      </c>
      <c r="Q77" s="1">
        <v>15</v>
      </c>
    </row>
    <row r="78" spans="2:17" x14ac:dyDescent="0.3">
      <c r="B78" s="7">
        <v>2041</v>
      </c>
      <c r="C78" s="9">
        <f t="shared" si="0"/>
        <v>25.432730706622131</v>
      </c>
      <c r="D78" s="9">
        <f t="shared" si="1"/>
        <v>19.723342180645734</v>
      </c>
      <c r="E78" s="9">
        <f t="shared" si="2"/>
        <v>25.432730706622131</v>
      </c>
      <c r="F78" s="9">
        <f t="shared" si="3"/>
        <v>19.78101277181721</v>
      </c>
      <c r="G78" s="9">
        <f t="shared" si="4"/>
        <v>20.876754004075309</v>
      </c>
      <c r="H78" s="9">
        <f t="shared" si="5"/>
        <v>19.954024545331649</v>
      </c>
      <c r="I78" s="9">
        <f t="shared" si="6"/>
        <v>20.184706910017564</v>
      </c>
      <c r="J78" s="9">
        <f t="shared" si="7"/>
        <v>20.184706910017564</v>
      </c>
      <c r="K78" s="9">
        <f t="shared" si="8"/>
        <v>19.723342180645734</v>
      </c>
      <c r="L78" s="9">
        <f t="shared" si="9"/>
        <v>18.973624495416509</v>
      </c>
      <c r="M78" s="9">
        <f t="shared" si="10"/>
        <v>25.432730706622131</v>
      </c>
      <c r="N78" s="9">
        <f t="shared" si="11"/>
        <v>19.088965677759468</v>
      </c>
      <c r="O78" s="9">
        <f t="shared" si="12"/>
        <v>20.184706910017564</v>
      </c>
      <c r="Q78" s="1">
        <v>16</v>
      </c>
    </row>
    <row r="79" spans="2:17" x14ac:dyDescent="0.3">
      <c r="B79" s="7">
        <v>2042</v>
      </c>
      <c r="C79" s="9">
        <f t="shared" si="0"/>
        <v>24.572686673064862</v>
      </c>
      <c r="D79" s="9">
        <f t="shared" si="1"/>
        <v>19.056369256662546</v>
      </c>
      <c r="E79" s="9">
        <f t="shared" si="2"/>
        <v>24.572686673064862</v>
      </c>
      <c r="F79" s="9">
        <f t="shared" si="3"/>
        <v>19.112089634606001</v>
      </c>
      <c r="G79" s="9">
        <f t="shared" si="4"/>
        <v>20.170776815531699</v>
      </c>
      <c r="H79" s="9">
        <f t="shared" si="5"/>
        <v>19.279250768436377</v>
      </c>
      <c r="I79" s="9">
        <f t="shared" si="6"/>
        <v>19.502132280210205</v>
      </c>
      <c r="J79" s="9">
        <f t="shared" si="7"/>
        <v>19.502132280210205</v>
      </c>
      <c r="K79" s="9">
        <f t="shared" si="8"/>
        <v>19.056369256662546</v>
      </c>
      <c r="L79" s="9">
        <f t="shared" si="9"/>
        <v>18.332004343397593</v>
      </c>
      <c r="M79" s="9">
        <f t="shared" si="10"/>
        <v>24.572686673064862</v>
      </c>
      <c r="N79" s="9">
        <f t="shared" si="11"/>
        <v>18.44344509928451</v>
      </c>
      <c r="O79" s="9">
        <f t="shared" si="12"/>
        <v>19.502132280210205</v>
      </c>
      <c r="Q79" s="1">
        <v>17</v>
      </c>
    </row>
    <row r="80" spans="2:17" x14ac:dyDescent="0.3">
      <c r="B80" s="7">
        <v>2043</v>
      </c>
      <c r="C80" s="9">
        <f t="shared" si="0"/>
        <v>23.741726254168949</v>
      </c>
      <c r="D80" s="9">
        <f t="shared" si="1"/>
        <v>18.411950972620819</v>
      </c>
      <c r="E80" s="9">
        <f t="shared" si="2"/>
        <v>23.741726254168949</v>
      </c>
      <c r="F80" s="9">
        <f t="shared" si="3"/>
        <v>18.465787086575848</v>
      </c>
      <c r="G80" s="9">
        <f t="shared" si="4"/>
        <v>19.488673251721451</v>
      </c>
      <c r="H80" s="9">
        <f t="shared" si="5"/>
        <v>18.627295428440945</v>
      </c>
      <c r="I80" s="9">
        <f t="shared" si="6"/>
        <v>18.842639884261072</v>
      </c>
      <c r="J80" s="9">
        <f t="shared" si="7"/>
        <v>18.842639884261072</v>
      </c>
      <c r="K80" s="9">
        <f t="shared" si="8"/>
        <v>18.411950972620819</v>
      </c>
      <c r="L80" s="9">
        <f t="shared" si="9"/>
        <v>17.712081491205407</v>
      </c>
      <c r="M80" s="9">
        <f t="shared" si="10"/>
        <v>23.741726254168949</v>
      </c>
      <c r="N80" s="9">
        <f t="shared" si="11"/>
        <v>17.819753719115468</v>
      </c>
      <c r="O80" s="9">
        <f t="shared" si="12"/>
        <v>18.842639884261072</v>
      </c>
      <c r="Q80" s="1">
        <v>18</v>
      </c>
    </row>
    <row r="81" spans="2:17" x14ac:dyDescent="0.3">
      <c r="B81" s="7">
        <v>2044</v>
      </c>
      <c r="C81" s="9">
        <f t="shared" si="0"/>
        <v>22.938865946056957</v>
      </c>
      <c r="D81" s="9">
        <f t="shared" si="1"/>
        <v>17.789324611227848</v>
      </c>
      <c r="E81" s="9">
        <f t="shared" si="2"/>
        <v>22.938865946056957</v>
      </c>
      <c r="F81" s="9">
        <f t="shared" si="3"/>
        <v>17.841340180266521</v>
      </c>
      <c r="G81" s="9">
        <f t="shared" si="4"/>
        <v>18.829635992001403</v>
      </c>
      <c r="H81" s="9">
        <f t="shared" si="5"/>
        <v>17.997386887382557</v>
      </c>
      <c r="I81" s="9">
        <f t="shared" si="6"/>
        <v>18.205449163537267</v>
      </c>
      <c r="J81" s="9">
        <f t="shared" si="7"/>
        <v>18.205449163537267</v>
      </c>
      <c r="K81" s="9">
        <f t="shared" si="8"/>
        <v>17.789324611227848</v>
      </c>
      <c r="L81" s="9">
        <f t="shared" si="9"/>
        <v>17.113122213725031</v>
      </c>
      <c r="M81" s="9">
        <f t="shared" si="10"/>
        <v>22.938865946056957</v>
      </c>
      <c r="N81" s="9">
        <f t="shared" si="11"/>
        <v>17.217153351802388</v>
      </c>
      <c r="O81" s="9">
        <f t="shared" si="12"/>
        <v>18.205449163537267</v>
      </c>
      <c r="Q81" s="1">
        <v>19</v>
      </c>
    </row>
    <row r="82" spans="2:17" x14ac:dyDescent="0.3">
      <c r="B82" s="7">
        <v>2045</v>
      </c>
      <c r="C82" s="9">
        <f t="shared" si="0"/>
        <v>22.163155503436677</v>
      </c>
      <c r="D82" s="9">
        <f t="shared" si="1"/>
        <v>17.187753247563137</v>
      </c>
      <c r="E82" s="9">
        <f t="shared" si="2"/>
        <v>22.163155503436677</v>
      </c>
      <c r="F82" s="9">
        <f t="shared" si="3"/>
        <v>17.238009836006302</v>
      </c>
      <c r="G82" s="9">
        <f t="shared" si="4"/>
        <v>18.19288501642648</v>
      </c>
      <c r="H82" s="9">
        <f t="shared" si="5"/>
        <v>17.388779601335806</v>
      </c>
      <c r="I82" s="9">
        <f t="shared" si="6"/>
        <v>17.589805955108474</v>
      </c>
      <c r="J82" s="9">
        <f t="shared" si="7"/>
        <v>17.589805955108474</v>
      </c>
      <c r="K82" s="9">
        <f t="shared" si="8"/>
        <v>17.187753247563137</v>
      </c>
      <c r="L82" s="9">
        <f t="shared" si="9"/>
        <v>16.534417597801962</v>
      </c>
      <c r="M82" s="9">
        <f t="shared" si="10"/>
        <v>22.163155503436677</v>
      </c>
      <c r="N82" s="9">
        <f t="shared" si="11"/>
        <v>16.6349307746883</v>
      </c>
      <c r="O82" s="9">
        <f t="shared" si="12"/>
        <v>17.589805955108474</v>
      </c>
      <c r="Q82" s="1">
        <v>20</v>
      </c>
    </row>
    <row r="83" spans="2:17" x14ac:dyDescent="0.3">
      <c r="B83" s="7">
        <v>2046</v>
      </c>
      <c r="C83" s="9">
        <f t="shared" si="0"/>
        <v>21.413676814914666</v>
      </c>
      <c r="D83" s="9">
        <f t="shared" si="1"/>
        <v>16.606524876872598</v>
      </c>
      <c r="E83" s="9">
        <f t="shared" si="2"/>
        <v>21.413676814914666</v>
      </c>
      <c r="F83" s="9">
        <f t="shared" si="3"/>
        <v>16.655081967155851</v>
      </c>
      <c r="G83" s="9">
        <f t="shared" si="4"/>
        <v>17.577666682537664</v>
      </c>
      <c r="H83" s="9">
        <f t="shared" si="5"/>
        <v>16.800753238005612</v>
      </c>
      <c r="I83" s="9">
        <f t="shared" si="6"/>
        <v>16.994981599138622</v>
      </c>
      <c r="J83" s="9">
        <f t="shared" si="7"/>
        <v>16.994981599138622</v>
      </c>
      <c r="K83" s="9">
        <f t="shared" si="8"/>
        <v>16.606524876872598</v>
      </c>
      <c r="L83" s="9">
        <f t="shared" si="9"/>
        <v>15.975282703190306</v>
      </c>
      <c r="M83" s="9">
        <f t="shared" si="10"/>
        <v>21.413676814914666</v>
      </c>
      <c r="N83" s="9">
        <f t="shared" si="11"/>
        <v>16.072396883756813</v>
      </c>
      <c r="O83" s="9">
        <f t="shared" si="12"/>
        <v>16.994981599138622</v>
      </c>
      <c r="Q83" s="1">
        <v>21</v>
      </c>
    </row>
    <row r="84" spans="2:17" x14ac:dyDescent="0.3">
      <c r="B84" s="7">
        <v>2047</v>
      </c>
      <c r="C84" s="9">
        <f t="shared" si="0"/>
        <v>20.689542816342673</v>
      </c>
      <c r="D84" s="9">
        <f t="shared" si="1"/>
        <v>16.044951571857585</v>
      </c>
      <c r="E84" s="9">
        <f t="shared" si="2"/>
        <v>20.689542816342673</v>
      </c>
      <c r="F84" s="9">
        <f t="shared" si="3"/>
        <v>16.091866634933186</v>
      </c>
      <c r="G84" s="9">
        <f t="shared" si="4"/>
        <v>16.983252833369722</v>
      </c>
      <c r="H84" s="9">
        <f t="shared" si="5"/>
        <v>16.23261182416001</v>
      </c>
      <c r="I84" s="9">
        <f t="shared" si="6"/>
        <v>16.420272076462439</v>
      </c>
      <c r="J84" s="9">
        <f t="shared" si="7"/>
        <v>16.420272076462439</v>
      </c>
      <c r="K84" s="9">
        <f t="shared" si="8"/>
        <v>16.044951571857585</v>
      </c>
      <c r="L84" s="9">
        <f t="shared" si="9"/>
        <v>15.435055751874691</v>
      </c>
      <c r="M84" s="9">
        <f t="shared" si="10"/>
        <v>20.689542816342673</v>
      </c>
      <c r="N84" s="9">
        <f t="shared" si="11"/>
        <v>15.528885878025907</v>
      </c>
      <c r="O84" s="9">
        <f t="shared" si="12"/>
        <v>16.420272076462439</v>
      </c>
      <c r="Q84" s="1">
        <v>22</v>
      </c>
    </row>
    <row r="85" spans="2:17" x14ac:dyDescent="0.3">
      <c r="B85" s="7">
        <v>2048</v>
      </c>
      <c r="C85" s="9">
        <f t="shared" si="0"/>
        <v>19.989896440910794</v>
      </c>
      <c r="D85" s="9">
        <f t="shared" si="1"/>
        <v>15.502368668461434</v>
      </c>
      <c r="E85" s="9">
        <f t="shared" si="2"/>
        <v>19.989896440910794</v>
      </c>
      <c r="F85" s="9">
        <f t="shared" si="3"/>
        <v>15.547697231819505</v>
      </c>
      <c r="G85" s="9">
        <f t="shared" si="4"/>
        <v>16.408939935622922</v>
      </c>
      <c r="H85" s="9">
        <f t="shared" si="5"/>
        <v>15.68368292189373</v>
      </c>
      <c r="I85" s="9">
        <f t="shared" si="6"/>
        <v>15.864997175326026</v>
      </c>
      <c r="J85" s="9">
        <f t="shared" si="7"/>
        <v>15.864997175326026</v>
      </c>
      <c r="K85" s="9">
        <f t="shared" si="8"/>
        <v>15.502368668461434</v>
      </c>
      <c r="L85" s="9">
        <f t="shared" si="9"/>
        <v>14.913097344806465</v>
      </c>
      <c r="M85" s="9">
        <f t="shared" si="10"/>
        <v>19.989896440910794</v>
      </c>
      <c r="N85" s="9">
        <f t="shared" si="11"/>
        <v>15.003754471522615</v>
      </c>
      <c r="O85" s="9">
        <f t="shared" si="12"/>
        <v>15.864997175326026</v>
      </c>
      <c r="Q85" s="1">
        <v>23</v>
      </c>
    </row>
    <row r="86" spans="2:17" x14ac:dyDescent="0.3">
      <c r="B86" s="7">
        <v>2049</v>
      </c>
      <c r="C86" s="9">
        <f t="shared" si="0"/>
        <v>19.313909604744733</v>
      </c>
      <c r="D86" s="9">
        <f t="shared" si="1"/>
        <v>14.978133979189794</v>
      </c>
      <c r="E86" s="9">
        <f t="shared" si="2"/>
        <v>19.313909604744733</v>
      </c>
      <c r="F86" s="9">
        <f t="shared" si="3"/>
        <v>15.021929692579235</v>
      </c>
      <c r="G86" s="9">
        <f t="shared" si="4"/>
        <v>15.854048246978671</v>
      </c>
      <c r="H86" s="9">
        <f t="shared" si="5"/>
        <v>15.153316832747569</v>
      </c>
      <c r="I86" s="9">
        <f t="shared" si="6"/>
        <v>15.328499686305344</v>
      </c>
      <c r="J86" s="9">
        <f t="shared" si="7"/>
        <v>15.328499686305344</v>
      </c>
      <c r="K86" s="9">
        <f t="shared" si="8"/>
        <v>14.978133979189794</v>
      </c>
      <c r="L86" s="9">
        <f t="shared" si="9"/>
        <v>14.408789705127022</v>
      </c>
      <c r="M86" s="9">
        <f t="shared" si="10"/>
        <v>19.313909604744733</v>
      </c>
      <c r="N86" s="9">
        <f t="shared" si="11"/>
        <v>14.496381131905911</v>
      </c>
      <c r="O86" s="9">
        <f t="shared" si="12"/>
        <v>15.328499686305344</v>
      </c>
      <c r="Q86" s="1">
        <v>24</v>
      </c>
    </row>
    <row r="87" spans="2:17" x14ac:dyDescent="0.3">
      <c r="B87" s="7">
        <v>2050</v>
      </c>
      <c r="C87" s="9">
        <f t="shared" si="0"/>
        <v>18.660782226806507</v>
      </c>
      <c r="D87" s="9">
        <f t="shared" si="1"/>
        <v>14.471627033033618</v>
      </c>
      <c r="E87" s="9">
        <f t="shared" si="2"/>
        <v>18.660782226806507</v>
      </c>
      <c r="F87" s="9">
        <f t="shared" si="3"/>
        <v>14.513941731960616</v>
      </c>
      <c r="G87" s="9">
        <f t="shared" si="4"/>
        <v>15.317921011573597</v>
      </c>
      <c r="H87" s="9">
        <f t="shared" si="5"/>
        <v>14.640885828741615</v>
      </c>
      <c r="I87" s="9">
        <f t="shared" si="6"/>
        <v>14.81014462444961</v>
      </c>
      <c r="J87" s="9">
        <f t="shared" si="7"/>
        <v>14.81014462444961</v>
      </c>
      <c r="K87" s="9">
        <f t="shared" si="8"/>
        <v>14.471627033033618</v>
      </c>
      <c r="L87" s="9">
        <f t="shared" si="9"/>
        <v>13.921535946982631</v>
      </c>
      <c r="M87" s="9">
        <f t="shared" si="10"/>
        <v>18.660782226806507</v>
      </c>
      <c r="N87" s="9">
        <f t="shared" si="11"/>
        <v>14.006165344836631</v>
      </c>
      <c r="O87" s="9">
        <f t="shared" si="12"/>
        <v>14.81014462444961</v>
      </c>
      <c r="Q87" s="1">
        <v>25</v>
      </c>
    </row>
    <row r="90" spans="2:17" x14ac:dyDescent="0.3">
      <c r="C90" s="78" t="s">
        <v>228</v>
      </c>
      <c r="D90" s="78"/>
      <c r="E90" s="78"/>
      <c r="F90" s="78"/>
      <c r="G90" s="78"/>
      <c r="H90" s="78"/>
      <c r="I90" s="78"/>
      <c r="J90" s="78"/>
      <c r="K90" s="78"/>
      <c r="L90" s="78"/>
      <c r="M90" s="78"/>
      <c r="N90" s="78"/>
      <c r="O90" s="78"/>
    </row>
    <row r="91" spans="2:17" x14ac:dyDescent="0.3">
      <c r="B91" s="13" t="s">
        <v>18</v>
      </c>
      <c r="C91" s="21" t="s">
        <v>134</v>
      </c>
      <c r="D91" s="21" t="s">
        <v>137</v>
      </c>
      <c r="E91" s="21" t="s">
        <v>140</v>
      </c>
      <c r="F91" s="21" t="s">
        <v>143</v>
      </c>
      <c r="G91" s="21" t="s">
        <v>146</v>
      </c>
      <c r="H91" s="21" t="s">
        <v>149</v>
      </c>
      <c r="I91" s="21" t="s">
        <v>152</v>
      </c>
      <c r="J91" s="21" t="s">
        <v>155</v>
      </c>
      <c r="K91" s="21" t="s">
        <v>160</v>
      </c>
      <c r="L91" s="21" t="s">
        <v>157</v>
      </c>
      <c r="M91" s="21" t="s">
        <v>162</v>
      </c>
      <c r="N91" s="21" t="s">
        <v>164</v>
      </c>
      <c r="O91" s="21" t="s">
        <v>166</v>
      </c>
      <c r="Q91" s="1" t="s">
        <v>179</v>
      </c>
    </row>
    <row r="92" spans="2:17" x14ac:dyDescent="0.3">
      <c r="B92" s="7">
        <v>2025</v>
      </c>
      <c r="C92" s="11">
        <v>43</v>
      </c>
      <c r="D92" s="11">
        <v>34.200000000000003</v>
      </c>
      <c r="E92" s="11">
        <v>43</v>
      </c>
      <c r="F92" s="11">
        <v>34.299999999999997</v>
      </c>
      <c r="G92" s="11">
        <v>36.200000000000003</v>
      </c>
      <c r="H92" s="11">
        <v>34.6</v>
      </c>
      <c r="I92" s="11">
        <v>35</v>
      </c>
      <c r="J92" s="11">
        <v>35</v>
      </c>
      <c r="K92" s="11">
        <v>34.200000000000003</v>
      </c>
      <c r="L92" s="11">
        <v>32.9</v>
      </c>
      <c r="M92" s="11">
        <v>43</v>
      </c>
      <c r="N92" s="11">
        <v>33.1</v>
      </c>
      <c r="O92" s="11">
        <v>35</v>
      </c>
      <c r="Q92" s="1">
        <v>0</v>
      </c>
    </row>
    <row r="93" spans="2:17" x14ac:dyDescent="0.3">
      <c r="B93" s="7">
        <v>2026</v>
      </c>
      <c r="C93" s="9">
        <f>$C$92/((1+$R$60)^Q93)</f>
        <v>41.545893719806763</v>
      </c>
      <c r="D93" s="9">
        <f>$D$92/((1+$R$60)^Q93)</f>
        <v>33.04347826086957</v>
      </c>
      <c r="E93" s="9">
        <f>$E$92/((1+$R$60)^Q93)</f>
        <v>41.545893719806763</v>
      </c>
      <c r="F93" s="9">
        <f>$F$92/((1+$R$60)^Q93)</f>
        <v>33.140096618357489</v>
      </c>
      <c r="G93" s="9">
        <f>$G$92/((1+$R$60)^Q93)</f>
        <v>34.975845410628025</v>
      </c>
      <c r="H93" s="9">
        <f>$H$92/((1+$R$60)^Q93)</f>
        <v>33.429951690821262</v>
      </c>
      <c r="I93" s="9">
        <f>$I$92/((1+$R$60)^Q93)</f>
        <v>33.816425120772948</v>
      </c>
      <c r="J93" s="9">
        <f>$J$92/((1+$R$60)^Q93)</f>
        <v>33.816425120772948</v>
      </c>
      <c r="K93" s="9">
        <f>$K$92/((1+$R$60)^Q93)</f>
        <v>33.04347826086957</v>
      </c>
      <c r="L93" s="9">
        <f>$L$92/((1+$R$60)^Q93)</f>
        <v>31.787439613526573</v>
      </c>
      <c r="M93" s="9">
        <f>$M$92/((1+$R$60)^Q93)</f>
        <v>41.545893719806763</v>
      </c>
      <c r="N93" s="9">
        <f>$N$92/((1+$R$60)^Q93)</f>
        <v>31.980676328502419</v>
      </c>
      <c r="O93" s="9">
        <f>$O$92/((1+$R$60)^Q93)</f>
        <v>33.816425120772948</v>
      </c>
      <c r="Q93" s="1">
        <v>1</v>
      </c>
    </row>
    <row r="94" spans="2:17" x14ac:dyDescent="0.3">
      <c r="B94" s="7">
        <v>2027</v>
      </c>
      <c r="C94" s="9">
        <f t="shared" ref="C94:C117" si="13">$C$62/((1+$R$60)^Q94)</f>
        <v>41.167821886158379</v>
      </c>
      <c r="D94" s="9">
        <f t="shared" ref="D94:D117" si="14">$D$92/((1+$R$60)^Q94)</f>
        <v>31.926065952530987</v>
      </c>
      <c r="E94" s="9">
        <f t="shared" ref="E94:E117" si="15">$E$92/((1+$R$60)^Q94)</f>
        <v>40.140960115755334</v>
      </c>
      <c r="F94" s="9">
        <f t="shared" ref="F94:F117" si="16">$F$92/((1+$R$60)^Q94)</f>
        <v>32.019417022567623</v>
      </c>
      <c r="G94" s="9">
        <f t="shared" ref="G94:G117" si="17">$G$92/((1+$R$60)^Q94)</f>
        <v>33.793087353263793</v>
      </c>
      <c r="H94" s="9">
        <f t="shared" ref="H94:H117" si="18">$H$92/((1+$R$60)^Q94)</f>
        <v>32.29947023267755</v>
      </c>
      <c r="I94" s="9">
        <f t="shared" ref="I94:I117" si="19">$I$92/((1+$R$60)^Q94)</f>
        <v>32.672874512824109</v>
      </c>
      <c r="J94" s="9">
        <f t="shared" ref="J94:J117" si="20">$J$92/((1+$R$60)^Q94)</f>
        <v>32.672874512824109</v>
      </c>
      <c r="K94" s="9">
        <f t="shared" ref="K94:K117" si="21">$K$92/((1+$R$60)^Q94)</f>
        <v>31.926065952530987</v>
      </c>
      <c r="L94" s="9">
        <f t="shared" ref="L94:L117" si="22">$L$92/((1+$R$60)^Q94)</f>
        <v>30.712502042054659</v>
      </c>
      <c r="M94" s="9">
        <f t="shared" ref="M94:M117" si="23">$M$92/((1+$R$60)^Q94)</f>
        <v>40.140960115755334</v>
      </c>
      <c r="N94" s="9">
        <f t="shared" ref="N94:N117" si="24">$N$92/((1+$R$60)^Q94)</f>
        <v>30.899204182127942</v>
      </c>
      <c r="O94" s="9">
        <f t="shared" ref="O94:O117" si="25">$O$92/((1+$R$60)^Q94)</f>
        <v>32.672874512824109</v>
      </c>
      <c r="Q94" s="1">
        <v>2</v>
      </c>
    </row>
    <row r="95" spans="2:17" x14ac:dyDescent="0.3">
      <c r="B95" s="7">
        <v>2028</v>
      </c>
      <c r="C95" s="9">
        <f t="shared" si="13"/>
        <v>39.775673319959786</v>
      </c>
      <c r="D95" s="9">
        <f t="shared" si="14"/>
        <v>30.846440533846369</v>
      </c>
      <c r="E95" s="9">
        <f t="shared" si="15"/>
        <v>38.783536343724961</v>
      </c>
      <c r="F95" s="9">
        <f t="shared" si="16"/>
        <v>30.936634804413167</v>
      </c>
      <c r="G95" s="9">
        <f t="shared" si="17"/>
        <v>32.650325945182416</v>
      </c>
      <c r="H95" s="9">
        <f t="shared" si="18"/>
        <v>31.207217616113574</v>
      </c>
      <c r="I95" s="9">
        <f t="shared" si="19"/>
        <v>31.567994698380783</v>
      </c>
      <c r="J95" s="9">
        <f t="shared" si="20"/>
        <v>31.567994698380783</v>
      </c>
      <c r="K95" s="9">
        <f t="shared" si="21"/>
        <v>30.846440533846369</v>
      </c>
      <c r="L95" s="9">
        <f t="shared" si="22"/>
        <v>29.673915016477935</v>
      </c>
      <c r="M95" s="9">
        <f t="shared" si="23"/>
        <v>38.783536343724961</v>
      </c>
      <c r="N95" s="9">
        <f t="shared" si="24"/>
        <v>29.854303557611541</v>
      </c>
      <c r="O95" s="9">
        <f t="shared" si="25"/>
        <v>31.567994698380783</v>
      </c>
      <c r="Q95" s="1">
        <v>3</v>
      </c>
    </row>
    <row r="96" spans="2:17" x14ac:dyDescent="0.3">
      <c r="B96" s="7">
        <v>2029</v>
      </c>
      <c r="C96" s="9">
        <f t="shared" si="13"/>
        <v>38.430602241507046</v>
      </c>
      <c r="D96" s="9">
        <f t="shared" si="14"/>
        <v>29.803324187291178</v>
      </c>
      <c r="E96" s="9">
        <f t="shared" si="15"/>
        <v>37.472015791038615</v>
      </c>
      <c r="F96" s="9">
        <f t="shared" si="16"/>
        <v>29.890468410061029</v>
      </c>
      <c r="G96" s="9">
        <f t="shared" si="17"/>
        <v>31.546208642688324</v>
      </c>
      <c r="H96" s="9">
        <f t="shared" si="18"/>
        <v>30.151901078370607</v>
      </c>
      <c r="I96" s="9">
        <f t="shared" si="19"/>
        <v>30.500477969450035</v>
      </c>
      <c r="J96" s="9">
        <f t="shared" si="20"/>
        <v>30.500477969450035</v>
      </c>
      <c r="K96" s="9">
        <f t="shared" si="21"/>
        <v>29.803324187291178</v>
      </c>
      <c r="L96" s="9">
        <f t="shared" si="22"/>
        <v>28.670449291283031</v>
      </c>
      <c r="M96" s="9">
        <f t="shared" si="23"/>
        <v>37.472015791038615</v>
      </c>
      <c r="N96" s="9">
        <f t="shared" si="24"/>
        <v>28.844737736822747</v>
      </c>
      <c r="O96" s="9">
        <f t="shared" si="25"/>
        <v>30.500477969450035</v>
      </c>
      <c r="Q96" s="1">
        <v>4</v>
      </c>
    </row>
    <row r="97" spans="2:17" x14ac:dyDescent="0.3">
      <c r="B97" s="7">
        <v>2030</v>
      </c>
      <c r="C97" s="9">
        <f t="shared" si="13"/>
        <v>37.131016658460915</v>
      </c>
      <c r="D97" s="9">
        <f t="shared" si="14"/>
        <v>28.795482306561528</v>
      </c>
      <c r="E97" s="9">
        <f t="shared" si="15"/>
        <v>36.20484617491654</v>
      </c>
      <c r="F97" s="9">
        <f t="shared" si="16"/>
        <v>28.879679623247377</v>
      </c>
      <c r="G97" s="9">
        <f t="shared" si="17"/>
        <v>30.479428640278577</v>
      </c>
      <c r="H97" s="9">
        <f t="shared" si="18"/>
        <v>29.132271573304937</v>
      </c>
      <c r="I97" s="9">
        <f t="shared" si="19"/>
        <v>29.469060840048346</v>
      </c>
      <c r="J97" s="9">
        <f t="shared" si="20"/>
        <v>29.469060840048346</v>
      </c>
      <c r="K97" s="9">
        <f t="shared" si="21"/>
        <v>28.795482306561528</v>
      </c>
      <c r="L97" s="9">
        <f t="shared" si="22"/>
        <v>27.700917189645445</v>
      </c>
      <c r="M97" s="9">
        <f t="shared" si="23"/>
        <v>36.20484617491654</v>
      </c>
      <c r="N97" s="9">
        <f t="shared" si="24"/>
        <v>27.869311823017153</v>
      </c>
      <c r="O97" s="9">
        <f t="shared" si="25"/>
        <v>29.469060840048346</v>
      </c>
      <c r="Q97" s="1">
        <v>5</v>
      </c>
    </row>
    <row r="98" spans="2:17" x14ac:dyDescent="0.3">
      <c r="B98" s="7">
        <v>2031</v>
      </c>
      <c r="C98" s="9">
        <f t="shared" si="13"/>
        <v>35.875378413971902</v>
      </c>
      <c r="D98" s="9">
        <f t="shared" si="14"/>
        <v>27.821722035325148</v>
      </c>
      <c r="E98" s="9">
        <f t="shared" si="15"/>
        <v>34.980527705233371</v>
      </c>
      <c r="F98" s="9">
        <f t="shared" si="16"/>
        <v>27.903072099755917</v>
      </c>
      <c r="G98" s="9">
        <f t="shared" si="17"/>
        <v>29.448723323940651</v>
      </c>
      <c r="H98" s="9">
        <f t="shared" si="18"/>
        <v>28.147122293048248</v>
      </c>
      <c r="I98" s="9">
        <f t="shared" si="19"/>
        <v>28.472522550771348</v>
      </c>
      <c r="J98" s="9">
        <f t="shared" si="20"/>
        <v>28.472522550771348</v>
      </c>
      <c r="K98" s="9">
        <f t="shared" si="21"/>
        <v>27.821722035325148</v>
      </c>
      <c r="L98" s="9">
        <f t="shared" si="22"/>
        <v>26.764171197725066</v>
      </c>
      <c r="M98" s="9">
        <f t="shared" si="23"/>
        <v>34.980527705233371</v>
      </c>
      <c r="N98" s="9">
        <f t="shared" si="24"/>
        <v>26.926871326586618</v>
      </c>
      <c r="O98" s="9">
        <f t="shared" si="25"/>
        <v>28.472522550771348</v>
      </c>
      <c r="Q98" s="1">
        <v>6</v>
      </c>
    </row>
    <row r="99" spans="2:17" x14ac:dyDescent="0.3">
      <c r="B99" s="7">
        <v>2032</v>
      </c>
      <c r="C99" s="9">
        <f t="shared" si="13"/>
        <v>34.662201366156424</v>
      </c>
      <c r="D99" s="9">
        <f t="shared" si="14"/>
        <v>26.880890855386617</v>
      </c>
      <c r="E99" s="9">
        <f t="shared" si="15"/>
        <v>33.797611309404225</v>
      </c>
      <c r="F99" s="9">
        <f t="shared" si="16"/>
        <v>26.959489951454994</v>
      </c>
      <c r="G99" s="9">
        <f t="shared" si="17"/>
        <v>28.452872776754255</v>
      </c>
      <c r="H99" s="9">
        <f t="shared" si="18"/>
        <v>27.195287239660143</v>
      </c>
      <c r="I99" s="9">
        <f t="shared" si="19"/>
        <v>27.509683623933672</v>
      </c>
      <c r="J99" s="9">
        <f t="shared" si="20"/>
        <v>27.509683623933672</v>
      </c>
      <c r="K99" s="9">
        <f t="shared" si="21"/>
        <v>26.880890855386617</v>
      </c>
      <c r="L99" s="9">
        <f t="shared" si="22"/>
        <v>25.85910260649765</v>
      </c>
      <c r="M99" s="9">
        <f t="shared" si="23"/>
        <v>33.797611309404225</v>
      </c>
      <c r="N99" s="9">
        <f t="shared" si="24"/>
        <v>26.016300798634415</v>
      </c>
      <c r="O99" s="9">
        <f t="shared" si="25"/>
        <v>27.509683623933672</v>
      </c>
      <c r="Q99" s="1">
        <v>7</v>
      </c>
    </row>
    <row r="100" spans="2:17" x14ac:dyDescent="0.3">
      <c r="B100" s="7">
        <v>2033</v>
      </c>
      <c r="C100" s="9">
        <f t="shared" si="13"/>
        <v>33.490049629136649</v>
      </c>
      <c r="D100" s="9">
        <f t="shared" si="14"/>
        <v>25.97187522259577</v>
      </c>
      <c r="E100" s="9">
        <f t="shared" si="15"/>
        <v>32.654696917298772</v>
      </c>
      <c r="F100" s="9">
        <f t="shared" si="16"/>
        <v>26.047816378217391</v>
      </c>
      <c r="G100" s="9">
        <f t="shared" si="17"/>
        <v>27.490698335028274</v>
      </c>
      <c r="H100" s="9">
        <f t="shared" si="18"/>
        <v>26.275639845082271</v>
      </c>
      <c r="I100" s="9">
        <f t="shared" si="19"/>
        <v>26.579404467568768</v>
      </c>
      <c r="J100" s="9">
        <f t="shared" si="20"/>
        <v>26.579404467568768</v>
      </c>
      <c r="K100" s="9">
        <f t="shared" si="21"/>
        <v>25.97187522259577</v>
      </c>
      <c r="L100" s="9">
        <f t="shared" si="22"/>
        <v>24.984640199514644</v>
      </c>
      <c r="M100" s="9">
        <f t="shared" si="23"/>
        <v>32.654696917298772</v>
      </c>
      <c r="N100" s="9">
        <f t="shared" si="24"/>
        <v>25.136522510757896</v>
      </c>
      <c r="O100" s="9">
        <f t="shared" si="25"/>
        <v>26.579404467568768</v>
      </c>
      <c r="Q100" s="1">
        <v>8</v>
      </c>
    </row>
    <row r="101" spans="2:17" x14ac:dyDescent="0.3">
      <c r="B101" s="7">
        <v>2034</v>
      </c>
      <c r="C101" s="9">
        <f t="shared" si="13"/>
        <v>32.357535873561986</v>
      </c>
      <c r="D101" s="9">
        <f t="shared" si="14"/>
        <v>25.093599248884807</v>
      </c>
      <c r="E101" s="9">
        <f t="shared" si="15"/>
        <v>31.550431804153408</v>
      </c>
      <c r="F101" s="9">
        <f t="shared" si="16"/>
        <v>25.166972346103766</v>
      </c>
      <c r="G101" s="9">
        <f t="shared" si="17"/>
        <v>26.561061193264035</v>
      </c>
      <c r="H101" s="9">
        <f t="shared" si="18"/>
        <v>25.387091637760651</v>
      </c>
      <c r="I101" s="9">
        <f t="shared" si="19"/>
        <v>25.680584026636495</v>
      </c>
      <c r="J101" s="9">
        <f t="shared" si="20"/>
        <v>25.680584026636495</v>
      </c>
      <c r="K101" s="9">
        <f t="shared" si="21"/>
        <v>25.093599248884807</v>
      </c>
      <c r="L101" s="9">
        <f t="shared" si="22"/>
        <v>24.139748985038306</v>
      </c>
      <c r="M101" s="9">
        <f t="shared" si="23"/>
        <v>31.550431804153408</v>
      </c>
      <c r="N101" s="9">
        <f t="shared" si="24"/>
        <v>24.28649517947623</v>
      </c>
      <c r="O101" s="9">
        <f t="shared" si="25"/>
        <v>25.680584026636495</v>
      </c>
      <c r="Q101" s="1">
        <v>9</v>
      </c>
    </row>
    <row r="102" spans="2:17" x14ac:dyDescent="0.3">
      <c r="B102" s="7">
        <v>2035</v>
      </c>
      <c r="C102" s="9">
        <f t="shared" si="13"/>
        <v>31.263319684600955</v>
      </c>
      <c r="D102" s="9">
        <f t="shared" si="14"/>
        <v>24.245023428874212</v>
      </c>
      <c r="E102" s="9">
        <f t="shared" si="15"/>
        <v>30.483508989520203</v>
      </c>
      <c r="F102" s="9">
        <f t="shared" si="16"/>
        <v>24.315915310245185</v>
      </c>
      <c r="G102" s="9">
        <f t="shared" si="17"/>
        <v>25.662861056293757</v>
      </c>
      <c r="H102" s="9">
        <f t="shared" si="18"/>
        <v>24.528590954358119</v>
      </c>
      <c r="I102" s="9">
        <f t="shared" si="19"/>
        <v>24.812158479842026</v>
      </c>
      <c r="J102" s="9">
        <f t="shared" si="20"/>
        <v>24.812158479842026</v>
      </c>
      <c r="K102" s="9">
        <f t="shared" si="21"/>
        <v>24.245023428874212</v>
      </c>
      <c r="L102" s="9">
        <f t="shared" si="22"/>
        <v>23.323428971051502</v>
      </c>
      <c r="M102" s="9">
        <f t="shared" si="23"/>
        <v>30.483508989520203</v>
      </c>
      <c r="N102" s="9">
        <f t="shared" si="24"/>
        <v>23.465212733793461</v>
      </c>
      <c r="O102" s="9">
        <f t="shared" si="25"/>
        <v>24.812158479842026</v>
      </c>
      <c r="Q102" s="1">
        <v>10</v>
      </c>
    </row>
    <row r="103" spans="2:17" x14ac:dyDescent="0.3">
      <c r="B103" s="7">
        <v>2036</v>
      </c>
      <c r="C103" s="9">
        <f t="shared" si="13"/>
        <v>30.20610597545986</v>
      </c>
      <c r="D103" s="9">
        <f t="shared" si="14"/>
        <v>23.425143409540301</v>
      </c>
      <c r="E103" s="9">
        <f t="shared" si="15"/>
        <v>29.452665690357684</v>
      </c>
      <c r="F103" s="9">
        <f t="shared" si="16"/>
        <v>23.493637980913221</v>
      </c>
      <c r="G103" s="9">
        <f t="shared" si="17"/>
        <v>24.795034836998795</v>
      </c>
      <c r="H103" s="9">
        <f t="shared" si="18"/>
        <v>23.699121695031998</v>
      </c>
      <c r="I103" s="9">
        <f t="shared" si="19"/>
        <v>23.973099980523696</v>
      </c>
      <c r="J103" s="9">
        <f t="shared" si="20"/>
        <v>23.973099980523696</v>
      </c>
      <c r="K103" s="9">
        <f t="shared" si="21"/>
        <v>23.425143409540301</v>
      </c>
      <c r="L103" s="9">
        <f t="shared" si="22"/>
        <v>22.534713981692274</v>
      </c>
      <c r="M103" s="9">
        <f t="shared" si="23"/>
        <v>29.452665690357684</v>
      </c>
      <c r="N103" s="9">
        <f t="shared" si="24"/>
        <v>22.671703124438125</v>
      </c>
      <c r="O103" s="9">
        <f t="shared" si="25"/>
        <v>23.973099980523696</v>
      </c>
      <c r="Q103" s="1">
        <v>11</v>
      </c>
    </row>
    <row r="104" spans="2:17" x14ac:dyDescent="0.3">
      <c r="B104" s="7">
        <v>2037</v>
      </c>
      <c r="C104" s="9">
        <f t="shared" si="13"/>
        <v>29.184643454550589</v>
      </c>
      <c r="D104" s="9">
        <f t="shared" si="14"/>
        <v>22.632988801488214</v>
      </c>
      <c r="E104" s="9">
        <f t="shared" si="15"/>
        <v>28.456681826432547</v>
      </c>
      <c r="F104" s="9">
        <f t="shared" si="16"/>
        <v>22.699167131317122</v>
      </c>
      <c r="G104" s="9">
        <f t="shared" si="17"/>
        <v>23.95655539806647</v>
      </c>
      <c r="H104" s="9">
        <f t="shared" si="18"/>
        <v>22.897702120803864</v>
      </c>
      <c r="I104" s="9">
        <f t="shared" si="19"/>
        <v>23.162415440119513</v>
      </c>
      <c r="J104" s="9">
        <f t="shared" si="20"/>
        <v>23.162415440119513</v>
      </c>
      <c r="K104" s="9">
        <f t="shared" si="21"/>
        <v>22.632988801488214</v>
      </c>
      <c r="L104" s="9">
        <f t="shared" si="22"/>
        <v>21.772670513712342</v>
      </c>
      <c r="M104" s="9">
        <f t="shared" si="23"/>
        <v>28.456681826432547</v>
      </c>
      <c r="N104" s="9">
        <f t="shared" si="24"/>
        <v>21.905027173370172</v>
      </c>
      <c r="O104" s="9">
        <f t="shared" si="25"/>
        <v>23.162415440119513</v>
      </c>
      <c r="Q104" s="1">
        <v>12</v>
      </c>
    </row>
    <row r="105" spans="2:17" x14ac:dyDescent="0.3">
      <c r="B105" s="7">
        <v>2038</v>
      </c>
      <c r="C105" s="9">
        <f t="shared" si="13"/>
        <v>28.197723144493331</v>
      </c>
      <c r="D105" s="9">
        <f t="shared" si="14"/>
        <v>21.867622030423398</v>
      </c>
      <c r="E105" s="9">
        <f t="shared" si="15"/>
        <v>27.494378576263337</v>
      </c>
      <c r="F105" s="9">
        <f t="shared" si="16"/>
        <v>21.931562445717031</v>
      </c>
      <c r="G105" s="9">
        <f t="shared" si="17"/>
        <v>23.146430336296113</v>
      </c>
      <c r="H105" s="9">
        <f t="shared" si="18"/>
        <v>22.12338369159794</v>
      </c>
      <c r="I105" s="9">
        <f t="shared" si="19"/>
        <v>22.379145352772483</v>
      </c>
      <c r="J105" s="9">
        <f t="shared" si="20"/>
        <v>22.379145352772483</v>
      </c>
      <c r="K105" s="9">
        <f t="shared" si="21"/>
        <v>21.867622030423398</v>
      </c>
      <c r="L105" s="9">
        <f t="shared" si="22"/>
        <v>21.036396631606134</v>
      </c>
      <c r="M105" s="9">
        <f t="shared" si="23"/>
        <v>27.494378576263337</v>
      </c>
      <c r="N105" s="9">
        <f t="shared" si="24"/>
        <v>21.164277462193407</v>
      </c>
      <c r="O105" s="9">
        <f t="shared" si="25"/>
        <v>22.379145352772483</v>
      </c>
      <c r="Q105" s="1">
        <v>13</v>
      </c>
    </row>
    <row r="106" spans="2:17" x14ac:dyDescent="0.3">
      <c r="B106" s="7">
        <v>2039</v>
      </c>
      <c r="C106" s="9">
        <f t="shared" si="13"/>
        <v>27.244176951201283</v>
      </c>
      <c r="D106" s="9">
        <f t="shared" si="14"/>
        <v>21.128137227462219</v>
      </c>
      <c r="E106" s="9">
        <f t="shared" si="15"/>
        <v>26.56461698189694</v>
      </c>
      <c r="F106" s="9">
        <f t="shared" si="16"/>
        <v>21.189915406489884</v>
      </c>
      <c r="G106" s="9">
        <f t="shared" si="17"/>
        <v>22.363700808015565</v>
      </c>
      <c r="H106" s="9">
        <f t="shared" si="18"/>
        <v>21.375249943572886</v>
      </c>
      <c r="I106" s="9">
        <f t="shared" si="19"/>
        <v>21.622362659683557</v>
      </c>
      <c r="J106" s="9">
        <f t="shared" si="20"/>
        <v>21.622362659683557</v>
      </c>
      <c r="K106" s="9">
        <f t="shared" si="21"/>
        <v>21.128137227462219</v>
      </c>
      <c r="L106" s="9">
        <f t="shared" si="22"/>
        <v>20.32502090010254</v>
      </c>
      <c r="M106" s="9">
        <f t="shared" si="23"/>
        <v>26.56461698189694</v>
      </c>
      <c r="N106" s="9">
        <f t="shared" si="24"/>
        <v>20.448577258157879</v>
      </c>
      <c r="O106" s="9">
        <f t="shared" si="25"/>
        <v>21.622362659683557</v>
      </c>
      <c r="Q106" s="1">
        <v>14</v>
      </c>
    </row>
    <row r="107" spans="2:17" x14ac:dyDescent="0.3">
      <c r="B107" s="7">
        <v>2040</v>
      </c>
      <c r="C107" s="9">
        <f t="shared" si="13"/>
        <v>26.322876281353899</v>
      </c>
      <c r="D107" s="9">
        <f t="shared" si="14"/>
        <v>20.413659156968329</v>
      </c>
      <c r="E107" s="9">
        <f t="shared" si="15"/>
        <v>25.666296600866612</v>
      </c>
      <c r="F107" s="9">
        <f t="shared" si="16"/>
        <v>20.473348218830807</v>
      </c>
      <c r="G107" s="9">
        <f t="shared" si="17"/>
        <v>21.607440394217939</v>
      </c>
      <c r="H107" s="9">
        <f t="shared" si="18"/>
        <v>20.652415404418253</v>
      </c>
      <c r="I107" s="9">
        <f t="shared" si="19"/>
        <v>20.891171651868174</v>
      </c>
      <c r="J107" s="9">
        <f t="shared" si="20"/>
        <v>20.891171651868174</v>
      </c>
      <c r="K107" s="9">
        <f t="shared" si="21"/>
        <v>20.413659156968329</v>
      </c>
      <c r="L107" s="9">
        <f t="shared" si="22"/>
        <v>19.637701352756082</v>
      </c>
      <c r="M107" s="9">
        <f t="shared" si="23"/>
        <v>25.666296600866612</v>
      </c>
      <c r="N107" s="9">
        <f t="shared" si="24"/>
        <v>19.757079476481042</v>
      </c>
      <c r="O107" s="9">
        <f t="shared" si="25"/>
        <v>20.891171651868174</v>
      </c>
      <c r="Q107" s="1">
        <v>15</v>
      </c>
    </row>
    <row r="108" spans="2:17" x14ac:dyDescent="0.3">
      <c r="B108" s="7">
        <v>2041</v>
      </c>
      <c r="C108" s="9">
        <f t="shared" si="13"/>
        <v>25.432730706622131</v>
      </c>
      <c r="D108" s="9">
        <f t="shared" si="14"/>
        <v>19.723342180645734</v>
      </c>
      <c r="E108" s="9">
        <f t="shared" si="15"/>
        <v>24.798354203735862</v>
      </c>
      <c r="F108" s="9">
        <f t="shared" si="16"/>
        <v>19.78101277181721</v>
      </c>
      <c r="G108" s="9">
        <f t="shared" si="17"/>
        <v>20.876754004075309</v>
      </c>
      <c r="H108" s="9">
        <f t="shared" si="18"/>
        <v>19.954024545331649</v>
      </c>
      <c r="I108" s="9">
        <f t="shared" si="19"/>
        <v>20.184706910017564</v>
      </c>
      <c r="J108" s="9">
        <f t="shared" si="20"/>
        <v>20.184706910017564</v>
      </c>
      <c r="K108" s="9">
        <f t="shared" si="21"/>
        <v>19.723342180645734</v>
      </c>
      <c r="L108" s="9">
        <f t="shared" si="22"/>
        <v>18.973624495416509</v>
      </c>
      <c r="M108" s="9">
        <f t="shared" si="23"/>
        <v>24.798354203735862</v>
      </c>
      <c r="N108" s="9">
        <f t="shared" si="24"/>
        <v>19.088965677759468</v>
      </c>
      <c r="O108" s="9">
        <f t="shared" si="25"/>
        <v>20.184706910017564</v>
      </c>
      <c r="Q108" s="1">
        <v>16</v>
      </c>
    </row>
    <row r="109" spans="2:17" x14ac:dyDescent="0.3">
      <c r="B109" s="7">
        <v>2042</v>
      </c>
      <c r="C109" s="9">
        <f t="shared" si="13"/>
        <v>24.572686673064862</v>
      </c>
      <c r="D109" s="9">
        <f t="shared" si="14"/>
        <v>19.056369256662546</v>
      </c>
      <c r="E109" s="9">
        <f t="shared" si="15"/>
        <v>23.959762515686823</v>
      </c>
      <c r="F109" s="9">
        <f t="shared" si="16"/>
        <v>19.112089634606001</v>
      </c>
      <c r="G109" s="9">
        <f t="shared" si="17"/>
        <v>20.170776815531699</v>
      </c>
      <c r="H109" s="9">
        <f t="shared" si="18"/>
        <v>19.279250768436377</v>
      </c>
      <c r="I109" s="9">
        <f t="shared" si="19"/>
        <v>19.502132280210205</v>
      </c>
      <c r="J109" s="9">
        <f t="shared" si="20"/>
        <v>19.502132280210205</v>
      </c>
      <c r="K109" s="9">
        <f t="shared" si="21"/>
        <v>19.056369256662546</v>
      </c>
      <c r="L109" s="9">
        <f t="shared" si="22"/>
        <v>18.332004343397593</v>
      </c>
      <c r="M109" s="9">
        <f t="shared" si="23"/>
        <v>23.959762515686823</v>
      </c>
      <c r="N109" s="9">
        <f t="shared" si="24"/>
        <v>18.44344509928451</v>
      </c>
      <c r="O109" s="9">
        <f t="shared" si="25"/>
        <v>19.502132280210205</v>
      </c>
      <c r="Q109" s="1">
        <v>17</v>
      </c>
    </row>
    <row r="110" spans="2:17" x14ac:dyDescent="0.3">
      <c r="B110" s="7">
        <v>2043</v>
      </c>
      <c r="C110" s="9">
        <f t="shared" si="13"/>
        <v>23.741726254168949</v>
      </c>
      <c r="D110" s="9">
        <f t="shared" si="14"/>
        <v>18.411950972620819</v>
      </c>
      <c r="E110" s="9">
        <f t="shared" si="15"/>
        <v>23.149529000663602</v>
      </c>
      <c r="F110" s="9">
        <f t="shared" si="16"/>
        <v>18.465787086575848</v>
      </c>
      <c r="G110" s="9">
        <f t="shared" si="17"/>
        <v>19.488673251721451</v>
      </c>
      <c r="H110" s="9">
        <f t="shared" si="18"/>
        <v>18.627295428440945</v>
      </c>
      <c r="I110" s="9">
        <f t="shared" si="19"/>
        <v>18.842639884261072</v>
      </c>
      <c r="J110" s="9">
        <f t="shared" si="20"/>
        <v>18.842639884261072</v>
      </c>
      <c r="K110" s="9">
        <f t="shared" si="21"/>
        <v>18.411950972620819</v>
      </c>
      <c r="L110" s="9">
        <f t="shared" si="22"/>
        <v>17.712081491205407</v>
      </c>
      <c r="M110" s="9">
        <f t="shared" si="23"/>
        <v>23.149529000663602</v>
      </c>
      <c r="N110" s="9">
        <f t="shared" si="24"/>
        <v>17.819753719115468</v>
      </c>
      <c r="O110" s="9">
        <f t="shared" si="25"/>
        <v>18.842639884261072</v>
      </c>
      <c r="Q110" s="1">
        <v>18</v>
      </c>
    </row>
    <row r="111" spans="2:17" x14ac:dyDescent="0.3">
      <c r="B111" s="7">
        <v>2044</v>
      </c>
      <c r="C111" s="9">
        <f t="shared" si="13"/>
        <v>22.938865946056957</v>
      </c>
      <c r="D111" s="9">
        <f t="shared" si="14"/>
        <v>17.789324611227848</v>
      </c>
      <c r="E111" s="9">
        <f t="shared" si="15"/>
        <v>22.366694686631501</v>
      </c>
      <c r="F111" s="9">
        <f t="shared" si="16"/>
        <v>17.841340180266521</v>
      </c>
      <c r="G111" s="9">
        <f t="shared" si="17"/>
        <v>18.829635992001403</v>
      </c>
      <c r="H111" s="9">
        <f t="shared" si="18"/>
        <v>17.997386887382557</v>
      </c>
      <c r="I111" s="9">
        <f t="shared" si="19"/>
        <v>18.205449163537267</v>
      </c>
      <c r="J111" s="9">
        <f t="shared" si="20"/>
        <v>18.205449163537267</v>
      </c>
      <c r="K111" s="9">
        <f t="shared" si="21"/>
        <v>17.789324611227848</v>
      </c>
      <c r="L111" s="9">
        <f t="shared" si="22"/>
        <v>17.113122213725031</v>
      </c>
      <c r="M111" s="9">
        <f t="shared" si="23"/>
        <v>22.366694686631501</v>
      </c>
      <c r="N111" s="9">
        <f t="shared" si="24"/>
        <v>17.217153351802388</v>
      </c>
      <c r="O111" s="9">
        <f t="shared" si="25"/>
        <v>18.205449163537267</v>
      </c>
      <c r="Q111" s="1">
        <v>19</v>
      </c>
    </row>
    <row r="112" spans="2:17" x14ac:dyDescent="0.3">
      <c r="B112" s="7">
        <v>2045</v>
      </c>
      <c r="C112" s="9">
        <f t="shared" si="13"/>
        <v>22.163155503436677</v>
      </c>
      <c r="D112" s="9">
        <f t="shared" si="14"/>
        <v>17.187753247563137</v>
      </c>
      <c r="E112" s="9">
        <f t="shared" si="15"/>
        <v>21.610333030561836</v>
      </c>
      <c r="F112" s="9">
        <f t="shared" si="16"/>
        <v>17.238009836006302</v>
      </c>
      <c r="G112" s="9">
        <f t="shared" si="17"/>
        <v>18.19288501642648</v>
      </c>
      <c r="H112" s="9">
        <f t="shared" si="18"/>
        <v>17.388779601335806</v>
      </c>
      <c r="I112" s="9">
        <f t="shared" si="19"/>
        <v>17.589805955108474</v>
      </c>
      <c r="J112" s="9">
        <f t="shared" si="20"/>
        <v>17.589805955108474</v>
      </c>
      <c r="K112" s="9">
        <f t="shared" si="21"/>
        <v>17.187753247563137</v>
      </c>
      <c r="L112" s="9">
        <f t="shared" si="22"/>
        <v>16.534417597801962</v>
      </c>
      <c r="M112" s="9">
        <f t="shared" si="23"/>
        <v>21.610333030561836</v>
      </c>
      <c r="N112" s="9">
        <f t="shared" si="24"/>
        <v>16.6349307746883</v>
      </c>
      <c r="O112" s="9">
        <f t="shared" si="25"/>
        <v>17.589805955108474</v>
      </c>
      <c r="Q112" s="1">
        <v>20</v>
      </c>
    </row>
    <row r="113" spans="2:17" x14ac:dyDescent="0.3">
      <c r="B113" s="7">
        <v>2046</v>
      </c>
      <c r="C113" s="9">
        <f t="shared" si="13"/>
        <v>21.413676814914666</v>
      </c>
      <c r="D113" s="9">
        <f t="shared" si="14"/>
        <v>16.606524876872598</v>
      </c>
      <c r="E113" s="9">
        <f t="shared" si="15"/>
        <v>20.879548821798881</v>
      </c>
      <c r="F113" s="9">
        <f t="shared" si="16"/>
        <v>16.655081967155851</v>
      </c>
      <c r="G113" s="9">
        <f t="shared" si="17"/>
        <v>17.577666682537664</v>
      </c>
      <c r="H113" s="9">
        <f t="shared" si="18"/>
        <v>16.800753238005612</v>
      </c>
      <c r="I113" s="9">
        <f t="shared" si="19"/>
        <v>16.994981599138622</v>
      </c>
      <c r="J113" s="9">
        <f t="shared" si="20"/>
        <v>16.994981599138622</v>
      </c>
      <c r="K113" s="9">
        <f t="shared" si="21"/>
        <v>16.606524876872598</v>
      </c>
      <c r="L113" s="9">
        <f t="shared" si="22"/>
        <v>15.975282703190306</v>
      </c>
      <c r="M113" s="9">
        <f t="shared" si="23"/>
        <v>20.879548821798881</v>
      </c>
      <c r="N113" s="9">
        <f t="shared" si="24"/>
        <v>16.072396883756813</v>
      </c>
      <c r="O113" s="9">
        <f t="shared" si="25"/>
        <v>16.994981599138622</v>
      </c>
      <c r="Q113" s="1">
        <v>21</v>
      </c>
    </row>
    <row r="114" spans="2:17" x14ac:dyDescent="0.3">
      <c r="B114" s="7">
        <v>2047</v>
      </c>
      <c r="C114" s="9">
        <f t="shared" si="13"/>
        <v>20.689542816342673</v>
      </c>
      <c r="D114" s="9">
        <f t="shared" si="14"/>
        <v>16.044951571857585</v>
      </c>
      <c r="E114" s="9">
        <f t="shared" si="15"/>
        <v>20.173477122510995</v>
      </c>
      <c r="F114" s="9">
        <f t="shared" si="16"/>
        <v>16.091866634933186</v>
      </c>
      <c r="G114" s="9">
        <f t="shared" si="17"/>
        <v>16.983252833369722</v>
      </c>
      <c r="H114" s="9">
        <f t="shared" si="18"/>
        <v>16.23261182416001</v>
      </c>
      <c r="I114" s="9">
        <f t="shared" si="19"/>
        <v>16.420272076462439</v>
      </c>
      <c r="J114" s="9">
        <f t="shared" si="20"/>
        <v>16.420272076462439</v>
      </c>
      <c r="K114" s="9">
        <f t="shared" si="21"/>
        <v>16.044951571857585</v>
      </c>
      <c r="L114" s="9">
        <f t="shared" si="22"/>
        <v>15.435055751874691</v>
      </c>
      <c r="M114" s="9">
        <f t="shared" si="23"/>
        <v>20.173477122510995</v>
      </c>
      <c r="N114" s="9">
        <f t="shared" si="24"/>
        <v>15.528885878025907</v>
      </c>
      <c r="O114" s="9">
        <f t="shared" si="25"/>
        <v>16.420272076462439</v>
      </c>
      <c r="Q114" s="1">
        <v>22</v>
      </c>
    </row>
    <row r="115" spans="2:17" x14ac:dyDescent="0.3">
      <c r="B115" s="7">
        <v>2048</v>
      </c>
      <c r="C115" s="9">
        <f t="shared" si="13"/>
        <v>19.989896440910794</v>
      </c>
      <c r="D115" s="9">
        <f t="shared" si="14"/>
        <v>15.502368668461434</v>
      </c>
      <c r="E115" s="9">
        <f t="shared" si="15"/>
        <v>19.491282243971977</v>
      </c>
      <c r="F115" s="9">
        <f t="shared" si="16"/>
        <v>15.547697231819505</v>
      </c>
      <c r="G115" s="9">
        <f t="shared" si="17"/>
        <v>16.408939935622922</v>
      </c>
      <c r="H115" s="9">
        <f t="shared" si="18"/>
        <v>15.68368292189373</v>
      </c>
      <c r="I115" s="9">
        <f t="shared" si="19"/>
        <v>15.864997175326026</v>
      </c>
      <c r="J115" s="9">
        <f t="shared" si="20"/>
        <v>15.864997175326026</v>
      </c>
      <c r="K115" s="9">
        <f t="shared" si="21"/>
        <v>15.502368668461434</v>
      </c>
      <c r="L115" s="9">
        <f t="shared" si="22"/>
        <v>14.913097344806465</v>
      </c>
      <c r="M115" s="9">
        <f t="shared" si="23"/>
        <v>19.491282243971977</v>
      </c>
      <c r="N115" s="9">
        <f t="shared" si="24"/>
        <v>15.003754471522615</v>
      </c>
      <c r="O115" s="9">
        <f t="shared" si="25"/>
        <v>15.864997175326026</v>
      </c>
      <c r="Q115" s="1">
        <v>23</v>
      </c>
    </row>
    <row r="116" spans="2:17" x14ac:dyDescent="0.3">
      <c r="B116" s="7">
        <v>2049</v>
      </c>
      <c r="C116" s="9">
        <f t="shared" si="13"/>
        <v>19.313909604744733</v>
      </c>
      <c r="D116" s="9">
        <f t="shared" si="14"/>
        <v>14.978133979189794</v>
      </c>
      <c r="E116" s="9">
        <f t="shared" si="15"/>
        <v>18.832156757460851</v>
      </c>
      <c r="F116" s="9">
        <f t="shared" si="16"/>
        <v>15.021929692579235</v>
      </c>
      <c r="G116" s="9">
        <f t="shared" si="17"/>
        <v>15.854048246978671</v>
      </c>
      <c r="H116" s="9">
        <f t="shared" si="18"/>
        <v>15.153316832747569</v>
      </c>
      <c r="I116" s="9">
        <f t="shared" si="19"/>
        <v>15.328499686305344</v>
      </c>
      <c r="J116" s="9">
        <f t="shared" si="20"/>
        <v>15.328499686305344</v>
      </c>
      <c r="K116" s="9">
        <f t="shared" si="21"/>
        <v>14.978133979189794</v>
      </c>
      <c r="L116" s="9">
        <f t="shared" si="22"/>
        <v>14.408789705127022</v>
      </c>
      <c r="M116" s="9">
        <f t="shared" si="23"/>
        <v>18.832156757460851</v>
      </c>
      <c r="N116" s="9">
        <f t="shared" si="24"/>
        <v>14.496381131905911</v>
      </c>
      <c r="O116" s="9">
        <f t="shared" si="25"/>
        <v>15.328499686305344</v>
      </c>
      <c r="Q116" s="1">
        <v>24</v>
      </c>
    </row>
    <row r="117" spans="2:17" x14ac:dyDescent="0.3">
      <c r="B117" s="7">
        <v>2050</v>
      </c>
      <c r="C117" s="9">
        <f t="shared" si="13"/>
        <v>18.660782226806507</v>
      </c>
      <c r="D117" s="9">
        <f t="shared" si="14"/>
        <v>14.471627033033618</v>
      </c>
      <c r="E117" s="9">
        <f t="shared" si="15"/>
        <v>18.195320538609518</v>
      </c>
      <c r="F117" s="9">
        <f t="shared" si="16"/>
        <v>14.513941731960616</v>
      </c>
      <c r="G117" s="9">
        <f t="shared" si="17"/>
        <v>15.317921011573597</v>
      </c>
      <c r="H117" s="9">
        <f t="shared" si="18"/>
        <v>14.640885828741615</v>
      </c>
      <c r="I117" s="9">
        <f t="shared" si="19"/>
        <v>14.81014462444961</v>
      </c>
      <c r="J117" s="9">
        <f t="shared" si="20"/>
        <v>14.81014462444961</v>
      </c>
      <c r="K117" s="9">
        <f t="shared" si="21"/>
        <v>14.471627033033618</v>
      </c>
      <c r="L117" s="9">
        <f t="shared" si="22"/>
        <v>13.921535946982631</v>
      </c>
      <c r="M117" s="9">
        <f t="shared" si="23"/>
        <v>18.195320538609518</v>
      </c>
      <c r="N117" s="9">
        <f t="shared" si="24"/>
        <v>14.006165344836631</v>
      </c>
      <c r="O117" s="9">
        <f t="shared" si="25"/>
        <v>14.81014462444961</v>
      </c>
      <c r="Q117" s="1">
        <v>25</v>
      </c>
    </row>
  </sheetData>
  <mergeCells count="16">
    <mergeCell ref="B2:I11"/>
    <mergeCell ref="B12:I15"/>
    <mergeCell ref="B16:I17"/>
    <mergeCell ref="B18:I31"/>
    <mergeCell ref="C60:O60"/>
    <mergeCell ref="C37:E37"/>
    <mergeCell ref="C42:E42"/>
    <mergeCell ref="C38:E38"/>
    <mergeCell ref="C39:E39"/>
    <mergeCell ref="C40:E40"/>
    <mergeCell ref="C41:E41"/>
    <mergeCell ref="C90:O90"/>
    <mergeCell ref="C33:E33"/>
    <mergeCell ref="C34:E34"/>
    <mergeCell ref="C35:E35"/>
    <mergeCell ref="C36:E36"/>
  </mergeCells>
  <hyperlinks>
    <hyperlink ref="K2" location="'Foreword &amp; Content'!A1" display="Return to Home" xr:uid="{1387032E-73CF-4056-A398-4D1EECFFFF03}"/>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Foreword &amp; Content</vt:lpstr>
      <vt:lpstr>Generation Capital Cost</vt:lpstr>
      <vt:lpstr>Energy Generation Cost</vt:lpstr>
      <vt:lpstr>Generators' Capacity Constraint</vt:lpstr>
      <vt:lpstr>Thermal Plant Emission Factor</vt:lpstr>
      <vt:lpstr>Carbon Abatement Cost</vt:lpstr>
      <vt:lpstr>Nature-based Solution Limits</vt:lpstr>
      <vt:lpstr>Load Shedding Cost</vt:lpstr>
      <vt:lpstr>Interconnectors Detail</vt:lpstr>
      <vt:lpstr>Transmission Network Technical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2021-06-18T14:58:25Z</cp:lastPrinted>
  <dcterms:created xsi:type="dcterms:W3CDTF">2021-06-17T11:03:18Z</dcterms:created>
  <dcterms:modified xsi:type="dcterms:W3CDTF">2021-07-30T01:30:18Z</dcterms:modified>
</cp:coreProperties>
</file>