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yuehe\Desktop\"/>
    </mc:Choice>
  </mc:AlternateContent>
  <xr:revisionPtr revIDLastSave="0" documentId="13_ncr:1_{867FBA9B-73DC-4D0C-9928-42147A6FDDCB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G4" i="1" s="1" a="1"/>
  <c r="G4" i="1" s="1"/>
  <c r="D4" i="1" l="1" a="1"/>
  <c r="D4" i="1" s="1"/>
  <c r="H4" i="1" a="1"/>
  <c r="H4" i="1" s="1"/>
  <c r="I4" i="1" s="1" a="1"/>
  <c r="I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<sst xmlns="http://schemas.openxmlformats.org/spreadsheetml/2006/main" count="12" uniqueCount="7">
  <si>
    <t>r</t>
  </si>
  <si>
    <t>m</t>
  </si>
  <si>
    <t>a</t>
  </si>
  <si>
    <t>v</t>
  </si>
  <si>
    <t>Newtonian no dark matter</t>
  </si>
  <si>
    <t>Newtonian with baryonic and dark matter</t>
  </si>
  <si>
    <t>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</si>
</sst>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Rotation</a:t>
            </a:r>
            <a:r>
              <a:rPr lang="en-US" baseline="0"/>
              <a:t> curve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no dark matter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Sheet1!$A$3:$A$13</c:f>
              <c:numCache>
                <c:formatCode>General</c:formatCode>
                <c:ptCount val="11"/>
                <c:pt idx="0">
                  <c:v>0</c:v>
                </c:pt>
                <c:pt idx="1">
                  <c:v>2000</c:v>
                </c:pt>
                <c:pt idx="2">
                  <c:v>4000</c:v>
                </c:pt>
                <c:pt idx="3">
                  <c:v>5000</c:v>
                </c:pt>
                <c:pt idx="4">
                  <c:v>6000</c:v>
                </c:pt>
                <c:pt idx="5">
                  <c:v>12000</c:v>
                </c:pt>
                <c:pt idx="6">
                  <c:v>16000</c:v>
                </c:pt>
                <c:pt idx="7">
                  <c:v>20000</c:v>
                </c:pt>
                <c:pt idx="8">
                  <c:v>24000</c:v>
                </c:pt>
                <c:pt idx="9">
                  <c:v>28000</c:v>
                </c:pt>
                <c:pt idx="10">
                  <c:v>30000</c:v>
                </c:pt>
              </c:numCache>
            </c:numRef>
          </c:xVal>
          <c:yVal>
            <c:numRef>
              <c:f>Sheet1!$D$3:$D$13</c:f>
              <c:numCache>
                <c:formatCode>General</c:formatCode>
                <c:ptCount val="11"/>
                <c:pt idx="0">
                  <c:v>0</c:v>
                </c:pt>
                <c:pt idx="1">
                  <c:v>84.852813742385706</c:v>
                </c:pt>
                <c:pt idx="2">
                  <c:v>169.70562748477141</c:v>
                </c:pt>
                <c:pt idx="3">
                  <c:v>212.13203435596427</c:v>
                </c:pt>
                <c:pt idx="4">
                  <c:v>193.64916731037084</c:v>
                </c:pt>
                <c:pt idx="5">
                  <c:v>136.93063937629154</c:v>
                </c:pt>
                <c:pt idx="6">
                  <c:v>118.59173664298875</c:v>
                </c:pt>
                <c:pt idx="7">
                  <c:v>106.06601717798213</c:v>
                </c:pt>
                <c:pt idx="8">
                  <c:v>96.74709297958259</c:v>
                </c:pt>
                <c:pt idx="9">
                  <c:v>88.543774484714632</c:v>
                </c:pt>
                <c:pt idx="10">
                  <c:v>86.602540378443862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77-42E7-98B4-8673E83BE174}"/>
            </c:ext>
          </c:extLst>
        </c:ser>
        <c:ser>
          <c:idx val="1"/>
          <c:order val="1"/>
          <c:tx>
            <c:v>with dark matter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Sheet1!$A$3:$A$13</c:f>
              <c:numCache>
                <c:formatCode>General</c:formatCode>
                <c:ptCount val="11"/>
                <c:pt idx="0">
                  <c:v>0</c:v>
                </c:pt>
                <c:pt idx="1">
                  <c:v>2000</c:v>
                </c:pt>
                <c:pt idx="2">
                  <c:v>4000</c:v>
                </c:pt>
                <c:pt idx="3">
                  <c:v>5000</c:v>
                </c:pt>
                <c:pt idx="4">
                  <c:v>6000</c:v>
                </c:pt>
                <c:pt idx="5">
                  <c:v>12000</c:v>
                </c:pt>
                <c:pt idx="6">
                  <c:v>16000</c:v>
                </c:pt>
                <c:pt idx="7">
                  <c:v>20000</c:v>
                </c:pt>
                <c:pt idx="8">
                  <c:v>24000</c:v>
                </c:pt>
                <c:pt idx="9">
                  <c:v>28000</c:v>
                </c:pt>
                <c:pt idx="10">
                  <c:v>30000</c:v>
                </c:pt>
              </c:numCache>
            </c:numRef>
          </c:xVal>
          <c:yVal>
            <c:numRef>
              <c:f>Sheet1!$G$3:$G$13</c:f>
              <c:numCache>
                <c:formatCode>General</c:formatCode>
                <c:ptCount val="11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15</c:v>
                </c:pt>
                <c:pt idx="4">
                  <c:v>18</c:v>
                </c:pt>
                <c:pt idx="5">
                  <c:v>36.020827308655747</c:v>
                </c:pt>
                <c:pt idx="6">
                  <c:v>47.994140267328468</c:v>
                </c:pt>
                <c:pt idx="7">
                  <c:v>60</c:v>
                </c:pt>
                <c:pt idx="8">
                  <c:v>71.937472849690792</c:v>
                </c:pt>
                <c:pt idx="9">
                  <c:v>83.996173382227013</c:v>
                </c:pt>
                <c:pt idx="10">
                  <c:v>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577-42E7-98B4-8673E83BE174}"/>
            </c:ext>
          </c:extLst>
        </c:ser>
        <c:ser>
          <c:idx val="2"/>
          <c:order val="2"/>
          <c:tx>
            <c:v>MOND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Sheet1!$A$3:$A$13</c:f>
              <c:numCache>
                <c:formatCode>General</c:formatCode>
                <c:ptCount val="11"/>
                <c:pt idx="0">
                  <c:v>0</c:v>
                </c:pt>
                <c:pt idx="1">
                  <c:v>2000</c:v>
                </c:pt>
                <c:pt idx="2">
                  <c:v>4000</c:v>
                </c:pt>
                <c:pt idx="3">
                  <c:v>5000</c:v>
                </c:pt>
                <c:pt idx="4">
                  <c:v>6000</c:v>
                </c:pt>
                <c:pt idx="5">
                  <c:v>12000</c:v>
                </c:pt>
                <c:pt idx="6">
                  <c:v>16000</c:v>
                </c:pt>
                <c:pt idx="7">
                  <c:v>20000</c:v>
                </c:pt>
                <c:pt idx="8">
                  <c:v>24000</c:v>
                </c:pt>
                <c:pt idx="9">
                  <c:v>28000</c:v>
                </c:pt>
                <c:pt idx="10">
                  <c:v>30000</c:v>
                </c:pt>
              </c:numCache>
            </c:numRef>
          </c:xVal>
          <c:yVal>
            <c:numRef>
              <c:f>Sheet1!$I$3:$I$13</c:f>
              <c:numCache>
                <c:formatCode>General</c:formatCode>
                <c:ptCount val="11"/>
                <c:pt idx="0">
                  <c:v>0</c:v>
                </c:pt>
                <c:pt idx="1">
                  <c:v>109.07110198569065</c:v>
                </c:pt>
                <c:pt idx="2">
                  <c:v>199.94997419702389</c:v>
                </c:pt>
                <c:pt idx="3">
                  <c:v>244.2094494679103</c:v>
                </c:pt>
                <c:pt idx="4">
                  <c:v>231.82698169510945</c:v>
                </c:pt>
                <c:pt idx="5">
                  <c:v>200.93092304794413</c:v>
                </c:pt>
                <c:pt idx="6">
                  <c:v>193.40470229629881</c:v>
                </c:pt>
                <c:pt idx="7">
                  <c:v>188.95037524516417</c:v>
                </c:pt>
                <c:pt idx="8">
                  <c:v>185.93430029806368</c:v>
                </c:pt>
                <c:pt idx="9">
                  <c:v>182.66534889875032</c:v>
                </c:pt>
                <c:pt idx="10">
                  <c:v>183.12180229971844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577-42E7-98B4-8673E83BE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617584"/>
        <c:axId val="847620912"/>
      </c:scatterChart>
      <c:valAx>
        <c:axId val="84761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  <a:r>
                  <a:rPr lang="en-US" baseline="0"/>
                  <a:t> from center(pc)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620912"/>
        <c:crosses val="autoZero"/>
        <c:crossBetween val="midCat"/>
      </c:valAx>
      <c:valAx>
        <c:axId val="84762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Velocity(km/s)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61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383245844269466"/>
          <c:y val="0.85705963837853605"/>
          <c:w val="0.6017546394548875"/>
          <c:h val="7.28963646716204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8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265962</xdr:colOff>
      <xdr:row>14</xdr:row>
      <xdr:rowOff>28131</xdr:rowOff>
    </xdr:from>
    <xdr:to>
      <xdr:col>7</xdr:col>
      <xdr:colOff>325693</xdr:colOff>
      <xdr:row>30</xdr:row>
      <xdr:rowOff>18436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74BE46-D4DE-4641-8632-1E3E91B5BE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="124" zoomScaleNormal="124" workbookViewId="0">
      <selection activeCell="L13" sqref="L13"/>
    </sheetView>
  </sheetViews>
  <sheetFormatPr defaultRowHeight="14.4" x14ac:dyDescent="0.3"/>
  <cols>
    <col min="1" max="1" width="7" customWidth="1"/>
    <col min="2" max="2" width="9.109375" customWidth="1"/>
    <col min="3" max="3" width="10.109375" customWidth="1"/>
    <col min="4" max="4" width="13" customWidth="1"/>
    <col min="5" max="5" width="10.5546875" customWidth="1"/>
    <col min="6" max="6" width="15.109375" customWidth="1"/>
    <col min="7" max="7" width="10.77734375" customWidth="1"/>
  </cols>
  <sheetData>
    <row r="1" spans="1:9" x14ac:dyDescent="0.3">
      <c r="A1" s="3"/>
      <c r="B1" s="4" t="s">
        <v>4</v>
      </c>
      <c r="C1" s="4"/>
      <c r="D1" s="4"/>
      <c r="E1" s="4" t="s">
        <v>5</v>
      </c>
      <c r="F1" s="4"/>
      <c r="G1" s="4"/>
      <c r="H1" s="4" t="s">
        <v>6</v>
      </c>
      <c r="I1" s="4"/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2</v>
      </c>
      <c r="I2" t="s">
        <v>3</v>
      </c>
    </row>
    <row r="3" spans="1: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2000</v>
      </c>
      <c r="B4" s="1">
        <v>3200000000</v>
      </c>
      <c r="C4" s="2">
        <v>3.6</v>
      </c>
      <c r="D4" cm="1">
        <f t="array" ref="D4:D13">SQRT(A4:A13*C4:C13)</f>
        <v>84.852813742385706</v>
      </c>
      <c r="E4" s="1">
        <v>16000000</v>
      </c>
      <c r="F4" s="1" cm="1">
        <f t="array" ref="F4:F13">(0.0045*E4:E13)/A4:A13^2</f>
        <v>1.7999999999999999E-2</v>
      </c>
      <c r="G4" cm="1">
        <f t="array" ref="G4:G13">SQRT(_xlfn.ANCHORARRAY(F4)*A4:A13)</f>
        <v>6</v>
      </c>
      <c r="H4" cm="1">
        <f t="array" ref="H4:H13">(C4:C13/2)*(1+SQRT(1+4*(3.88/C4:C13)))</f>
        <v>5.9482526441864652</v>
      </c>
      <c r="I4" cm="1">
        <f t="array" ref="I4:I13">SQRT(A4:A13*_xlfn.ANCHORARRAY(H4))</f>
        <v>109.07110198569065</v>
      </c>
    </row>
    <row r="5" spans="1:9" x14ac:dyDescent="0.3">
      <c r="A5">
        <v>4000</v>
      </c>
      <c r="B5" s="1">
        <v>25600000000</v>
      </c>
      <c r="C5" s="1">
        <v>7.2</v>
      </c>
      <c r="D5">
        <v>169.70562748477141</v>
      </c>
      <c r="E5" s="1">
        <v>128000000</v>
      </c>
      <c r="F5">
        <v>3.5999999999999997E-2</v>
      </c>
      <c r="G5">
        <v>12</v>
      </c>
      <c r="H5">
        <v>9.9949980453476304</v>
      </c>
      <c r="I5">
        <v>199.94997419702389</v>
      </c>
    </row>
    <row r="6" spans="1:9" x14ac:dyDescent="0.3">
      <c r="A6">
        <v>5000</v>
      </c>
      <c r="B6" s="1">
        <v>50000000000</v>
      </c>
      <c r="C6" s="1">
        <v>9</v>
      </c>
      <c r="D6">
        <v>212.13203435596427</v>
      </c>
      <c r="E6" s="1">
        <v>250000000</v>
      </c>
      <c r="F6">
        <v>4.4999999999999998E-2</v>
      </c>
      <c r="G6">
        <v>15</v>
      </c>
      <c r="H6">
        <v>11.927651041883967</v>
      </c>
      <c r="I6">
        <v>244.2094494679103</v>
      </c>
    </row>
    <row r="7" spans="1:9" x14ac:dyDescent="0.3">
      <c r="A7">
        <v>6000</v>
      </c>
      <c r="B7" s="1">
        <v>50000000000</v>
      </c>
      <c r="C7" s="1">
        <v>6.25</v>
      </c>
      <c r="D7">
        <v>193.64916731037084</v>
      </c>
      <c r="E7" s="1">
        <v>432000000</v>
      </c>
      <c r="F7">
        <v>5.3999999999999992E-2</v>
      </c>
      <c r="G7">
        <v>18</v>
      </c>
      <c r="H7">
        <v>8.9572915736441026</v>
      </c>
      <c r="I7">
        <v>231.82698169510945</v>
      </c>
    </row>
    <row r="8" spans="1:9" x14ac:dyDescent="0.3">
      <c r="A8">
        <v>12000</v>
      </c>
      <c r="B8" s="1">
        <v>50000000000</v>
      </c>
      <c r="C8" s="1">
        <v>1.5625</v>
      </c>
      <c r="D8">
        <v>136.93063937629154</v>
      </c>
      <c r="E8" s="1">
        <v>3460000000</v>
      </c>
      <c r="F8">
        <v>0.10812499999999999</v>
      </c>
      <c r="G8">
        <v>36.020827308655747</v>
      </c>
      <c r="H8">
        <v>3.3644363197415705</v>
      </c>
      <c r="I8">
        <v>200.93092304794413</v>
      </c>
    </row>
    <row r="9" spans="1:9" x14ac:dyDescent="0.3">
      <c r="A9">
        <v>16000</v>
      </c>
      <c r="B9" s="1">
        <v>50000000000</v>
      </c>
      <c r="C9" s="1">
        <v>0.879</v>
      </c>
      <c r="D9">
        <v>118.59173664298875</v>
      </c>
      <c r="E9" s="1">
        <v>8190000000</v>
      </c>
      <c r="F9">
        <v>0.14396484374999999</v>
      </c>
      <c r="G9">
        <v>47.994140267328468</v>
      </c>
      <c r="H9">
        <v>2.3378361793949982</v>
      </c>
      <c r="I9">
        <v>193.40470229629881</v>
      </c>
    </row>
    <row r="10" spans="1:9" x14ac:dyDescent="0.3">
      <c r="A10">
        <v>20000</v>
      </c>
      <c r="B10" s="1">
        <v>50000000000</v>
      </c>
      <c r="C10" s="1">
        <v>0.5625</v>
      </c>
      <c r="D10">
        <v>106.06601717798213</v>
      </c>
      <c r="E10" s="1">
        <v>16000000000</v>
      </c>
      <c r="F10">
        <v>0.18</v>
      </c>
      <c r="G10">
        <v>60</v>
      </c>
      <c r="H10">
        <v>1.7851122152644172</v>
      </c>
      <c r="I10">
        <v>188.95037524516417</v>
      </c>
    </row>
    <row r="11" spans="1:9" x14ac:dyDescent="0.3">
      <c r="A11">
        <v>24000</v>
      </c>
      <c r="B11" s="1">
        <v>50000000000</v>
      </c>
      <c r="C11" s="1">
        <v>0.39</v>
      </c>
      <c r="D11">
        <v>96.74709297958259</v>
      </c>
      <c r="E11" s="1">
        <v>27600000000</v>
      </c>
      <c r="F11">
        <v>0.21562499999999998</v>
      </c>
      <c r="G11">
        <v>71.937472849690792</v>
      </c>
      <c r="H11">
        <v>1.4404818344721051</v>
      </c>
      <c r="I11">
        <v>185.93430029806368</v>
      </c>
    </row>
    <row r="12" spans="1:9" x14ac:dyDescent="0.3">
      <c r="A12">
        <v>28000</v>
      </c>
      <c r="B12" s="1">
        <v>50000000000</v>
      </c>
      <c r="C12" s="1">
        <v>0.28000000000000003</v>
      </c>
      <c r="D12">
        <v>88.543774484714632</v>
      </c>
      <c r="E12" s="1">
        <v>43900000000</v>
      </c>
      <c r="F12">
        <v>0.25197704081632649</v>
      </c>
      <c r="G12">
        <v>83.996173382227013</v>
      </c>
      <c r="H12">
        <v>1.1916653460107924</v>
      </c>
      <c r="I12">
        <v>182.66534889875032</v>
      </c>
    </row>
    <row r="13" spans="1:9" x14ac:dyDescent="0.3">
      <c r="A13">
        <v>30000</v>
      </c>
      <c r="B13" s="1">
        <v>50000000000</v>
      </c>
      <c r="C13" s="1">
        <v>0.25</v>
      </c>
      <c r="D13">
        <v>86.602540378443862</v>
      </c>
      <c r="E13" s="1">
        <v>54000000000</v>
      </c>
      <c r="F13">
        <v>0.26999999999999996</v>
      </c>
      <c r="G13">
        <v>90</v>
      </c>
      <c r="H13">
        <v>1.1177864825832389</v>
      </c>
      <c r="I13">
        <v>183.12180229971844</v>
      </c>
    </row>
    <row r="14" spans="1:9" x14ac:dyDescent="0.3">
      <c r="B14" s="1"/>
    </row>
  </sheetData>
  <mergeCells count="3">
    <mergeCell ref="B1:D1"/>
    <mergeCell ref="E1:G1"/>
    <mergeCell ref="H1:I1"/>
  </mergeCells>
  <phoneticPr fontId="1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5ED185-29D8-4637-A012-4FA09CC6FE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Yueheng Han</dc:creator>
  <cp:lastModifiedBy>Yueheng Han</cp:lastModifiedBy>
  <cp:lastPrinted>2021-04-04T09:02:26Z</cp:lastPrinted>
  <dcterms:created xsi:type="dcterms:W3CDTF">2015-06-05T18:17:20Z</dcterms:created>
  <dcterms:modified xsi:type="dcterms:W3CDTF">2021-04-05T17:34:31Z</dcterms:modified>
</cp:coreProperties>
</file>