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newgdrive\My Drive\Econ PhD\3rd year\bestcourseever\"/>
    </mc:Choice>
  </mc:AlternateContent>
  <xr:revisionPtr revIDLastSave="0" documentId="8_{420082D0-019A-4F08-B19C-C68C902BAC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omass_report" sheetId="2" r:id="rId1"/>
    <sheet name="raw_fig" sheetId="4" r:id="rId2"/>
    <sheet name="raw" sheetId="1" r:id="rId3"/>
    <sheet name="raw_mauricio_su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25" i="2"/>
  <c r="E24" i="2"/>
  <c r="E19" i="2"/>
  <c r="E20" i="2"/>
  <c r="E21" i="2"/>
  <c r="E22" i="2"/>
  <c r="E18" i="2"/>
  <c r="E11" i="2"/>
  <c r="E12" i="2"/>
  <c r="E13" i="2"/>
  <c r="E14" i="2"/>
  <c r="E15" i="2"/>
  <c r="E16" i="2"/>
  <c r="E17" i="2"/>
  <c r="E10" i="2"/>
  <c r="E9" i="2"/>
  <c r="E8" i="2"/>
  <c r="E3" i="2"/>
  <c r="E4" i="2"/>
  <c r="E5" i="2"/>
  <c r="E6" i="2"/>
  <c r="E7" i="2"/>
  <c r="E2" i="2"/>
  <c r="C3" i="2"/>
  <c r="C11" i="2"/>
  <c r="C12" i="2"/>
  <c r="C13" i="2"/>
  <c r="C14" i="2"/>
  <c r="C15" i="2"/>
  <c r="C16" i="2"/>
  <c r="C17" i="2"/>
  <c r="C18" i="2"/>
  <c r="C19" i="2"/>
  <c r="C27" i="2"/>
  <c r="C28" i="2"/>
  <c r="C29" i="2"/>
  <c r="C30" i="2"/>
  <c r="C31" i="2"/>
  <c r="C32" i="2"/>
  <c r="C33" i="2"/>
  <c r="C2" i="2"/>
  <c r="G31" i="4" l="1"/>
  <c r="E23" i="2" s="1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6" i="4"/>
  <c r="H41" i="4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F31" i="1"/>
  <c r="G31" i="1" s="1"/>
  <c r="H31" i="1" s="1"/>
  <c r="F32" i="1"/>
  <c r="G32" i="1" s="1"/>
  <c r="H32" i="1" s="1"/>
  <c r="H28" i="1"/>
  <c r="H41" i="1"/>
  <c r="H26" i="1"/>
  <c r="G27" i="1"/>
  <c r="H27" i="1" s="1"/>
  <c r="G28" i="1"/>
  <c r="G37" i="1"/>
  <c r="H37" i="1" s="1"/>
  <c r="G38" i="1"/>
  <c r="H38" i="1" s="1"/>
  <c r="G39" i="1"/>
  <c r="H39" i="1" s="1"/>
  <c r="G40" i="1"/>
  <c r="H40" i="1" s="1"/>
  <c r="G41" i="1"/>
  <c r="G26" i="1"/>
  <c r="F41" i="1"/>
  <c r="F40" i="1"/>
  <c r="F39" i="1"/>
  <c r="F38" i="1"/>
  <c r="F37" i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0" i="1"/>
  <c r="G30" i="1" s="1"/>
  <c r="H30" i="1" s="1"/>
  <c r="F29" i="1"/>
  <c r="G29" i="1" s="1"/>
  <c r="H29" i="1" s="1"/>
  <c r="F28" i="1"/>
  <c r="F27" i="1"/>
  <c r="F26" i="1"/>
  <c r="F42" i="1"/>
  <c r="A21" i="2"/>
  <c r="A20" i="2"/>
  <c r="C20" i="2" s="1"/>
  <c r="A5" i="2"/>
  <c r="A4" i="2"/>
  <c r="A22" i="2" l="1"/>
  <c r="A6" i="2"/>
  <c r="C4" i="2"/>
  <c r="A23" i="2"/>
  <c r="C21" i="2"/>
  <c r="A7" i="2"/>
  <c r="C5" i="2"/>
  <c r="A8" i="2" l="1"/>
  <c r="C6" i="2"/>
  <c r="A24" i="2"/>
  <c r="C22" i="2"/>
  <c r="A9" i="2"/>
  <c r="C9" i="2" s="1"/>
  <c r="C7" i="2"/>
  <c r="A25" i="2"/>
  <c r="C25" i="2" s="1"/>
  <c r="C23" i="2"/>
  <c r="A10" i="2" l="1"/>
  <c r="C10" i="2" s="1"/>
  <c r="C8" i="2"/>
  <c r="A26" i="2"/>
  <c r="C26" i="2" s="1"/>
  <c r="C24" i="2"/>
</calcChain>
</file>

<file path=xl/sharedStrings.xml><?xml version="1.0" encoding="utf-8"?>
<sst xmlns="http://schemas.openxmlformats.org/spreadsheetml/2006/main" count="179" uniqueCount="72">
  <si>
    <t>Acoustic biomass (thousands of metric tons) 1997-2014 per zone</t>
  </si>
  <si>
    <t>IMARPE</t>
  </si>
  <si>
    <t>Year</t>
  </si>
  <si>
    <t>Cruise</t>
  </si>
  <si>
    <t>Total</t>
  </si>
  <si>
    <t>CENTER NORTH</t>
  </si>
  <si>
    <t>SOUTH</t>
  </si>
  <si>
    <t>9709-10</t>
  </si>
  <si>
    <t>9803-05</t>
  </si>
  <si>
    <t>9805-06</t>
  </si>
  <si>
    <t>9808-09</t>
  </si>
  <si>
    <t>9811-12</t>
  </si>
  <si>
    <t>9902-03</t>
  </si>
  <si>
    <t>9911-12</t>
  </si>
  <si>
    <t>0001-02</t>
  </si>
  <si>
    <t>0006-07</t>
  </si>
  <si>
    <t>0010-11</t>
  </si>
  <si>
    <t>0103-04</t>
  </si>
  <si>
    <t>0107-08</t>
  </si>
  <si>
    <t>0110-11</t>
  </si>
  <si>
    <t>0202-03</t>
  </si>
  <si>
    <t>0210-11</t>
  </si>
  <si>
    <t>0302-03</t>
  </si>
  <si>
    <t>0310-12</t>
  </si>
  <si>
    <t>0402-03</t>
  </si>
  <si>
    <t>0411-12</t>
  </si>
  <si>
    <t>0502-04</t>
  </si>
  <si>
    <t>0508-09</t>
  </si>
  <si>
    <t>0602-04</t>
  </si>
  <si>
    <t>0611-12</t>
  </si>
  <si>
    <t>0702-04</t>
  </si>
  <si>
    <t>0708-09</t>
  </si>
  <si>
    <t>0802-0</t>
  </si>
  <si>
    <t>0808-09</t>
  </si>
  <si>
    <t>0811-12</t>
  </si>
  <si>
    <t>0902-03</t>
  </si>
  <si>
    <t>1002-04</t>
  </si>
  <si>
    <t>1011-12</t>
  </si>
  <si>
    <t>1102-04</t>
  </si>
  <si>
    <t>1110-12</t>
  </si>
  <si>
    <t>1202-04</t>
  </si>
  <si>
    <t>1209-11</t>
  </si>
  <si>
    <t>1302-04</t>
  </si>
  <si>
    <t>1308-09</t>
  </si>
  <si>
    <t>1402-04</t>
  </si>
  <si>
    <t>6.15 milliones de toneladas (IC95%=+/-16%)</t>
  </si>
  <si>
    <t>12.1 milliones de toneladas (IC95%=+/-11%)</t>
  </si>
  <si>
    <t>5.3 milliones de toneladas</t>
  </si>
  <si>
    <t>9.09 milliones de toneladas (IC95%=+/-9%)</t>
  </si>
  <si>
    <t>PRODUCE</t>
  </si>
  <si>
    <t>Official Report - CENTER NORTH</t>
  </si>
  <si>
    <t>Official Report - SOUTH</t>
  </si>
  <si>
    <t>10.3 millones  de  toneladas (IC95%=9,3-11,2)</t>
  </si>
  <si>
    <t>1.87 millones  de  toneladas (IC95%=1,70-2,05)</t>
  </si>
  <si>
    <t>year</t>
  </si>
  <si>
    <t>biomass</t>
  </si>
  <si>
    <t>season</t>
  </si>
  <si>
    <t>zone</t>
  </si>
  <si>
    <t>Estimated biomass zone center-north</t>
  </si>
  <si>
    <t>Summer Cruise</t>
  </si>
  <si>
    <t>Winter Cruise</t>
  </si>
  <si>
    <t>Without telling the difference</t>
  </si>
  <si>
    <t>Source</t>
  </si>
  <si>
    <t>Season 1</t>
  </si>
  <si>
    <t>Season 2</t>
  </si>
  <si>
    <t>among seasons</t>
  </si>
  <si>
    <t>PRODUCE 2013</t>
  </si>
  <si>
    <t>IMARPE 2014</t>
  </si>
  <si>
    <t>Mauricio sum CN</t>
  </si>
  <si>
    <t>season_num</t>
  </si>
  <si>
    <t>CN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</si>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</sst>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S_/_._-;\-* #,##0.00\ _S_/_._-;_-* &quot;-&quot;??\ _S_/_._-;_-@_-"/>
    <numFmt numFmtId="165" formatCode="_ * #,##0_ ;_ * \-#,##0_ ;_ * &quot;-&quot;??_ ;_ @_ "/>
    <numFmt numFmtId="166" formatCode="#.##000"/>
    <numFmt numFmtId="167" formatCode="\$#,#00"/>
    <numFmt numFmtId="168" formatCode="\$#,##0\ ;\(\$#,##0\)"/>
    <numFmt numFmtId="169" formatCode="#,#00"/>
    <numFmt numFmtId="170" formatCode="%#,#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"/>
      <color indexed="8"/>
      <name val="Courier"/>
      <family val="3"/>
    </font>
    <font>
      <sz val="10"/>
      <name val="Arial"/>
      <family val="2"/>
    </font>
    <font>
      <sz val="12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sz val="12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166" fontId="4" fillId="0" borderId="0">
      <protection locked="0"/>
    </xf>
    <xf numFmtId="3" fontId="5" fillId="5" borderId="0" applyFont="0" applyFill="0" applyBorder="0" applyAlignment="0" applyProtection="0"/>
    <xf numFmtId="167" fontId="4" fillId="0" borderId="0">
      <protection locked="0"/>
    </xf>
    <xf numFmtId="168" fontId="5" fillId="5" borderId="0" applyFont="0" applyFill="0" applyBorder="0" applyAlignment="0" applyProtection="0"/>
    <xf numFmtId="0" fontId="5" fillId="5" borderId="0" applyFont="0" applyFill="0" applyBorder="0" applyAlignment="0" applyProtection="0"/>
    <xf numFmtId="0" fontId="4" fillId="0" borderId="0">
      <protection locked="0"/>
    </xf>
    <xf numFmtId="0" fontId="6" fillId="0" borderId="0" applyFont="0" applyFill="0" applyBorder="0" applyAlignment="0" applyProtection="0"/>
    <xf numFmtId="0" fontId="7" fillId="5" borderId="0" applyProtection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8" fillId="5" borderId="0" applyProtection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2" fontId="5" fillId="5" borderId="0" applyFont="0" applyFill="0" applyBorder="0" applyAlignment="0" applyProtection="0"/>
    <xf numFmtId="169" fontId="4" fillId="0" borderId="0">
      <protection locked="0"/>
    </xf>
    <xf numFmtId="0" fontId="9" fillId="5" borderId="0" applyNumberFormat="0" applyFill="0" applyBorder="0" applyAlignment="0" applyProtection="0"/>
    <xf numFmtId="0" fontId="10" fillId="5" borderId="0" applyNumberFormat="0" applyFill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5" fillId="0" borderId="0"/>
    <xf numFmtId="0" fontId="5" fillId="0" borderId="0"/>
    <xf numFmtId="0" fontId="11" fillId="0" borderId="0"/>
    <xf numFmtId="0" fontId="5" fillId="0" borderId="0"/>
    <xf numFmtId="170" fontId="4" fillId="0" borderId="0">
      <protection locked="0"/>
    </xf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3" fillId="4" borderId="4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0" fillId="3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29">
    <cellStyle name="Comma 2" xfId="2" xr:uid="{00000000-0005-0000-0000-000000000000}"/>
    <cellStyle name="Comma0" xfId="3" xr:uid="{00000000-0005-0000-0000-000001000000}"/>
    <cellStyle name="Currency 2" xfId="4" xr:uid="{00000000-0005-0000-0000-000002000000}"/>
    <cellStyle name="Currency0" xfId="5" xr:uid="{00000000-0005-0000-0000-000003000000}"/>
    <cellStyle name="Date" xfId="6" xr:uid="{00000000-0005-0000-0000-000004000000}"/>
    <cellStyle name="Date 2" xfId="7" xr:uid="{00000000-0005-0000-0000-000005000000}"/>
    <cellStyle name="F2" xfId="8" xr:uid="{00000000-0005-0000-0000-000006000000}"/>
    <cellStyle name="F2 2" xfId="9" xr:uid="{00000000-0005-0000-0000-000007000000}"/>
    <cellStyle name="F2 3" xfId="10" xr:uid="{00000000-0005-0000-0000-000008000000}"/>
    <cellStyle name="F3" xfId="11" xr:uid="{00000000-0005-0000-0000-000009000000}"/>
    <cellStyle name="F4" xfId="12" xr:uid="{00000000-0005-0000-0000-00000A000000}"/>
    <cellStyle name="F5" xfId="13" xr:uid="{00000000-0005-0000-0000-00000B000000}"/>
    <cellStyle name="F5 2" xfId="14" xr:uid="{00000000-0005-0000-0000-00000C000000}"/>
    <cellStyle name="F6" xfId="15" xr:uid="{00000000-0005-0000-0000-00000D000000}"/>
    <cellStyle name="F7" xfId="16" xr:uid="{00000000-0005-0000-0000-00000E000000}"/>
    <cellStyle name="F8" xfId="17" xr:uid="{00000000-0005-0000-0000-00000F000000}"/>
    <cellStyle name="Fixed" xfId="18" xr:uid="{00000000-0005-0000-0000-000010000000}"/>
    <cellStyle name="Fixed 2" xfId="19" xr:uid="{00000000-0005-0000-0000-000011000000}"/>
    <cellStyle name="Heading 1 2" xfId="20" xr:uid="{00000000-0005-0000-0000-000012000000}"/>
    <cellStyle name="Heading 2 2" xfId="21" xr:uid="{00000000-0005-0000-0000-000013000000}"/>
    <cellStyle name="Heading1" xfId="22" xr:uid="{00000000-0005-0000-0000-000014000000}"/>
    <cellStyle name="Heading2" xfId="23" xr:uid="{00000000-0005-0000-0000-000015000000}"/>
    <cellStyle name="Millares 4" xfId="1" xr:uid="{00000000-0005-0000-0000-000016000000}"/>
    <cellStyle name="Normal" xfId="0" builtinId="0"/>
    <cellStyle name="Normal 2" xfId="24" xr:uid="{00000000-0005-0000-0000-000018000000}"/>
    <cellStyle name="Normal 2 2" xfId="25" xr:uid="{00000000-0005-0000-0000-000019000000}"/>
    <cellStyle name="Normal 3" xfId="26" xr:uid="{00000000-0005-0000-0000-00001A000000}"/>
    <cellStyle name="Normal 4" xfId="27" xr:uid="{00000000-0005-0000-0000-00001B000000}"/>
    <cellStyle name="Percent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North-Central Acoustic</c:v>
          </c:tx>
          <c:cat>
            <c:strRef>
              <c:f>raw_fig!$E$26:$E$40</c:f>
              <c:strCache>
                <c:ptCount val="15"/>
                <c:pt idx="0">
                  <c:v>2006-1</c:v>
                </c:pt>
                <c:pt idx="1">
                  <c:v>2006-2</c:v>
                </c:pt>
                <c:pt idx="2">
                  <c:v>2007-1</c:v>
                </c:pt>
                <c:pt idx="3">
                  <c:v>2007-2</c:v>
                </c:pt>
                <c:pt idx="4">
                  <c:v>2008-1</c:v>
                </c:pt>
                <c:pt idx="5">
                  <c:v>2008-2</c:v>
                </c:pt>
                <c:pt idx="6">
                  <c:v>2009-1</c:v>
                </c:pt>
                <c:pt idx="7">
                  <c:v>2010-1</c:v>
                </c:pt>
                <c:pt idx="8">
                  <c:v>2010-2</c:v>
                </c:pt>
                <c:pt idx="9">
                  <c:v>2011-1</c:v>
                </c:pt>
                <c:pt idx="10">
                  <c:v>2011-2</c:v>
                </c:pt>
                <c:pt idx="11">
                  <c:v>2012-1</c:v>
                </c:pt>
                <c:pt idx="12">
                  <c:v>2012-2</c:v>
                </c:pt>
                <c:pt idx="13">
                  <c:v>2013-1</c:v>
                </c:pt>
                <c:pt idx="14">
                  <c:v>2013-2</c:v>
                </c:pt>
              </c:strCache>
            </c:strRef>
          </c:cat>
          <c:val>
            <c:numRef>
              <c:f>raw_fig!$F$26:$F$40</c:f>
              <c:numCache>
                <c:formatCode>General</c:formatCode>
                <c:ptCount val="15"/>
                <c:pt idx="0">
                  <c:v>7613</c:v>
                </c:pt>
                <c:pt idx="1">
                  <c:v>5979</c:v>
                </c:pt>
                <c:pt idx="2">
                  <c:v>7690</c:v>
                </c:pt>
                <c:pt idx="3">
                  <c:v>7667</c:v>
                </c:pt>
                <c:pt idx="4">
                  <c:v>9840</c:v>
                </c:pt>
                <c:pt idx="5">
                  <c:v>4525</c:v>
                </c:pt>
                <c:pt idx="6">
                  <c:v>7248</c:v>
                </c:pt>
                <c:pt idx="7">
                  <c:v>6202</c:v>
                </c:pt>
                <c:pt idx="8">
                  <c:v>4830</c:v>
                </c:pt>
                <c:pt idx="9">
                  <c:v>9158</c:v>
                </c:pt>
                <c:pt idx="10">
                  <c:v>6753</c:v>
                </c:pt>
                <c:pt idx="11">
                  <c:v>8880</c:v>
                </c:pt>
                <c:pt idx="12">
                  <c:v>5225</c:v>
                </c:pt>
                <c:pt idx="13">
                  <c:v>11948</c:v>
                </c:pt>
                <c:pt idx="14">
                  <c:v>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2-4E9D-A87B-B8534F2414F0}"/>
            </c:ext>
          </c:extLst>
        </c:ser>
        <c:ser>
          <c:idx val="2"/>
          <c:order val="1"/>
          <c:tx>
            <c:v>North-Central PRODUCE (2013) and IMARPE (2014)</c:v>
          </c:tx>
          <c:cat>
            <c:strRef>
              <c:f>raw_fig!$E$26:$E$40</c:f>
              <c:strCache>
                <c:ptCount val="15"/>
                <c:pt idx="0">
                  <c:v>2006-1</c:v>
                </c:pt>
                <c:pt idx="1">
                  <c:v>2006-2</c:v>
                </c:pt>
                <c:pt idx="2">
                  <c:v>2007-1</c:v>
                </c:pt>
                <c:pt idx="3">
                  <c:v>2007-2</c:v>
                </c:pt>
                <c:pt idx="4">
                  <c:v>2008-1</c:v>
                </c:pt>
                <c:pt idx="5">
                  <c:v>2008-2</c:v>
                </c:pt>
                <c:pt idx="6">
                  <c:v>2009-1</c:v>
                </c:pt>
                <c:pt idx="7">
                  <c:v>2010-1</c:v>
                </c:pt>
                <c:pt idx="8">
                  <c:v>2010-2</c:v>
                </c:pt>
                <c:pt idx="9">
                  <c:v>2011-1</c:v>
                </c:pt>
                <c:pt idx="10">
                  <c:v>2011-2</c:v>
                </c:pt>
                <c:pt idx="11">
                  <c:v>2012-1</c:v>
                </c:pt>
                <c:pt idx="12">
                  <c:v>2012-2</c:v>
                </c:pt>
                <c:pt idx="13">
                  <c:v>2013-1</c:v>
                </c:pt>
                <c:pt idx="14">
                  <c:v>2013-2</c:v>
                </c:pt>
              </c:strCache>
            </c:strRef>
          </c:cat>
          <c:val>
            <c:numRef>
              <c:f>raw_fig!$I$26:$I$40</c:f>
              <c:numCache>
                <c:formatCode>General</c:formatCode>
                <c:ptCount val="15"/>
                <c:pt idx="0">
                  <c:v>8014.8767512449431</c:v>
                </c:pt>
                <c:pt idx="1">
                  <c:v>6764.4065560424342</c:v>
                </c:pt>
                <c:pt idx="2">
                  <c:v>8259.0356884217636</c:v>
                </c:pt>
                <c:pt idx="3">
                  <c:v>9375.4593955369728</c:v>
                </c:pt>
                <c:pt idx="4">
                  <c:v>10903.417050285017</c:v>
                </c:pt>
                <c:pt idx="5">
                  <c:v>4525.010070570499</c:v>
                </c:pt>
                <c:pt idx="6">
                  <c:v>8153.8749287346609</c:v>
                </c:pt>
                <c:pt idx="7">
                  <c:v>8119.8739114774444</c:v>
                </c:pt>
                <c:pt idx="8">
                  <c:v>5524.6214645637283</c:v>
                </c:pt>
                <c:pt idx="9">
                  <c:v>10655.304531592625</c:v>
                </c:pt>
                <c:pt idx="10">
                  <c:v>6897.5066738121286</c:v>
                </c:pt>
                <c:pt idx="11">
                  <c:v>9481.1676894142274</c:v>
                </c:pt>
                <c:pt idx="12">
                  <c:v>5300</c:v>
                </c:pt>
                <c:pt idx="13">
                  <c:v>12100</c:v>
                </c:pt>
                <c:pt idx="14">
                  <c:v>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2-4E9D-A87B-B8534F2414F0}"/>
            </c:ext>
          </c:extLst>
        </c:ser>
        <c:ser>
          <c:idx val="1"/>
          <c:order val="2"/>
          <c:tx>
            <c:v>South Acoustic</c:v>
          </c:tx>
          <c:cat>
            <c:strRef>
              <c:f>raw_fig!$E$26:$E$40</c:f>
              <c:strCache>
                <c:ptCount val="15"/>
                <c:pt idx="0">
                  <c:v>2006-1</c:v>
                </c:pt>
                <c:pt idx="1">
                  <c:v>2006-2</c:v>
                </c:pt>
                <c:pt idx="2">
                  <c:v>2007-1</c:v>
                </c:pt>
                <c:pt idx="3">
                  <c:v>2007-2</c:v>
                </c:pt>
                <c:pt idx="4">
                  <c:v>2008-1</c:v>
                </c:pt>
                <c:pt idx="5">
                  <c:v>2008-2</c:v>
                </c:pt>
                <c:pt idx="6">
                  <c:v>2009-1</c:v>
                </c:pt>
                <c:pt idx="7">
                  <c:v>2010-1</c:v>
                </c:pt>
                <c:pt idx="8">
                  <c:v>2010-2</c:v>
                </c:pt>
                <c:pt idx="9">
                  <c:v>2011-1</c:v>
                </c:pt>
                <c:pt idx="10">
                  <c:v>2011-2</c:v>
                </c:pt>
                <c:pt idx="11">
                  <c:v>2012-1</c:v>
                </c:pt>
                <c:pt idx="12">
                  <c:v>2012-2</c:v>
                </c:pt>
                <c:pt idx="13">
                  <c:v>2013-1</c:v>
                </c:pt>
                <c:pt idx="14">
                  <c:v>2013-2</c:v>
                </c:pt>
              </c:strCache>
            </c:strRef>
          </c:cat>
          <c:val>
            <c:numRef>
              <c:f>raw_fig!$G$26:$G$40</c:f>
              <c:numCache>
                <c:formatCode>General</c:formatCode>
                <c:ptCount val="15"/>
                <c:pt idx="0">
                  <c:v>402</c:v>
                </c:pt>
                <c:pt idx="1">
                  <c:v>523</c:v>
                </c:pt>
                <c:pt idx="2">
                  <c:v>569</c:v>
                </c:pt>
                <c:pt idx="3">
                  <c:v>1708</c:v>
                </c:pt>
                <c:pt idx="4">
                  <c:v>1063</c:v>
                </c:pt>
                <c:pt idx="5">
                  <c:v>117</c:v>
                </c:pt>
                <c:pt idx="6">
                  <c:v>906</c:v>
                </c:pt>
                <c:pt idx="7">
                  <c:v>1918</c:v>
                </c:pt>
                <c:pt idx="8">
                  <c:v>458</c:v>
                </c:pt>
                <c:pt idx="9">
                  <c:v>1164</c:v>
                </c:pt>
                <c:pt idx="10">
                  <c:v>145</c:v>
                </c:pt>
                <c:pt idx="11">
                  <c:v>601</c:v>
                </c:pt>
                <c:pt idx="12">
                  <c:v>2213</c:v>
                </c:pt>
                <c:pt idx="13">
                  <c:v>321</c:v>
                </c:pt>
                <c:pt idx="14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2-4E9D-A87B-B8534F241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8496"/>
        <c:axId val="134838528"/>
      </c:lineChart>
      <c:catAx>
        <c:axId val="8813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4838528"/>
        <c:crosses val="autoZero"/>
        <c:auto val="1"/>
        <c:lblAlgn val="ctr"/>
        <c:lblOffset val="100"/>
        <c:noMultiLvlLbl val="0"/>
      </c:catAx>
      <c:valAx>
        <c:axId val="13483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(Thousand tons)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8813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21</xdr:row>
      <xdr:rowOff>23812</xdr:rowOff>
    </xdr:from>
    <xdr:to>
      <xdr:col>14</xdr:col>
      <xdr:colOff>66675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7" workbookViewId="0">
      <selection activeCell="G9" sqref="G9"/>
    </sheetView>
  </sheetViews>
  <sheetFormatPr defaultRowHeight="14.4" x14ac:dyDescent="0.3"/>
  <cols>
    <col min="3" max="3" width="9.109375"/>
    <col min="5" max="5" width="10.109375" bestFit="1" customWidth="1"/>
  </cols>
  <sheetData>
    <row r="1" spans="1:5" x14ac:dyDescent="0.3">
      <c r="A1" t="s">
        <v>54</v>
      </c>
      <c r="B1" t="s">
        <v>69</v>
      </c>
      <c r="C1" t="s">
        <v>56</v>
      </c>
      <c r="D1" t="s">
        <v>57</v>
      </c>
      <c r="E1" t="s">
        <v>55</v>
      </c>
    </row>
    <row r="2" spans="1:5" ht="14.25" customHeight="1" x14ac:dyDescent="0.3">
      <c r="A2">
        <v>2006</v>
      </c>
      <c r="B2">
        <v>1</v>
      </c>
      <c r="C2" t="str">
        <f>CONCATENATE("S",B2,A2)</f>
        <v>S12006</v>
      </c>
      <c r="D2" t="s">
        <v>70</v>
      </c>
      <c r="E2" s="19">
        <f>raw_fig!F26</f>
        <v>7613</v>
      </c>
    </row>
    <row r="3" spans="1:5" ht="14.25" customHeight="1" x14ac:dyDescent="0.3">
      <c r="A3">
        <v>2006</v>
      </c>
      <c r="B3">
        <v>2</v>
      </c>
      <c r="C3" t="str">
        <f t="shared" ref="C3:C33" si="0">CONCATENATE("S",B3,A3)</f>
        <v>S22006</v>
      </c>
      <c r="D3" t="s">
        <v>70</v>
      </c>
      <c r="E3" s="19">
        <f>raw_fig!F27</f>
        <v>5979</v>
      </c>
    </row>
    <row r="4" spans="1:5" x14ac:dyDescent="0.3">
      <c r="A4">
        <f>A2+1</f>
        <v>2007</v>
      </c>
      <c r="B4">
        <v>1</v>
      </c>
      <c r="C4" t="str">
        <f t="shared" si="0"/>
        <v>S12007</v>
      </c>
      <c r="D4" t="s">
        <v>70</v>
      </c>
      <c r="E4" s="19">
        <f>raw_fig!F28</f>
        <v>7690</v>
      </c>
    </row>
    <row r="5" spans="1:5" x14ac:dyDescent="0.3">
      <c r="A5">
        <f t="shared" ref="A5:A10" si="1">A3+1</f>
        <v>2007</v>
      </c>
      <c r="B5">
        <v>2</v>
      </c>
      <c r="C5" t="str">
        <f t="shared" si="0"/>
        <v>S22007</v>
      </c>
      <c r="D5" t="s">
        <v>70</v>
      </c>
      <c r="E5" s="19">
        <f>raw_fig!F29</f>
        <v>7667</v>
      </c>
    </row>
    <row r="6" spans="1:5" x14ac:dyDescent="0.3">
      <c r="A6">
        <f t="shared" si="1"/>
        <v>2008</v>
      </c>
      <c r="B6">
        <v>1</v>
      </c>
      <c r="C6" t="str">
        <f t="shared" si="0"/>
        <v>S12008</v>
      </c>
      <c r="D6" t="s">
        <v>70</v>
      </c>
      <c r="E6" s="19">
        <f>raw_fig!F30</f>
        <v>9840</v>
      </c>
    </row>
    <row r="7" spans="1:5" x14ac:dyDescent="0.3">
      <c r="A7">
        <f t="shared" si="1"/>
        <v>2008</v>
      </c>
      <c r="B7">
        <v>2</v>
      </c>
      <c r="C7" t="str">
        <f t="shared" si="0"/>
        <v>S22008</v>
      </c>
      <c r="D7" t="s">
        <v>70</v>
      </c>
      <c r="E7" s="19">
        <f>raw_fig!F31</f>
        <v>4525</v>
      </c>
    </row>
    <row r="8" spans="1:5" x14ac:dyDescent="0.3">
      <c r="A8">
        <f t="shared" si="1"/>
        <v>2009</v>
      </c>
      <c r="B8">
        <v>1</v>
      </c>
      <c r="C8" t="str">
        <f t="shared" si="0"/>
        <v>S12009</v>
      </c>
      <c r="D8" t="s">
        <v>70</v>
      </c>
      <c r="E8" s="19">
        <f>raw_fig!F32</f>
        <v>7248</v>
      </c>
    </row>
    <row r="9" spans="1:5" x14ac:dyDescent="0.3">
      <c r="A9">
        <f t="shared" si="1"/>
        <v>2009</v>
      </c>
      <c r="B9">
        <v>2</v>
      </c>
      <c r="C9" t="str">
        <f t="shared" si="0"/>
        <v>S22009</v>
      </c>
      <c r="D9" t="s">
        <v>70</v>
      </c>
      <c r="E9" s="19">
        <f>raw_fig!F32</f>
        <v>7248</v>
      </c>
    </row>
    <row r="10" spans="1:5" x14ac:dyDescent="0.3">
      <c r="A10">
        <f t="shared" si="1"/>
        <v>2010</v>
      </c>
      <c r="B10">
        <v>1</v>
      </c>
      <c r="C10" t="str">
        <f t="shared" si="0"/>
        <v>S12010</v>
      </c>
      <c r="D10" t="s">
        <v>70</v>
      </c>
      <c r="E10" s="19">
        <f>raw_fig!F33</f>
        <v>6202</v>
      </c>
    </row>
    <row r="11" spans="1:5" x14ac:dyDescent="0.3">
      <c r="A11">
        <v>2010</v>
      </c>
      <c r="B11">
        <v>2</v>
      </c>
      <c r="C11" t="str">
        <f t="shared" si="0"/>
        <v>S22010</v>
      </c>
      <c r="D11" t="s">
        <v>70</v>
      </c>
      <c r="E11" s="19">
        <f>raw_fig!F34</f>
        <v>4830</v>
      </c>
    </row>
    <row r="12" spans="1:5" x14ac:dyDescent="0.3">
      <c r="A12">
        <v>2011</v>
      </c>
      <c r="B12">
        <v>1</v>
      </c>
      <c r="C12" t="str">
        <f t="shared" si="0"/>
        <v>S12011</v>
      </c>
      <c r="D12" t="s">
        <v>70</v>
      </c>
      <c r="E12" s="19">
        <f>raw_fig!F35</f>
        <v>9158</v>
      </c>
    </row>
    <row r="13" spans="1:5" x14ac:dyDescent="0.3">
      <c r="A13">
        <v>2011</v>
      </c>
      <c r="B13">
        <v>2</v>
      </c>
      <c r="C13" t="str">
        <f t="shared" si="0"/>
        <v>S22011</v>
      </c>
      <c r="D13" t="s">
        <v>70</v>
      </c>
      <c r="E13" s="19">
        <f>raw_fig!F36</f>
        <v>6753</v>
      </c>
    </row>
    <row r="14" spans="1:5" x14ac:dyDescent="0.3">
      <c r="A14">
        <v>2012</v>
      </c>
      <c r="B14">
        <v>1</v>
      </c>
      <c r="C14" t="str">
        <f t="shared" si="0"/>
        <v>S12012</v>
      </c>
      <c r="D14" t="s">
        <v>70</v>
      </c>
      <c r="E14" s="19">
        <f>raw_fig!F37</f>
        <v>8880</v>
      </c>
    </row>
    <row r="15" spans="1:5" x14ac:dyDescent="0.3">
      <c r="A15">
        <v>2012</v>
      </c>
      <c r="B15">
        <v>2</v>
      </c>
      <c r="C15" t="str">
        <f t="shared" si="0"/>
        <v>S22012</v>
      </c>
      <c r="D15" t="s">
        <v>70</v>
      </c>
      <c r="E15" s="19">
        <f>raw_fig!F38</f>
        <v>5225</v>
      </c>
    </row>
    <row r="16" spans="1:5" x14ac:dyDescent="0.3">
      <c r="A16">
        <v>2013</v>
      </c>
      <c r="B16">
        <v>1</v>
      </c>
      <c r="C16" t="str">
        <f t="shared" si="0"/>
        <v>S12013</v>
      </c>
      <c r="D16" t="s">
        <v>70</v>
      </c>
      <c r="E16" s="19">
        <f>raw_fig!F39</f>
        <v>11948</v>
      </c>
    </row>
    <row r="17" spans="1:5" x14ac:dyDescent="0.3">
      <c r="A17">
        <v>2013</v>
      </c>
      <c r="B17">
        <v>2</v>
      </c>
      <c r="C17" t="str">
        <f t="shared" si="0"/>
        <v>S22013</v>
      </c>
      <c r="D17" t="s">
        <v>70</v>
      </c>
      <c r="E17" s="19">
        <f>raw_fig!F40</f>
        <v>10047</v>
      </c>
    </row>
    <row r="18" spans="1:5" x14ac:dyDescent="0.3">
      <c r="A18">
        <v>2006</v>
      </c>
      <c r="B18">
        <v>1</v>
      </c>
      <c r="C18" t="str">
        <f t="shared" si="0"/>
        <v>S12006</v>
      </c>
      <c r="D18" t="s">
        <v>71</v>
      </c>
      <c r="E18">
        <f>raw_fig!G26</f>
        <v>402</v>
      </c>
    </row>
    <row r="19" spans="1:5" x14ac:dyDescent="0.3">
      <c r="A19">
        <v>2006</v>
      </c>
      <c r="B19">
        <v>2</v>
      </c>
      <c r="C19" t="str">
        <f t="shared" si="0"/>
        <v>S22006</v>
      </c>
      <c r="D19" t="s">
        <v>71</v>
      </c>
      <c r="E19">
        <f>raw_fig!G27</f>
        <v>523</v>
      </c>
    </row>
    <row r="20" spans="1:5" x14ac:dyDescent="0.3">
      <c r="A20">
        <f>A18+1</f>
        <v>2007</v>
      </c>
      <c r="B20">
        <v>1</v>
      </c>
      <c r="C20" t="str">
        <f t="shared" si="0"/>
        <v>S12007</v>
      </c>
      <c r="D20" t="s">
        <v>71</v>
      </c>
      <c r="E20">
        <f>raw_fig!G28</f>
        <v>569</v>
      </c>
    </row>
    <row r="21" spans="1:5" x14ac:dyDescent="0.3">
      <c r="A21">
        <f t="shared" ref="A21:A26" si="2">A19+1</f>
        <v>2007</v>
      </c>
      <c r="B21">
        <v>2</v>
      </c>
      <c r="C21" t="str">
        <f t="shared" si="0"/>
        <v>S22007</v>
      </c>
      <c r="D21" t="s">
        <v>71</v>
      </c>
      <c r="E21">
        <f>raw_fig!G29</f>
        <v>1708</v>
      </c>
    </row>
    <row r="22" spans="1:5" x14ac:dyDescent="0.3">
      <c r="A22">
        <f t="shared" si="2"/>
        <v>2008</v>
      </c>
      <c r="B22">
        <v>1</v>
      </c>
      <c r="C22" t="str">
        <f t="shared" si="0"/>
        <v>S12008</v>
      </c>
      <c r="D22" t="s">
        <v>71</v>
      </c>
      <c r="E22">
        <f>raw_fig!G30</f>
        <v>1063</v>
      </c>
    </row>
    <row r="23" spans="1:5" x14ac:dyDescent="0.3">
      <c r="A23">
        <f t="shared" si="2"/>
        <v>2008</v>
      </c>
      <c r="B23">
        <v>2</v>
      </c>
      <c r="C23" t="str">
        <f t="shared" si="0"/>
        <v>S22008</v>
      </c>
      <c r="D23" t="s">
        <v>71</v>
      </c>
      <c r="E23">
        <f>raw_fig!G31</f>
        <v>117</v>
      </c>
    </row>
    <row r="24" spans="1:5" x14ac:dyDescent="0.3">
      <c r="A24">
        <f t="shared" si="2"/>
        <v>2009</v>
      </c>
      <c r="B24">
        <v>1</v>
      </c>
      <c r="C24" t="str">
        <f t="shared" si="0"/>
        <v>S12009</v>
      </c>
      <c r="D24" t="s">
        <v>71</v>
      </c>
      <c r="E24">
        <f>raw_fig!G32</f>
        <v>906</v>
      </c>
    </row>
    <row r="25" spans="1:5" x14ac:dyDescent="0.3">
      <c r="A25">
        <f t="shared" si="2"/>
        <v>2009</v>
      </c>
      <c r="B25">
        <v>2</v>
      </c>
      <c r="C25" t="str">
        <f t="shared" si="0"/>
        <v>S22009</v>
      </c>
      <c r="D25" t="s">
        <v>71</v>
      </c>
      <c r="E25">
        <f>raw_fig!G32</f>
        <v>906</v>
      </c>
    </row>
    <row r="26" spans="1:5" x14ac:dyDescent="0.3">
      <c r="A26">
        <f t="shared" si="2"/>
        <v>2010</v>
      </c>
      <c r="B26">
        <v>1</v>
      </c>
      <c r="C26" t="str">
        <f t="shared" si="0"/>
        <v>S12010</v>
      </c>
      <c r="D26" t="s">
        <v>71</v>
      </c>
      <c r="E26">
        <f>raw_fig!G33</f>
        <v>1918</v>
      </c>
    </row>
    <row r="27" spans="1:5" x14ac:dyDescent="0.3">
      <c r="A27">
        <v>2010</v>
      </c>
      <c r="B27">
        <v>2</v>
      </c>
      <c r="C27" t="str">
        <f t="shared" si="0"/>
        <v>S22010</v>
      </c>
      <c r="D27" t="s">
        <v>71</v>
      </c>
      <c r="E27">
        <f>raw_fig!G34</f>
        <v>458</v>
      </c>
    </row>
    <row r="28" spans="1:5" x14ac:dyDescent="0.3">
      <c r="A28">
        <v>2011</v>
      </c>
      <c r="B28">
        <v>1</v>
      </c>
      <c r="C28" t="str">
        <f t="shared" si="0"/>
        <v>S12011</v>
      </c>
      <c r="D28" t="s">
        <v>71</v>
      </c>
      <c r="E28">
        <f>raw_fig!G35</f>
        <v>1164</v>
      </c>
    </row>
    <row r="29" spans="1:5" x14ac:dyDescent="0.3">
      <c r="A29">
        <v>2011</v>
      </c>
      <c r="B29">
        <v>2</v>
      </c>
      <c r="C29" t="str">
        <f t="shared" si="0"/>
        <v>S22011</v>
      </c>
      <c r="D29" t="s">
        <v>71</v>
      </c>
      <c r="E29">
        <f>raw_fig!G36</f>
        <v>145</v>
      </c>
    </row>
    <row r="30" spans="1:5" x14ac:dyDescent="0.3">
      <c r="A30">
        <v>2012</v>
      </c>
      <c r="B30">
        <v>1</v>
      </c>
      <c r="C30" t="str">
        <f t="shared" si="0"/>
        <v>S12012</v>
      </c>
      <c r="D30" t="s">
        <v>71</v>
      </c>
      <c r="E30">
        <f>raw_fig!G37</f>
        <v>601</v>
      </c>
    </row>
    <row r="31" spans="1:5" x14ac:dyDescent="0.3">
      <c r="A31">
        <v>2012</v>
      </c>
      <c r="B31">
        <v>2</v>
      </c>
      <c r="C31" t="str">
        <f t="shared" si="0"/>
        <v>S22012</v>
      </c>
      <c r="D31" t="s">
        <v>71</v>
      </c>
      <c r="E31">
        <f>raw_fig!G38</f>
        <v>2213</v>
      </c>
    </row>
    <row r="32" spans="1:5" x14ac:dyDescent="0.3">
      <c r="A32">
        <v>2013</v>
      </c>
      <c r="B32">
        <v>1</v>
      </c>
      <c r="C32" t="str">
        <f t="shared" si="0"/>
        <v>S12013</v>
      </c>
      <c r="D32" t="s">
        <v>71</v>
      </c>
      <c r="E32">
        <f>raw_fig!G39</f>
        <v>321</v>
      </c>
    </row>
    <row r="33" spans="1:5" x14ac:dyDescent="0.3">
      <c r="A33">
        <v>2013</v>
      </c>
      <c r="B33">
        <v>2</v>
      </c>
      <c r="C33" t="str">
        <f t="shared" si="0"/>
        <v>S22013</v>
      </c>
      <c r="D33" t="s">
        <v>71</v>
      </c>
      <c r="E33">
        <f>raw_fig!G40</f>
        <v>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N33" sqref="N33"/>
    </sheetView>
  </sheetViews>
  <sheetFormatPr defaultColWidth="11.44140625" defaultRowHeight="14.4" x14ac:dyDescent="0.3"/>
  <cols>
    <col min="1" max="5" width="11.44140625" style="3"/>
    <col min="6" max="6" width="14.44140625" style="3" bestFit="1" customWidth="1"/>
    <col min="7" max="7" width="11.44140625" style="3"/>
    <col min="8" max="8" width="16.109375" style="3" bestFit="1" customWidth="1"/>
    <col min="9" max="11" width="11.44140625" style="3"/>
    <col min="13" max="13" width="53.6640625" style="14" customWidth="1"/>
    <col min="14" max="14" width="66.88671875" style="14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9"/>
      <c r="I1" s="9"/>
      <c r="J1" s="9"/>
      <c r="K1" s="9"/>
    </row>
    <row r="2" spans="1:14" x14ac:dyDescent="0.3">
      <c r="A2" s="23"/>
      <c r="B2" s="23"/>
      <c r="C2" s="23"/>
      <c r="D2" s="23"/>
      <c r="E2" s="23"/>
      <c r="F2" s="23"/>
      <c r="G2" s="23"/>
      <c r="H2" s="9"/>
      <c r="I2" s="9"/>
      <c r="J2" s="9"/>
      <c r="K2" s="9"/>
    </row>
    <row r="3" spans="1:14" x14ac:dyDescent="0.3">
      <c r="A3" s="1" t="s">
        <v>2</v>
      </c>
      <c r="B3" s="1"/>
      <c r="C3" s="1" t="s">
        <v>3</v>
      </c>
      <c r="D3" s="1" t="s">
        <v>4</v>
      </c>
      <c r="E3" s="1"/>
      <c r="F3" s="1" t="s">
        <v>5</v>
      </c>
      <c r="G3" s="1" t="s">
        <v>6</v>
      </c>
      <c r="H3" s="8" t="s">
        <v>68</v>
      </c>
      <c r="I3" s="8"/>
      <c r="J3" s="8"/>
      <c r="K3" s="8" t="s">
        <v>49</v>
      </c>
      <c r="L3" s="8" t="s">
        <v>1</v>
      </c>
      <c r="M3" s="15" t="s">
        <v>50</v>
      </c>
      <c r="N3" s="15" t="s">
        <v>51</v>
      </c>
    </row>
    <row r="4" spans="1:14" x14ac:dyDescent="0.3">
      <c r="A4" s="2">
        <v>1997</v>
      </c>
      <c r="B4" s="2"/>
      <c r="C4" s="2" t="s">
        <v>7</v>
      </c>
      <c r="D4" s="2">
        <v>5841</v>
      </c>
      <c r="E4" s="2"/>
      <c r="F4" s="2">
        <v>4979</v>
      </c>
      <c r="G4" s="2">
        <v>862</v>
      </c>
      <c r="M4" s="7"/>
      <c r="N4" s="4"/>
    </row>
    <row r="5" spans="1:14" x14ac:dyDescent="0.3">
      <c r="A5" s="2">
        <v>1998</v>
      </c>
      <c r="B5" s="2"/>
      <c r="C5" s="2" t="s">
        <v>8</v>
      </c>
      <c r="D5" s="2">
        <v>3784</v>
      </c>
      <c r="E5" s="2"/>
      <c r="F5" s="2">
        <v>1769</v>
      </c>
      <c r="G5" s="2">
        <v>2015</v>
      </c>
      <c r="M5" s="7"/>
      <c r="N5" s="4"/>
    </row>
    <row r="6" spans="1:14" x14ac:dyDescent="0.3">
      <c r="A6" s="2">
        <v>1998</v>
      </c>
      <c r="B6" s="2"/>
      <c r="C6" s="2" t="s">
        <v>9</v>
      </c>
      <c r="D6" s="2">
        <v>2656</v>
      </c>
      <c r="E6" s="2"/>
      <c r="F6" s="2">
        <v>1338</v>
      </c>
      <c r="G6" s="2">
        <v>1318</v>
      </c>
      <c r="M6" s="7"/>
      <c r="N6" s="4"/>
    </row>
    <row r="7" spans="1:14" x14ac:dyDescent="0.3">
      <c r="A7" s="2">
        <v>1998</v>
      </c>
      <c r="B7" s="2"/>
      <c r="C7" s="2" t="s">
        <v>10</v>
      </c>
      <c r="D7" s="2">
        <v>1213</v>
      </c>
      <c r="E7" s="2"/>
      <c r="F7" s="2">
        <v>928</v>
      </c>
      <c r="G7" s="2">
        <v>285</v>
      </c>
      <c r="M7" s="7"/>
      <c r="N7" s="4"/>
    </row>
    <row r="8" spans="1:14" x14ac:dyDescent="0.3">
      <c r="A8" s="2">
        <v>1998</v>
      </c>
      <c r="B8" s="2"/>
      <c r="C8" s="2" t="s">
        <v>11</v>
      </c>
      <c r="D8" s="2">
        <v>2701</v>
      </c>
      <c r="E8" s="2"/>
      <c r="F8" s="2">
        <v>2000</v>
      </c>
      <c r="G8" s="2">
        <v>701</v>
      </c>
      <c r="M8" s="7"/>
      <c r="N8" s="4"/>
    </row>
    <row r="9" spans="1:14" x14ac:dyDescent="0.3">
      <c r="A9" s="2">
        <v>1999</v>
      </c>
      <c r="B9" s="2"/>
      <c r="C9" s="2" t="s">
        <v>12</v>
      </c>
      <c r="D9" s="2">
        <v>5290</v>
      </c>
      <c r="E9" s="2"/>
      <c r="F9" s="2">
        <v>5039</v>
      </c>
      <c r="G9" s="2">
        <v>251</v>
      </c>
      <c r="M9" s="7"/>
      <c r="N9" s="4"/>
    </row>
    <row r="10" spans="1:14" x14ac:dyDescent="0.3">
      <c r="A10" s="2">
        <v>1999</v>
      </c>
      <c r="B10" s="2"/>
      <c r="C10" s="2">
        <v>9906</v>
      </c>
      <c r="D10" s="2">
        <v>2913</v>
      </c>
      <c r="E10" s="2"/>
      <c r="F10" s="2">
        <v>2913</v>
      </c>
      <c r="G10" s="2">
        <v>0</v>
      </c>
      <c r="M10" s="7"/>
      <c r="N10" s="4"/>
    </row>
    <row r="11" spans="1:14" x14ac:dyDescent="0.3">
      <c r="A11" s="2">
        <v>1999</v>
      </c>
      <c r="B11" s="2"/>
      <c r="C11" s="2" t="s">
        <v>13</v>
      </c>
      <c r="D11" s="2">
        <v>5614</v>
      </c>
      <c r="E11" s="2"/>
      <c r="F11" s="2">
        <v>5340</v>
      </c>
      <c r="G11" s="2">
        <v>274</v>
      </c>
      <c r="M11" s="7"/>
      <c r="N11" s="4"/>
    </row>
    <row r="12" spans="1:14" x14ac:dyDescent="0.3">
      <c r="A12" s="2">
        <v>2000</v>
      </c>
      <c r="B12" s="2"/>
      <c r="C12" s="2" t="s">
        <v>14</v>
      </c>
      <c r="D12" s="2">
        <v>9439</v>
      </c>
      <c r="E12" s="2"/>
      <c r="F12" s="2">
        <v>9058</v>
      </c>
      <c r="G12" s="2">
        <v>381</v>
      </c>
      <c r="M12" s="7"/>
      <c r="N12" s="4"/>
    </row>
    <row r="13" spans="1:14" x14ac:dyDescent="0.3">
      <c r="A13" s="2">
        <v>2000</v>
      </c>
      <c r="B13" s="2"/>
      <c r="C13" s="2" t="s">
        <v>15</v>
      </c>
      <c r="D13" s="2">
        <v>7970</v>
      </c>
      <c r="E13" s="2"/>
      <c r="F13" s="2">
        <v>7500</v>
      </c>
      <c r="G13" s="2">
        <v>470</v>
      </c>
      <c r="M13" s="7"/>
      <c r="N13" s="4"/>
    </row>
    <row r="14" spans="1:14" x14ac:dyDescent="0.3">
      <c r="A14" s="2">
        <v>2000</v>
      </c>
      <c r="B14" s="2"/>
      <c r="C14" s="2" t="s">
        <v>16</v>
      </c>
      <c r="D14" s="2">
        <v>4903</v>
      </c>
      <c r="E14" s="2"/>
      <c r="F14" s="2">
        <v>4687</v>
      </c>
      <c r="G14" s="2">
        <v>216</v>
      </c>
      <c r="M14" s="7"/>
      <c r="N14" s="4"/>
    </row>
    <row r="15" spans="1:14" x14ac:dyDescent="0.3">
      <c r="A15" s="2">
        <v>2001</v>
      </c>
      <c r="B15" s="2"/>
      <c r="C15" s="2" t="s">
        <v>17</v>
      </c>
      <c r="D15" s="2">
        <v>11239</v>
      </c>
      <c r="E15" s="2"/>
      <c r="F15" s="2">
        <v>11103</v>
      </c>
      <c r="G15" s="2">
        <v>136</v>
      </c>
      <c r="M15" s="7"/>
      <c r="N15" s="4"/>
    </row>
    <row r="16" spans="1:14" x14ac:dyDescent="0.3">
      <c r="A16" s="2">
        <v>2001</v>
      </c>
      <c r="B16" s="2"/>
      <c r="C16" s="2" t="s">
        <v>18</v>
      </c>
      <c r="D16" s="2">
        <v>6557</v>
      </c>
      <c r="E16" s="2"/>
      <c r="F16" s="2">
        <v>5808</v>
      </c>
      <c r="G16" s="2">
        <v>749</v>
      </c>
      <c r="M16" s="7"/>
      <c r="N16" s="4"/>
    </row>
    <row r="17" spans="1:14" x14ac:dyDescent="0.3">
      <c r="A17" s="2">
        <v>2001</v>
      </c>
      <c r="B17" s="2"/>
      <c r="C17" s="2" t="s">
        <v>19</v>
      </c>
      <c r="D17" s="2">
        <v>6805</v>
      </c>
      <c r="E17" s="2"/>
      <c r="F17" s="2">
        <v>6711</v>
      </c>
      <c r="G17" s="2">
        <v>94</v>
      </c>
      <c r="M17" s="7"/>
      <c r="N17" s="4"/>
    </row>
    <row r="18" spans="1:14" x14ac:dyDescent="0.3">
      <c r="A18" s="2">
        <v>2002</v>
      </c>
      <c r="B18" s="2"/>
      <c r="C18" s="2" t="s">
        <v>20</v>
      </c>
      <c r="D18" s="2">
        <v>10315</v>
      </c>
      <c r="E18" s="2"/>
      <c r="F18" s="2">
        <v>9793</v>
      </c>
      <c r="G18" s="2">
        <v>522</v>
      </c>
      <c r="M18" s="7"/>
      <c r="N18" s="4"/>
    </row>
    <row r="19" spans="1:14" x14ac:dyDescent="0.3">
      <c r="A19" s="2">
        <v>2002</v>
      </c>
      <c r="B19" s="2"/>
      <c r="C19" s="2" t="s">
        <v>21</v>
      </c>
      <c r="D19" s="2">
        <v>7433</v>
      </c>
      <c r="E19" s="2"/>
      <c r="F19" s="2">
        <v>6548</v>
      </c>
      <c r="G19" s="2">
        <v>885</v>
      </c>
      <c r="M19" s="7"/>
      <c r="N19" s="4"/>
    </row>
    <row r="20" spans="1:14" x14ac:dyDescent="0.3">
      <c r="A20" s="2">
        <v>2003</v>
      </c>
      <c r="B20" s="2"/>
      <c r="C20" s="2" t="s">
        <v>22</v>
      </c>
      <c r="D20" s="2">
        <v>7493</v>
      </c>
      <c r="E20" s="2"/>
      <c r="F20" s="2">
        <v>7002</v>
      </c>
      <c r="G20" s="2">
        <v>491</v>
      </c>
      <c r="M20" s="7"/>
      <c r="N20" s="4"/>
    </row>
    <row r="21" spans="1:14" x14ac:dyDescent="0.3">
      <c r="A21" s="2">
        <v>2003</v>
      </c>
      <c r="B21" s="2"/>
      <c r="C21" s="2" t="s">
        <v>23</v>
      </c>
      <c r="D21" s="2">
        <v>4369</v>
      </c>
      <c r="E21" s="2"/>
      <c r="F21" s="2">
        <v>3457</v>
      </c>
      <c r="G21" s="2">
        <v>912</v>
      </c>
      <c r="M21" s="7"/>
      <c r="N21" s="4"/>
    </row>
    <row r="22" spans="1:14" x14ac:dyDescent="0.3">
      <c r="A22" s="2">
        <v>2004</v>
      </c>
      <c r="B22" s="2"/>
      <c r="C22" s="2" t="s">
        <v>24</v>
      </c>
      <c r="D22" s="2">
        <v>11242</v>
      </c>
      <c r="E22" s="2"/>
      <c r="F22" s="2">
        <v>10223</v>
      </c>
      <c r="G22" s="2">
        <v>1019</v>
      </c>
      <c r="M22" s="7"/>
      <c r="N22" s="4"/>
    </row>
    <row r="23" spans="1:14" x14ac:dyDescent="0.3">
      <c r="A23" s="2">
        <v>2004</v>
      </c>
      <c r="B23" s="2"/>
      <c r="C23" s="2" t="s">
        <v>25</v>
      </c>
      <c r="D23" s="2">
        <v>4279</v>
      </c>
      <c r="E23" s="2"/>
      <c r="F23" s="2">
        <v>4279</v>
      </c>
      <c r="G23" s="2">
        <v>0</v>
      </c>
      <c r="M23" s="7"/>
      <c r="N23" s="4"/>
    </row>
    <row r="24" spans="1:14" x14ac:dyDescent="0.3">
      <c r="A24" s="2">
        <v>2005</v>
      </c>
      <c r="B24" s="2"/>
      <c r="C24" s="2" t="s">
        <v>26</v>
      </c>
      <c r="D24" s="2">
        <v>12714</v>
      </c>
      <c r="E24" s="2"/>
      <c r="F24" s="2">
        <v>10537</v>
      </c>
      <c r="G24" s="2">
        <v>2177</v>
      </c>
      <c r="M24" s="7"/>
      <c r="N24" s="4"/>
    </row>
    <row r="25" spans="1:14" x14ac:dyDescent="0.3">
      <c r="A25" s="2">
        <v>2005</v>
      </c>
      <c r="B25" s="2"/>
      <c r="C25" s="2" t="s">
        <v>27</v>
      </c>
      <c r="D25" s="2">
        <v>7661</v>
      </c>
      <c r="E25" s="2"/>
      <c r="F25" s="2">
        <v>7650</v>
      </c>
      <c r="G25" s="2">
        <v>11</v>
      </c>
      <c r="M25" s="7"/>
      <c r="N25" s="4"/>
    </row>
    <row r="26" spans="1:14" x14ac:dyDescent="0.3">
      <c r="A26" s="2">
        <v>2006</v>
      </c>
      <c r="B26" s="2">
        <v>1</v>
      </c>
      <c r="C26" s="2" t="s">
        <v>28</v>
      </c>
      <c r="D26" s="2">
        <v>8015</v>
      </c>
      <c r="E26" s="2" t="str">
        <f>CONCATENATE(A26,"-",B26)</f>
        <v>2006-1</v>
      </c>
      <c r="F26" s="2">
        <v>7613</v>
      </c>
      <c r="G26" s="2">
        <v>402</v>
      </c>
      <c r="H26" s="19">
        <f>raw_mauricio_sum!B21</f>
        <v>8014876.7512449427</v>
      </c>
      <c r="I26" s="3">
        <f>H26/1000</f>
        <v>8014.8767512449431</v>
      </c>
      <c r="J26" s="21">
        <f>(F26-I26)/I26</f>
        <v>-5.0141351354220133E-2</v>
      </c>
      <c r="M26" s="7"/>
      <c r="N26" s="4"/>
    </row>
    <row r="27" spans="1:14" x14ac:dyDescent="0.3">
      <c r="A27" s="2">
        <v>2006</v>
      </c>
      <c r="B27" s="2">
        <v>2</v>
      </c>
      <c r="C27" s="2" t="s">
        <v>29</v>
      </c>
      <c r="D27" s="2">
        <v>6502</v>
      </c>
      <c r="E27" s="2" t="str">
        <f t="shared" ref="E27:E41" si="0">CONCATENATE(A27,"-",B27)</f>
        <v>2006-2</v>
      </c>
      <c r="F27" s="2">
        <v>5979</v>
      </c>
      <c r="G27" s="2">
        <v>523</v>
      </c>
      <c r="H27" s="19">
        <f>raw_mauricio_sum!C21</f>
        <v>6764406.5560424346</v>
      </c>
      <c r="I27" s="3">
        <f t="shared" ref="I27:I40" si="1">H27/1000</f>
        <v>6764.4065560424342</v>
      </c>
      <c r="J27" s="21">
        <f t="shared" ref="J27:J40" si="2">(F27-I27)/I27</f>
        <v>-0.11610871545573424</v>
      </c>
      <c r="M27" s="7"/>
      <c r="N27" s="4"/>
    </row>
    <row r="28" spans="1:14" x14ac:dyDescent="0.3">
      <c r="A28" s="2">
        <v>2007</v>
      </c>
      <c r="B28" s="2">
        <v>1</v>
      </c>
      <c r="C28" s="2" t="s">
        <v>30</v>
      </c>
      <c r="D28" s="2">
        <v>8259</v>
      </c>
      <c r="E28" s="2" t="str">
        <f t="shared" si="0"/>
        <v>2007-1</v>
      </c>
      <c r="F28" s="2">
        <v>7690</v>
      </c>
      <c r="G28" s="2">
        <v>569</v>
      </c>
      <c r="H28" s="19">
        <f>raw_mauricio_sum!B22</f>
        <v>8259035.6884217635</v>
      </c>
      <c r="I28" s="3">
        <f t="shared" si="1"/>
        <v>8259.0356884217636</v>
      </c>
      <c r="J28" s="21">
        <f t="shared" si="2"/>
        <v>-6.88985627243974E-2</v>
      </c>
      <c r="M28" s="7"/>
      <c r="N28" s="4"/>
    </row>
    <row r="29" spans="1:14" x14ac:dyDescent="0.3">
      <c r="A29" s="2">
        <v>2007</v>
      </c>
      <c r="B29" s="2">
        <v>2</v>
      </c>
      <c r="C29" s="2" t="s">
        <v>31</v>
      </c>
      <c r="D29" s="2">
        <v>9375</v>
      </c>
      <c r="E29" s="2" t="str">
        <f t="shared" si="0"/>
        <v>2007-2</v>
      </c>
      <c r="F29" s="2">
        <v>7667</v>
      </c>
      <c r="G29" s="2">
        <v>1708</v>
      </c>
      <c r="H29" s="19">
        <f>raw_mauricio_sum!C22</f>
        <v>9375459.3955369722</v>
      </c>
      <c r="I29" s="3">
        <f t="shared" si="1"/>
        <v>9375.4593955369728</v>
      </c>
      <c r="J29" s="21">
        <f t="shared" si="2"/>
        <v>-0.18222673934786127</v>
      </c>
      <c r="M29" s="7"/>
      <c r="N29" s="4"/>
    </row>
    <row r="30" spans="1:14" x14ac:dyDescent="0.3">
      <c r="A30" s="2">
        <v>2008</v>
      </c>
      <c r="B30" s="2">
        <v>1</v>
      </c>
      <c r="C30" s="2" t="s">
        <v>32</v>
      </c>
      <c r="D30" s="2">
        <v>10903</v>
      </c>
      <c r="E30" s="2" t="str">
        <f t="shared" si="0"/>
        <v>2008-1</v>
      </c>
      <c r="F30" s="2">
        <v>9840</v>
      </c>
      <c r="G30" s="2">
        <v>1063</v>
      </c>
      <c r="H30" s="19">
        <f>raw_mauricio_sum!B23</f>
        <v>10903417.050285017</v>
      </c>
      <c r="I30" s="3">
        <f t="shared" si="1"/>
        <v>10903.417050285017</v>
      </c>
      <c r="J30" s="21">
        <f t="shared" si="2"/>
        <v>-9.7530622315984833E-2</v>
      </c>
      <c r="M30" s="7"/>
      <c r="N30" s="4"/>
    </row>
    <row r="31" spans="1:14" x14ac:dyDescent="0.3">
      <c r="A31" s="2">
        <v>2008</v>
      </c>
      <c r="B31" s="2">
        <v>2</v>
      </c>
      <c r="C31" s="2" t="s">
        <v>33</v>
      </c>
      <c r="D31" s="2">
        <v>4525</v>
      </c>
      <c r="E31" s="2" t="str">
        <f t="shared" si="0"/>
        <v>2008-2</v>
      </c>
      <c r="F31" s="2">
        <v>4525</v>
      </c>
      <c r="G31" s="2">
        <f>raw!E32</f>
        <v>117</v>
      </c>
      <c r="H31" s="19">
        <f>raw_mauricio_sum!C23</f>
        <v>4525010.0705704987</v>
      </c>
      <c r="I31" s="3">
        <f t="shared" si="1"/>
        <v>4525.010070570499</v>
      </c>
      <c r="J31" s="21">
        <f>(F31-I31)/I31</f>
        <v>-2.2255354887510414E-6</v>
      </c>
      <c r="M31" s="7"/>
      <c r="N31" s="4"/>
    </row>
    <row r="32" spans="1:14" x14ac:dyDescent="0.3">
      <c r="A32" s="2">
        <v>2009</v>
      </c>
      <c r="B32" s="2">
        <v>1</v>
      </c>
      <c r="C32" s="2" t="s">
        <v>35</v>
      </c>
      <c r="D32" s="2">
        <v>8154</v>
      </c>
      <c r="E32" s="2" t="str">
        <f t="shared" si="0"/>
        <v>2009-1</v>
      </c>
      <c r="F32" s="2">
        <v>7248</v>
      </c>
      <c r="G32" s="2">
        <v>906</v>
      </c>
      <c r="H32" s="19">
        <f>raw_mauricio_sum!B24</f>
        <v>8153874.9287346611</v>
      </c>
      <c r="I32" s="3">
        <f t="shared" si="1"/>
        <v>8153.8749287346609</v>
      </c>
      <c r="J32" s="21">
        <f>(F32-I32)/I32</f>
        <v>-0.11109747655587807</v>
      </c>
      <c r="M32" s="7"/>
      <c r="N32" s="4"/>
    </row>
    <row r="33" spans="1:14" x14ac:dyDescent="0.3">
      <c r="A33" s="2">
        <v>2010</v>
      </c>
      <c r="B33" s="2">
        <v>1</v>
      </c>
      <c r="C33" s="2" t="s">
        <v>36</v>
      </c>
      <c r="D33" s="2">
        <v>8120</v>
      </c>
      <c r="E33" s="2" t="str">
        <f t="shared" si="0"/>
        <v>2010-1</v>
      </c>
      <c r="F33" s="2">
        <v>6202</v>
      </c>
      <c r="G33" s="2">
        <v>1918</v>
      </c>
      <c r="H33" s="19">
        <f>raw_mauricio_sum!B25</f>
        <v>8119873.9114774447</v>
      </c>
      <c r="I33" s="3">
        <f t="shared" si="1"/>
        <v>8119.8739114774444</v>
      </c>
      <c r="J33" s="21">
        <f t="shared" si="2"/>
        <v>-0.23619503607888898</v>
      </c>
      <c r="K33" s="10">
        <v>8119873.9114774447</v>
      </c>
      <c r="M33" s="7"/>
      <c r="N33" s="4"/>
    </row>
    <row r="34" spans="1:14" x14ac:dyDescent="0.3">
      <c r="A34" s="2">
        <v>2010</v>
      </c>
      <c r="B34" s="2">
        <v>2</v>
      </c>
      <c r="C34" s="2" t="s">
        <v>37</v>
      </c>
      <c r="D34" s="2">
        <v>5288</v>
      </c>
      <c r="E34" s="2" t="str">
        <f t="shared" si="0"/>
        <v>2010-2</v>
      </c>
      <c r="F34" s="2">
        <v>4830</v>
      </c>
      <c r="G34" s="2">
        <v>458</v>
      </c>
      <c r="H34" s="19">
        <f>raw_mauricio_sum!C25</f>
        <v>5524621.4645637283</v>
      </c>
      <c r="I34" s="3">
        <f t="shared" si="1"/>
        <v>5524.6214645637283</v>
      </c>
      <c r="J34" s="21">
        <f t="shared" si="2"/>
        <v>-0.12573195630129594</v>
      </c>
      <c r="K34" s="10">
        <v>5524621.4645637283</v>
      </c>
      <c r="M34" s="7"/>
      <c r="N34" s="4"/>
    </row>
    <row r="35" spans="1:14" x14ac:dyDescent="0.3">
      <c r="A35" s="2">
        <v>2011</v>
      </c>
      <c r="B35" s="2">
        <v>1</v>
      </c>
      <c r="C35" s="2" t="s">
        <v>38</v>
      </c>
      <c r="D35" s="2">
        <v>10322</v>
      </c>
      <c r="E35" s="2" t="str">
        <f t="shared" si="0"/>
        <v>2011-1</v>
      </c>
      <c r="F35" s="2">
        <v>9158</v>
      </c>
      <c r="G35" s="2">
        <v>1164</v>
      </c>
      <c r="H35" s="19">
        <f>raw_mauricio_sum!B26</f>
        <v>10655304.531592624</v>
      </c>
      <c r="I35" s="3">
        <f t="shared" si="1"/>
        <v>10655.304531592625</v>
      </c>
      <c r="J35" s="21">
        <f t="shared" si="2"/>
        <v>-0.14052198387696629</v>
      </c>
      <c r="K35" s="10">
        <v>10655304.531592624</v>
      </c>
      <c r="M35" s="7"/>
      <c r="N35" s="4"/>
    </row>
    <row r="36" spans="1:14" x14ac:dyDescent="0.3">
      <c r="A36" s="2">
        <v>2011</v>
      </c>
      <c r="B36" s="2">
        <v>2</v>
      </c>
      <c r="C36" s="2" t="s">
        <v>39</v>
      </c>
      <c r="D36" s="2">
        <v>6898</v>
      </c>
      <c r="E36" s="2" t="str">
        <f t="shared" si="0"/>
        <v>2011-2</v>
      </c>
      <c r="F36" s="2">
        <v>6753</v>
      </c>
      <c r="G36" s="2">
        <v>145</v>
      </c>
      <c r="H36" s="19">
        <f>raw_mauricio_sum!C26</f>
        <v>6897506.6738121286</v>
      </c>
      <c r="I36" s="3">
        <f t="shared" si="1"/>
        <v>6897.5066738121286</v>
      </c>
      <c r="J36" s="21">
        <f t="shared" si="2"/>
        <v>-2.0950566725912619E-2</v>
      </c>
      <c r="K36" s="10">
        <v>6897506.6738121286</v>
      </c>
      <c r="M36" s="7"/>
      <c r="N36" s="4"/>
    </row>
    <row r="37" spans="1:14" x14ac:dyDescent="0.3">
      <c r="A37" s="2">
        <v>2012</v>
      </c>
      <c r="B37" s="2">
        <v>1</v>
      </c>
      <c r="C37" s="2" t="s">
        <v>40</v>
      </c>
      <c r="D37" s="2">
        <v>9481</v>
      </c>
      <c r="E37" s="2" t="str">
        <f t="shared" si="0"/>
        <v>2012-1</v>
      </c>
      <c r="F37" s="11">
        <v>8880</v>
      </c>
      <c r="G37" s="12">
        <v>601</v>
      </c>
      <c r="H37" s="19">
        <f>raw_mauricio_sum!B27</f>
        <v>9481167.6894142274</v>
      </c>
      <c r="I37" s="3">
        <f t="shared" si="1"/>
        <v>9481.1676894142274</v>
      </c>
      <c r="J37" s="21">
        <f t="shared" si="2"/>
        <v>-6.3406503197431505E-2</v>
      </c>
      <c r="K37" s="13">
        <v>9481167.6894142274</v>
      </c>
      <c r="L37" s="11">
        <v>9.1</v>
      </c>
      <c r="M37" s="6" t="s">
        <v>48</v>
      </c>
      <c r="N37" s="4"/>
    </row>
    <row r="38" spans="1:14" x14ac:dyDescent="0.3">
      <c r="A38" s="2">
        <v>2012</v>
      </c>
      <c r="B38" s="2">
        <v>2</v>
      </c>
      <c r="C38" s="2" t="s">
        <v>41</v>
      </c>
      <c r="D38" s="2">
        <v>7438</v>
      </c>
      <c r="E38" s="2" t="str">
        <f t="shared" si="0"/>
        <v>2012-2</v>
      </c>
      <c r="F38" s="11">
        <v>5225</v>
      </c>
      <c r="G38" s="12">
        <v>2213</v>
      </c>
      <c r="H38" s="19">
        <f>raw_mauricio_sum!C27</f>
        <v>5300000</v>
      </c>
      <c r="I38" s="3">
        <f t="shared" si="1"/>
        <v>5300</v>
      </c>
      <c r="J38" s="21">
        <f t="shared" si="2"/>
        <v>-1.4150943396226415E-2</v>
      </c>
      <c r="K38" s="13">
        <v>5300000</v>
      </c>
      <c r="L38" s="11">
        <v>5.4</v>
      </c>
      <c r="M38" s="7" t="s">
        <v>47</v>
      </c>
      <c r="N38" s="4"/>
    </row>
    <row r="39" spans="1:14" x14ac:dyDescent="0.3">
      <c r="A39" s="2">
        <v>2013</v>
      </c>
      <c r="B39" s="2">
        <v>1</v>
      </c>
      <c r="C39" s="2" t="s">
        <v>42</v>
      </c>
      <c r="D39" s="2">
        <v>12269</v>
      </c>
      <c r="E39" s="2" t="str">
        <f t="shared" si="0"/>
        <v>2013-1</v>
      </c>
      <c r="F39" s="11">
        <v>11948</v>
      </c>
      <c r="G39" s="12">
        <v>321</v>
      </c>
      <c r="H39" s="19">
        <f>raw_mauricio_sum!B28</f>
        <v>12100000</v>
      </c>
      <c r="I39" s="3">
        <f t="shared" si="1"/>
        <v>12100</v>
      </c>
      <c r="J39" s="21">
        <f t="shared" si="2"/>
        <v>-1.256198347107438E-2</v>
      </c>
      <c r="K39" s="11"/>
      <c r="L39" s="11">
        <v>12.1</v>
      </c>
      <c r="M39" s="6" t="s">
        <v>46</v>
      </c>
      <c r="N39" s="4"/>
    </row>
    <row r="40" spans="1:14" x14ac:dyDescent="0.3">
      <c r="A40" s="2">
        <v>2013</v>
      </c>
      <c r="B40" s="2">
        <v>2</v>
      </c>
      <c r="C40" s="2" t="s">
        <v>43</v>
      </c>
      <c r="D40" s="2">
        <v>12148</v>
      </c>
      <c r="E40" s="2" t="str">
        <f t="shared" si="0"/>
        <v>2013-2</v>
      </c>
      <c r="F40" s="11">
        <v>10047</v>
      </c>
      <c r="G40" s="12">
        <v>2101</v>
      </c>
      <c r="H40" s="19">
        <f>raw_mauricio_sum!C28</f>
        <v>10300000</v>
      </c>
      <c r="I40" s="3">
        <f t="shared" si="1"/>
        <v>10300</v>
      </c>
      <c r="J40" s="21">
        <f t="shared" si="2"/>
        <v>-2.4563106796116504E-2</v>
      </c>
      <c r="M40" s="7" t="s">
        <v>52</v>
      </c>
      <c r="N40" s="5" t="s">
        <v>53</v>
      </c>
    </row>
    <row r="41" spans="1:14" x14ac:dyDescent="0.3">
      <c r="A41" s="2">
        <v>2014</v>
      </c>
      <c r="B41" s="2"/>
      <c r="C41" s="2" t="s">
        <v>44</v>
      </c>
      <c r="D41" s="2">
        <v>6784</v>
      </c>
      <c r="E41" s="2" t="str">
        <f t="shared" si="0"/>
        <v>2014-</v>
      </c>
      <c r="F41" s="11">
        <v>6099</v>
      </c>
      <c r="G41" s="12">
        <v>685</v>
      </c>
      <c r="H41" s="19">
        <f>raw_mauricio_sum!E53</f>
        <v>0</v>
      </c>
      <c r="I41" s="20"/>
      <c r="J41" s="20"/>
      <c r="M41" s="6" t="s">
        <v>45</v>
      </c>
      <c r="N41" s="4"/>
    </row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E32" sqref="E32"/>
    </sheetView>
  </sheetViews>
  <sheetFormatPr defaultColWidth="11.44140625" defaultRowHeight="14.4" x14ac:dyDescent="0.3"/>
  <cols>
    <col min="1" max="3" width="11.44140625" style="3"/>
    <col min="4" max="4" width="14.44140625" style="3" bestFit="1" customWidth="1"/>
    <col min="5" max="5" width="11.44140625" style="3"/>
    <col min="6" max="6" width="16.109375" style="3" bestFit="1" customWidth="1"/>
    <col min="7" max="9" width="11.44140625" style="3"/>
    <col min="11" max="11" width="53.6640625" style="14" customWidth="1"/>
    <col min="12" max="12" width="66.88671875" style="14" customWidth="1"/>
  </cols>
  <sheetData>
    <row r="1" spans="1:12" x14ac:dyDescent="0.3">
      <c r="A1" s="23" t="s">
        <v>0</v>
      </c>
      <c r="B1" s="23"/>
      <c r="C1" s="23"/>
      <c r="D1" s="23"/>
      <c r="E1" s="23"/>
      <c r="F1" s="9"/>
      <c r="G1" s="9"/>
      <c r="H1" s="9"/>
      <c r="I1" s="9"/>
    </row>
    <row r="2" spans="1:12" x14ac:dyDescent="0.3">
      <c r="A2" s="23"/>
      <c r="B2" s="23"/>
      <c r="C2" s="23"/>
      <c r="D2" s="23"/>
      <c r="E2" s="23"/>
      <c r="F2" s="9"/>
      <c r="G2" s="9"/>
      <c r="H2" s="9"/>
      <c r="I2" s="9"/>
    </row>
    <row r="3" spans="1:1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8" t="s">
        <v>68</v>
      </c>
      <c r="G3" s="8"/>
      <c r="H3" s="8"/>
      <c r="I3" s="8" t="s">
        <v>49</v>
      </c>
      <c r="J3" s="8" t="s">
        <v>1</v>
      </c>
      <c r="K3" s="15" t="s">
        <v>50</v>
      </c>
      <c r="L3" s="15" t="s">
        <v>51</v>
      </c>
    </row>
    <row r="4" spans="1:12" x14ac:dyDescent="0.3">
      <c r="A4" s="2">
        <v>1997</v>
      </c>
      <c r="B4" s="2" t="s">
        <v>7</v>
      </c>
      <c r="C4" s="2">
        <v>5841</v>
      </c>
      <c r="D4" s="2">
        <v>4979</v>
      </c>
      <c r="E4" s="2">
        <v>862</v>
      </c>
      <c r="K4" s="7"/>
      <c r="L4" s="4"/>
    </row>
    <row r="5" spans="1:12" x14ac:dyDescent="0.3">
      <c r="A5" s="2">
        <v>1998</v>
      </c>
      <c r="B5" s="2" t="s">
        <v>8</v>
      </c>
      <c r="C5" s="2">
        <v>3784</v>
      </c>
      <c r="D5" s="2">
        <v>1769</v>
      </c>
      <c r="E5" s="2">
        <v>2015</v>
      </c>
      <c r="K5" s="7"/>
      <c r="L5" s="4"/>
    </row>
    <row r="6" spans="1:12" x14ac:dyDescent="0.3">
      <c r="A6" s="2">
        <v>1998</v>
      </c>
      <c r="B6" s="2" t="s">
        <v>9</v>
      </c>
      <c r="C6" s="2">
        <v>2656</v>
      </c>
      <c r="D6" s="2">
        <v>1338</v>
      </c>
      <c r="E6" s="2">
        <v>1318</v>
      </c>
      <c r="K6" s="7"/>
      <c r="L6" s="4"/>
    </row>
    <row r="7" spans="1:12" x14ac:dyDescent="0.3">
      <c r="A7" s="2">
        <v>1998</v>
      </c>
      <c r="B7" s="2" t="s">
        <v>10</v>
      </c>
      <c r="C7" s="2">
        <v>1213</v>
      </c>
      <c r="D7" s="2">
        <v>928</v>
      </c>
      <c r="E7" s="2">
        <v>285</v>
      </c>
      <c r="K7" s="7"/>
      <c r="L7" s="4"/>
    </row>
    <row r="8" spans="1:12" x14ac:dyDescent="0.3">
      <c r="A8" s="2">
        <v>1998</v>
      </c>
      <c r="B8" s="2" t="s">
        <v>11</v>
      </c>
      <c r="C8" s="2">
        <v>2701</v>
      </c>
      <c r="D8" s="2">
        <v>2000</v>
      </c>
      <c r="E8" s="2">
        <v>701</v>
      </c>
      <c r="K8" s="7"/>
      <c r="L8" s="4"/>
    </row>
    <row r="9" spans="1:12" x14ac:dyDescent="0.3">
      <c r="A9" s="2">
        <v>1999</v>
      </c>
      <c r="B9" s="2" t="s">
        <v>12</v>
      </c>
      <c r="C9" s="2">
        <v>5290</v>
      </c>
      <c r="D9" s="2">
        <v>5039</v>
      </c>
      <c r="E9" s="2">
        <v>251</v>
      </c>
      <c r="K9" s="7"/>
      <c r="L9" s="4"/>
    </row>
    <row r="10" spans="1:12" x14ac:dyDescent="0.3">
      <c r="A10" s="2">
        <v>1999</v>
      </c>
      <c r="B10" s="2">
        <v>9906</v>
      </c>
      <c r="C10" s="2">
        <v>2913</v>
      </c>
      <c r="D10" s="2">
        <v>2913</v>
      </c>
      <c r="E10" s="2">
        <v>0</v>
      </c>
      <c r="K10" s="7"/>
      <c r="L10" s="4"/>
    </row>
    <row r="11" spans="1:12" x14ac:dyDescent="0.3">
      <c r="A11" s="2">
        <v>1999</v>
      </c>
      <c r="B11" s="2" t="s">
        <v>13</v>
      </c>
      <c r="C11" s="2">
        <v>5614</v>
      </c>
      <c r="D11" s="2">
        <v>5340</v>
      </c>
      <c r="E11" s="2">
        <v>274</v>
      </c>
      <c r="K11" s="7"/>
      <c r="L11" s="4"/>
    </row>
    <row r="12" spans="1:12" x14ac:dyDescent="0.3">
      <c r="A12" s="2">
        <v>2000</v>
      </c>
      <c r="B12" s="2" t="s">
        <v>14</v>
      </c>
      <c r="C12" s="2">
        <v>9439</v>
      </c>
      <c r="D12" s="2">
        <v>9058</v>
      </c>
      <c r="E12" s="2">
        <v>381</v>
      </c>
      <c r="K12" s="7"/>
      <c r="L12" s="4"/>
    </row>
    <row r="13" spans="1:12" x14ac:dyDescent="0.3">
      <c r="A13" s="2">
        <v>2000</v>
      </c>
      <c r="B13" s="2" t="s">
        <v>15</v>
      </c>
      <c r="C13" s="2">
        <v>7970</v>
      </c>
      <c r="D13" s="2">
        <v>7500</v>
      </c>
      <c r="E13" s="2">
        <v>470</v>
      </c>
      <c r="K13" s="7"/>
      <c r="L13" s="4"/>
    </row>
    <row r="14" spans="1:12" x14ac:dyDescent="0.3">
      <c r="A14" s="2">
        <v>2000</v>
      </c>
      <c r="B14" s="2" t="s">
        <v>16</v>
      </c>
      <c r="C14" s="2">
        <v>4903</v>
      </c>
      <c r="D14" s="2">
        <v>4687</v>
      </c>
      <c r="E14" s="2">
        <v>216</v>
      </c>
      <c r="K14" s="7"/>
      <c r="L14" s="4"/>
    </row>
    <row r="15" spans="1:12" x14ac:dyDescent="0.3">
      <c r="A15" s="2">
        <v>2001</v>
      </c>
      <c r="B15" s="2" t="s">
        <v>17</v>
      </c>
      <c r="C15" s="2">
        <v>11239</v>
      </c>
      <c r="D15" s="2">
        <v>11103</v>
      </c>
      <c r="E15" s="2">
        <v>136</v>
      </c>
      <c r="K15" s="7"/>
      <c r="L15" s="4"/>
    </row>
    <row r="16" spans="1:12" x14ac:dyDescent="0.3">
      <c r="A16" s="2">
        <v>2001</v>
      </c>
      <c r="B16" s="2" t="s">
        <v>18</v>
      </c>
      <c r="C16" s="2">
        <v>6557</v>
      </c>
      <c r="D16" s="2">
        <v>5808</v>
      </c>
      <c r="E16" s="2">
        <v>749</v>
      </c>
      <c r="K16" s="7"/>
      <c r="L16" s="4"/>
    </row>
    <row r="17" spans="1:12" x14ac:dyDescent="0.3">
      <c r="A17" s="2">
        <v>2001</v>
      </c>
      <c r="B17" s="2" t="s">
        <v>19</v>
      </c>
      <c r="C17" s="2">
        <v>6805</v>
      </c>
      <c r="D17" s="2">
        <v>6711</v>
      </c>
      <c r="E17" s="2">
        <v>94</v>
      </c>
      <c r="K17" s="7"/>
      <c r="L17" s="4"/>
    </row>
    <row r="18" spans="1:12" x14ac:dyDescent="0.3">
      <c r="A18" s="2">
        <v>2002</v>
      </c>
      <c r="B18" s="2" t="s">
        <v>20</v>
      </c>
      <c r="C18" s="2">
        <v>10315</v>
      </c>
      <c r="D18" s="2">
        <v>9793</v>
      </c>
      <c r="E18" s="2">
        <v>522</v>
      </c>
      <c r="K18" s="7"/>
      <c r="L18" s="4"/>
    </row>
    <row r="19" spans="1:12" x14ac:dyDescent="0.3">
      <c r="A19" s="2">
        <v>2002</v>
      </c>
      <c r="B19" s="2" t="s">
        <v>21</v>
      </c>
      <c r="C19" s="2">
        <v>7433</v>
      </c>
      <c r="D19" s="2">
        <v>6548</v>
      </c>
      <c r="E19" s="2">
        <v>885</v>
      </c>
      <c r="K19" s="7"/>
      <c r="L19" s="4"/>
    </row>
    <row r="20" spans="1:12" x14ac:dyDescent="0.3">
      <c r="A20" s="2">
        <v>2003</v>
      </c>
      <c r="B20" s="2" t="s">
        <v>22</v>
      </c>
      <c r="C20" s="2">
        <v>7493</v>
      </c>
      <c r="D20" s="2">
        <v>7002</v>
      </c>
      <c r="E20" s="2">
        <v>491</v>
      </c>
      <c r="K20" s="7"/>
      <c r="L20" s="4"/>
    </row>
    <row r="21" spans="1:12" x14ac:dyDescent="0.3">
      <c r="A21" s="2">
        <v>2003</v>
      </c>
      <c r="B21" s="2" t="s">
        <v>23</v>
      </c>
      <c r="C21" s="2">
        <v>4369</v>
      </c>
      <c r="D21" s="2">
        <v>3457</v>
      </c>
      <c r="E21" s="2">
        <v>912</v>
      </c>
      <c r="K21" s="7"/>
      <c r="L21" s="4"/>
    </row>
    <row r="22" spans="1:12" x14ac:dyDescent="0.3">
      <c r="A22" s="2">
        <v>2004</v>
      </c>
      <c r="B22" s="2" t="s">
        <v>24</v>
      </c>
      <c r="C22" s="2">
        <v>11242</v>
      </c>
      <c r="D22" s="2">
        <v>10223</v>
      </c>
      <c r="E22" s="2">
        <v>1019</v>
      </c>
      <c r="K22" s="7"/>
      <c r="L22" s="4"/>
    </row>
    <row r="23" spans="1:12" x14ac:dyDescent="0.3">
      <c r="A23" s="2">
        <v>2004</v>
      </c>
      <c r="B23" s="2" t="s">
        <v>25</v>
      </c>
      <c r="C23" s="2">
        <v>4279</v>
      </c>
      <c r="D23" s="2">
        <v>4279</v>
      </c>
      <c r="E23" s="2">
        <v>0</v>
      </c>
      <c r="K23" s="7"/>
      <c r="L23" s="4"/>
    </row>
    <row r="24" spans="1:12" x14ac:dyDescent="0.3">
      <c r="A24" s="2">
        <v>2005</v>
      </c>
      <c r="B24" s="2" t="s">
        <v>26</v>
      </c>
      <c r="C24" s="2">
        <v>12714</v>
      </c>
      <c r="D24" s="2">
        <v>10537</v>
      </c>
      <c r="E24" s="2">
        <v>2177</v>
      </c>
      <c r="K24" s="7"/>
      <c r="L24" s="4"/>
    </row>
    <row r="25" spans="1:12" x14ac:dyDescent="0.3">
      <c r="A25" s="2">
        <v>2005</v>
      </c>
      <c r="B25" s="2" t="s">
        <v>27</v>
      </c>
      <c r="C25" s="2">
        <v>7661</v>
      </c>
      <c r="D25" s="2">
        <v>7650</v>
      </c>
      <c r="E25" s="2">
        <v>11</v>
      </c>
      <c r="K25" s="7"/>
      <c r="L25" s="4"/>
    </row>
    <row r="26" spans="1:12" x14ac:dyDescent="0.3">
      <c r="A26" s="2">
        <v>2006</v>
      </c>
      <c r="B26" s="2" t="s">
        <v>28</v>
      </c>
      <c r="C26" s="2">
        <v>8015</v>
      </c>
      <c r="D26" s="2">
        <v>7613</v>
      </c>
      <c r="E26" s="2">
        <v>402</v>
      </c>
      <c r="F26" s="19">
        <f>raw_mauricio_sum!B21</f>
        <v>8014876.7512449427</v>
      </c>
      <c r="G26" s="3">
        <f>F26/1000</f>
        <v>8014.8767512449431</v>
      </c>
      <c r="H26" s="21">
        <f>(D26-G26)/G26</f>
        <v>-5.0141351354220133E-2</v>
      </c>
      <c r="K26" s="7"/>
      <c r="L26" s="4"/>
    </row>
    <row r="27" spans="1:12" x14ac:dyDescent="0.3">
      <c r="A27" s="2">
        <v>2006</v>
      </c>
      <c r="B27" s="2" t="s">
        <v>29</v>
      </c>
      <c r="C27" s="2">
        <v>6502</v>
      </c>
      <c r="D27" s="2">
        <v>5979</v>
      </c>
      <c r="E27" s="2">
        <v>523</v>
      </c>
      <c r="F27" s="19">
        <f>raw_mauricio_sum!C21</f>
        <v>6764406.5560424346</v>
      </c>
      <c r="G27" s="3">
        <f t="shared" ref="G27:G41" si="0">F27/1000</f>
        <v>6764.4065560424342</v>
      </c>
      <c r="H27" s="21">
        <f t="shared" ref="H27:H41" si="1">(D27-G27)/G27</f>
        <v>-0.11610871545573424</v>
      </c>
      <c r="K27" s="7"/>
      <c r="L27" s="4"/>
    </row>
    <row r="28" spans="1:12" x14ac:dyDescent="0.3">
      <c r="A28" s="2">
        <v>2007</v>
      </c>
      <c r="B28" s="2" t="s">
        <v>30</v>
      </c>
      <c r="C28" s="2">
        <v>8259</v>
      </c>
      <c r="D28" s="2">
        <v>7690</v>
      </c>
      <c r="E28" s="2">
        <v>569</v>
      </c>
      <c r="F28" s="19">
        <f>raw_mauricio_sum!B22</f>
        <v>8259035.6884217635</v>
      </c>
      <c r="G28" s="3">
        <f t="shared" si="0"/>
        <v>8259.0356884217636</v>
      </c>
      <c r="H28" s="21">
        <f t="shared" si="1"/>
        <v>-6.88985627243974E-2</v>
      </c>
      <c r="K28" s="7"/>
      <c r="L28" s="4"/>
    </row>
    <row r="29" spans="1:12" x14ac:dyDescent="0.3">
      <c r="A29" s="2">
        <v>2007</v>
      </c>
      <c r="B29" s="2" t="s">
        <v>31</v>
      </c>
      <c r="C29" s="2">
        <v>9375</v>
      </c>
      <c r="D29" s="2">
        <v>7667</v>
      </c>
      <c r="E29" s="2">
        <v>1708</v>
      </c>
      <c r="F29" s="19">
        <f>raw_mauricio_sum!C22</f>
        <v>9375459.3955369722</v>
      </c>
      <c r="G29" s="3">
        <f t="shared" si="0"/>
        <v>9375.4593955369728</v>
      </c>
      <c r="H29" s="21">
        <f t="shared" si="1"/>
        <v>-0.18222673934786127</v>
      </c>
      <c r="K29" s="7"/>
      <c r="L29" s="4"/>
    </row>
    <row r="30" spans="1:12" x14ac:dyDescent="0.3">
      <c r="A30" s="2">
        <v>2008</v>
      </c>
      <c r="B30" s="2" t="s">
        <v>32</v>
      </c>
      <c r="C30" s="2">
        <v>10903</v>
      </c>
      <c r="D30" s="2">
        <v>9840</v>
      </c>
      <c r="E30" s="2">
        <v>1063</v>
      </c>
      <c r="F30" s="19">
        <f>raw_mauricio_sum!B23</f>
        <v>10903417.050285017</v>
      </c>
      <c r="G30" s="3">
        <f t="shared" si="0"/>
        <v>10903.417050285017</v>
      </c>
      <c r="H30" s="21">
        <f t="shared" si="1"/>
        <v>-9.7530622315984833E-2</v>
      </c>
      <c r="K30" s="7"/>
      <c r="L30" s="4"/>
    </row>
    <row r="31" spans="1:12" x14ac:dyDescent="0.3">
      <c r="A31" s="2">
        <v>2008</v>
      </c>
      <c r="B31" s="2" t="s">
        <v>33</v>
      </c>
      <c r="C31" s="2">
        <v>4525</v>
      </c>
      <c r="D31" s="2">
        <v>4525</v>
      </c>
      <c r="E31" s="2">
        <v>0</v>
      </c>
      <c r="F31" s="19">
        <f>raw_mauricio_sum!C23</f>
        <v>4525010.0705704987</v>
      </c>
      <c r="G31" s="3">
        <f t="shared" si="0"/>
        <v>4525.010070570499</v>
      </c>
      <c r="H31" s="21">
        <f>(D31-G31)/G31</f>
        <v>-2.2255354887510414E-6</v>
      </c>
      <c r="K31" s="7"/>
      <c r="L31" s="4"/>
    </row>
    <row r="32" spans="1:12" x14ac:dyDescent="0.3">
      <c r="A32" s="2">
        <v>2008</v>
      </c>
      <c r="B32" s="2" t="s">
        <v>34</v>
      </c>
      <c r="C32" s="2">
        <v>6835</v>
      </c>
      <c r="D32" s="22">
        <v>6718</v>
      </c>
      <c r="E32" s="2">
        <v>117</v>
      </c>
      <c r="F32" s="19">
        <f>raw_mauricio_sum!C23</f>
        <v>4525010.0705704987</v>
      </c>
      <c r="G32" s="3">
        <f t="shared" si="0"/>
        <v>4525.010070570499</v>
      </c>
      <c r="H32" s="21">
        <f>(D31-G32)/G32</f>
        <v>-2.2255354887510414E-6</v>
      </c>
      <c r="K32" s="7"/>
      <c r="L32" s="4"/>
    </row>
    <row r="33" spans="1:12" x14ac:dyDescent="0.3">
      <c r="A33" s="2">
        <v>2009</v>
      </c>
      <c r="B33" s="2" t="s">
        <v>35</v>
      </c>
      <c r="C33" s="2">
        <v>8154</v>
      </c>
      <c r="D33" s="2">
        <v>7248</v>
      </c>
      <c r="E33" s="2">
        <v>906</v>
      </c>
      <c r="F33" s="19">
        <f>raw_mauricio_sum!B24</f>
        <v>8153874.9287346611</v>
      </c>
      <c r="G33" s="3">
        <f t="shared" si="0"/>
        <v>8153.8749287346609</v>
      </c>
      <c r="H33" s="21">
        <f>(D33-G33)/G33</f>
        <v>-0.11109747655587807</v>
      </c>
      <c r="K33" s="7"/>
      <c r="L33" s="4"/>
    </row>
    <row r="34" spans="1:12" x14ac:dyDescent="0.3">
      <c r="A34" s="2">
        <v>2010</v>
      </c>
      <c r="B34" s="2" t="s">
        <v>36</v>
      </c>
      <c r="C34" s="2">
        <v>8120</v>
      </c>
      <c r="D34" s="2">
        <v>6202</v>
      </c>
      <c r="E34" s="2">
        <v>1918</v>
      </c>
      <c r="F34" s="19">
        <f>raw_mauricio_sum!B25</f>
        <v>8119873.9114774447</v>
      </c>
      <c r="G34" s="3">
        <f t="shared" si="0"/>
        <v>8119.8739114774444</v>
      </c>
      <c r="H34" s="21">
        <f t="shared" si="1"/>
        <v>-0.23619503607888898</v>
      </c>
      <c r="I34" s="10">
        <v>8119873.9114774447</v>
      </c>
      <c r="K34" s="7"/>
      <c r="L34" s="4"/>
    </row>
    <row r="35" spans="1:12" x14ac:dyDescent="0.3">
      <c r="A35" s="2">
        <v>2010</v>
      </c>
      <c r="B35" s="2" t="s">
        <v>37</v>
      </c>
      <c r="C35" s="2">
        <v>5288</v>
      </c>
      <c r="D35" s="2">
        <v>4830</v>
      </c>
      <c r="E35" s="2">
        <v>458</v>
      </c>
      <c r="F35" s="19">
        <f>raw_mauricio_sum!C25</f>
        <v>5524621.4645637283</v>
      </c>
      <c r="G35" s="3">
        <f t="shared" si="0"/>
        <v>5524.6214645637283</v>
      </c>
      <c r="H35" s="21">
        <f t="shared" si="1"/>
        <v>-0.12573195630129594</v>
      </c>
      <c r="I35" s="10">
        <v>5524621.4645637283</v>
      </c>
      <c r="K35" s="7"/>
      <c r="L35" s="4"/>
    </row>
    <row r="36" spans="1:12" x14ac:dyDescent="0.3">
      <c r="A36" s="2">
        <v>2011</v>
      </c>
      <c r="B36" s="2" t="s">
        <v>38</v>
      </c>
      <c r="C36" s="2">
        <v>10322</v>
      </c>
      <c r="D36" s="2">
        <v>9158</v>
      </c>
      <c r="E36" s="2">
        <v>1164</v>
      </c>
      <c r="F36" s="19">
        <f>raw_mauricio_sum!B26</f>
        <v>10655304.531592624</v>
      </c>
      <c r="G36" s="3">
        <f t="shared" si="0"/>
        <v>10655.304531592625</v>
      </c>
      <c r="H36" s="21">
        <f t="shared" si="1"/>
        <v>-0.14052198387696629</v>
      </c>
      <c r="I36" s="10">
        <v>10655304.531592624</v>
      </c>
      <c r="K36" s="7"/>
      <c r="L36" s="4"/>
    </row>
    <row r="37" spans="1:12" x14ac:dyDescent="0.3">
      <c r="A37" s="2">
        <v>2011</v>
      </c>
      <c r="B37" s="2" t="s">
        <v>39</v>
      </c>
      <c r="C37" s="2">
        <v>6898</v>
      </c>
      <c r="D37" s="2">
        <v>6753</v>
      </c>
      <c r="E37" s="2">
        <v>145</v>
      </c>
      <c r="F37" s="19">
        <f>raw_mauricio_sum!C26</f>
        <v>6897506.6738121286</v>
      </c>
      <c r="G37" s="3">
        <f t="shared" si="0"/>
        <v>6897.5066738121286</v>
      </c>
      <c r="H37" s="21">
        <f t="shared" si="1"/>
        <v>-2.0950566725912619E-2</v>
      </c>
      <c r="I37" s="10">
        <v>6897506.6738121286</v>
      </c>
      <c r="K37" s="7"/>
      <c r="L37" s="4"/>
    </row>
    <row r="38" spans="1:12" x14ac:dyDescent="0.3">
      <c r="A38" s="2">
        <v>2012</v>
      </c>
      <c r="B38" s="2" t="s">
        <v>40</v>
      </c>
      <c r="C38" s="2">
        <v>9481</v>
      </c>
      <c r="D38" s="11">
        <v>8880</v>
      </c>
      <c r="E38" s="12">
        <v>601</v>
      </c>
      <c r="F38" s="19">
        <f>raw_mauricio_sum!B27</f>
        <v>9481167.6894142274</v>
      </c>
      <c r="G38" s="3">
        <f t="shared" si="0"/>
        <v>9481.1676894142274</v>
      </c>
      <c r="H38" s="21">
        <f t="shared" si="1"/>
        <v>-6.3406503197431505E-2</v>
      </c>
      <c r="I38" s="13">
        <v>9481167.6894142274</v>
      </c>
      <c r="J38" s="11">
        <v>9.1</v>
      </c>
      <c r="K38" s="6" t="s">
        <v>48</v>
      </c>
      <c r="L38" s="4"/>
    </row>
    <row r="39" spans="1:12" x14ac:dyDescent="0.3">
      <c r="A39" s="2">
        <v>2012</v>
      </c>
      <c r="B39" s="2" t="s">
        <v>41</v>
      </c>
      <c r="C39" s="2">
        <v>7438</v>
      </c>
      <c r="D39" s="11">
        <v>5225</v>
      </c>
      <c r="E39" s="12">
        <v>2213</v>
      </c>
      <c r="F39" s="19">
        <f>raw_mauricio_sum!C27</f>
        <v>5300000</v>
      </c>
      <c r="G39" s="3">
        <f t="shared" si="0"/>
        <v>5300</v>
      </c>
      <c r="H39" s="21">
        <f t="shared" si="1"/>
        <v>-1.4150943396226415E-2</v>
      </c>
      <c r="I39" s="13">
        <v>5300000</v>
      </c>
      <c r="J39" s="11">
        <v>5.4</v>
      </c>
      <c r="K39" s="7" t="s">
        <v>47</v>
      </c>
      <c r="L39" s="4"/>
    </row>
    <row r="40" spans="1:12" x14ac:dyDescent="0.3">
      <c r="A40" s="2">
        <v>2013</v>
      </c>
      <c r="B40" s="2" t="s">
        <v>42</v>
      </c>
      <c r="C40" s="2">
        <v>12269</v>
      </c>
      <c r="D40" s="11">
        <v>11948</v>
      </c>
      <c r="E40" s="12">
        <v>321</v>
      </c>
      <c r="F40" s="19">
        <f>raw_mauricio_sum!B28</f>
        <v>12100000</v>
      </c>
      <c r="G40" s="3">
        <f t="shared" si="0"/>
        <v>12100</v>
      </c>
      <c r="H40" s="21">
        <f t="shared" si="1"/>
        <v>-1.256198347107438E-2</v>
      </c>
      <c r="I40" s="11"/>
      <c r="J40" s="11">
        <v>12.1</v>
      </c>
      <c r="K40" s="6" t="s">
        <v>46</v>
      </c>
      <c r="L40" s="4"/>
    </row>
    <row r="41" spans="1:12" x14ac:dyDescent="0.3">
      <c r="A41" s="2">
        <v>2013</v>
      </c>
      <c r="B41" s="2" t="s">
        <v>43</v>
      </c>
      <c r="C41" s="2">
        <v>12148</v>
      </c>
      <c r="D41" s="11">
        <v>10047</v>
      </c>
      <c r="E41" s="12">
        <v>2101</v>
      </c>
      <c r="F41" s="19">
        <f>raw_mauricio_sum!C28</f>
        <v>10300000</v>
      </c>
      <c r="G41" s="3">
        <f t="shared" si="0"/>
        <v>10300</v>
      </c>
      <c r="H41" s="21">
        <f t="shared" si="1"/>
        <v>-2.4563106796116504E-2</v>
      </c>
      <c r="K41" s="7" t="s">
        <v>52</v>
      </c>
      <c r="L41" s="5" t="s">
        <v>53</v>
      </c>
    </row>
    <row r="42" spans="1:12" x14ac:dyDescent="0.3">
      <c r="A42" s="2">
        <v>2014</v>
      </c>
      <c r="B42" s="2" t="s">
        <v>44</v>
      </c>
      <c r="C42" s="2">
        <v>6784</v>
      </c>
      <c r="D42" s="11">
        <v>6099</v>
      </c>
      <c r="E42" s="12">
        <v>685</v>
      </c>
      <c r="F42" s="19">
        <f>raw_mauricio_sum!E53</f>
        <v>0</v>
      </c>
      <c r="G42" s="20"/>
      <c r="H42" s="20"/>
      <c r="K42" s="6" t="s">
        <v>45</v>
      </c>
      <c r="L42" s="4"/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I25" sqref="I25"/>
    </sheetView>
  </sheetViews>
  <sheetFormatPr defaultRowHeight="14.4" x14ac:dyDescent="0.3"/>
  <cols>
    <col min="2" max="2" width="14.5546875" bestFit="1" customWidth="1"/>
    <col min="3" max="3" width="13.44140625" bestFit="1" customWidth="1"/>
    <col min="4" max="4" width="28.33203125" bestFit="1" customWidth="1"/>
    <col min="5" max="5" width="19.88671875" customWidth="1"/>
  </cols>
  <sheetData>
    <row r="1" spans="1:5" x14ac:dyDescent="0.3">
      <c r="A1" s="16" t="s">
        <v>58</v>
      </c>
    </row>
    <row r="3" spans="1:5" x14ac:dyDescent="0.3">
      <c r="A3" s="17"/>
      <c r="B3" s="17" t="s">
        <v>59</v>
      </c>
      <c r="C3" s="17" t="s">
        <v>60</v>
      </c>
      <c r="D3" s="17" t="s">
        <v>61</v>
      </c>
      <c r="E3" s="24" t="s">
        <v>62</v>
      </c>
    </row>
    <row r="4" spans="1:5" x14ac:dyDescent="0.3">
      <c r="A4" s="17" t="s">
        <v>2</v>
      </c>
      <c r="B4" s="17" t="s">
        <v>63</v>
      </c>
      <c r="C4" s="17" t="s">
        <v>64</v>
      </c>
      <c r="D4" s="17" t="s">
        <v>65</v>
      </c>
      <c r="E4" s="25"/>
    </row>
    <row r="5" spans="1:5" x14ac:dyDescent="0.3">
      <c r="A5" s="17">
        <v>1990</v>
      </c>
      <c r="B5" s="18"/>
      <c r="C5" s="18"/>
      <c r="D5" s="18">
        <v>3829000</v>
      </c>
      <c r="E5" s="18" t="s">
        <v>1</v>
      </c>
    </row>
    <row r="6" spans="1:5" x14ac:dyDescent="0.3">
      <c r="A6" s="17">
        <v>1991</v>
      </c>
      <c r="B6" s="18"/>
      <c r="C6" s="18"/>
      <c r="D6" s="18">
        <v>5753000</v>
      </c>
      <c r="E6" s="18" t="s">
        <v>1</v>
      </c>
    </row>
    <row r="7" spans="1:5" x14ac:dyDescent="0.3">
      <c r="A7" s="17">
        <v>1992</v>
      </c>
      <c r="B7" s="18"/>
      <c r="C7" s="18"/>
      <c r="D7" s="18">
        <v>9033000</v>
      </c>
      <c r="E7" s="18" t="s">
        <v>1</v>
      </c>
    </row>
    <row r="8" spans="1:5" x14ac:dyDescent="0.3">
      <c r="A8" s="17">
        <v>1993</v>
      </c>
      <c r="B8" s="18"/>
      <c r="C8" s="18"/>
      <c r="D8" s="18">
        <v>11800000</v>
      </c>
      <c r="E8" s="18" t="s">
        <v>1</v>
      </c>
    </row>
    <row r="9" spans="1:5" x14ac:dyDescent="0.3">
      <c r="A9" s="17">
        <v>1994</v>
      </c>
      <c r="B9" s="18"/>
      <c r="C9" s="18"/>
      <c r="D9" s="18">
        <v>13500000</v>
      </c>
      <c r="E9" s="18" t="s">
        <v>1</v>
      </c>
    </row>
    <row r="10" spans="1:5" x14ac:dyDescent="0.3">
      <c r="A10" s="17">
        <v>1995</v>
      </c>
      <c r="B10" s="18"/>
      <c r="C10" s="18"/>
      <c r="D10" s="18">
        <v>7020000</v>
      </c>
      <c r="E10" s="18" t="s">
        <v>1</v>
      </c>
    </row>
    <row r="11" spans="1:5" x14ac:dyDescent="0.3">
      <c r="A11" s="17">
        <v>1996</v>
      </c>
      <c r="B11" s="18"/>
      <c r="C11" s="18"/>
      <c r="D11" s="18">
        <v>7800000</v>
      </c>
      <c r="E11" s="18" t="s">
        <v>1</v>
      </c>
    </row>
    <row r="12" spans="1:5" x14ac:dyDescent="0.3">
      <c r="A12" s="17">
        <v>1997</v>
      </c>
      <c r="B12" s="18"/>
      <c r="C12" s="18"/>
      <c r="D12" s="18">
        <v>9590000</v>
      </c>
      <c r="E12" s="18" t="s">
        <v>1</v>
      </c>
    </row>
    <row r="13" spans="1:5" x14ac:dyDescent="0.3">
      <c r="A13" s="17">
        <v>1998</v>
      </c>
      <c r="B13" s="18"/>
      <c r="C13" s="18"/>
      <c r="D13" s="18">
        <v>3784000</v>
      </c>
      <c r="E13" s="18" t="s">
        <v>1</v>
      </c>
    </row>
    <row r="14" spans="1:5" x14ac:dyDescent="0.3">
      <c r="A14" s="17">
        <v>1999</v>
      </c>
      <c r="B14" s="18"/>
      <c r="C14" s="18"/>
      <c r="D14" s="18">
        <v>5614000</v>
      </c>
      <c r="E14" s="18" t="s">
        <v>1</v>
      </c>
    </row>
    <row r="15" spans="1:5" x14ac:dyDescent="0.3">
      <c r="A15" s="17">
        <v>2000</v>
      </c>
      <c r="B15" s="18"/>
      <c r="C15" s="18"/>
      <c r="D15" s="18">
        <v>4903000</v>
      </c>
      <c r="E15" s="18" t="s">
        <v>1</v>
      </c>
    </row>
    <row r="16" spans="1:5" x14ac:dyDescent="0.3">
      <c r="A16" s="17">
        <v>2001</v>
      </c>
      <c r="B16" s="18"/>
      <c r="C16" s="18"/>
      <c r="D16" s="18">
        <v>11200000</v>
      </c>
      <c r="E16" s="18" t="s">
        <v>1</v>
      </c>
    </row>
    <row r="17" spans="1:5" x14ac:dyDescent="0.3">
      <c r="A17" s="17">
        <v>2002</v>
      </c>
      <c r="B17" s="18"/>
      <c r="C17" s="18"/>
      <c r="D17" s="18">
        <v>7434000</v>
      </c>
      <c r="E17" s="18" t="s">
        <v>1</v>
      </c>
    </row>
    <row r="18" spans="1:5" x14ac:dyDescent="0.3">
      <c r="A18" s="17">
        <v>2003</v>
      </c>
      <c r="B18" s="18">
        <v>7493005.4843072565</v>
      </c>
      <c r="C18" s="18">
        <v>8949966.2281633858</v>
      </c>
      <c r="D18" s="18"/>
      <c r="E18" s="18" t="s">
        <v>66</v>
      </c>
    </row>
    <row r="19" spans="1:5" x14ac:dyDescent="0.3">
      <c r="A19" s="17">
        <v>2004</v>
      </c>
      <c r="B19" s="18">
        <v>11241645</v>
      </c>
      <c r="C19" s="18">
        <v>7490053.0638503907</v>
      </c>
      <c r="D19" s="18"/>
      <c r="E19" s="18" t="s">
        <v>66</v>
      </c>
    </row>
    <row r="20" spans="1:5" x14ac:dyDescent="0.3">
      <c r="A20" s="17">
        <v>2005</v>
      </c>
      <c r="B20" s="18">
        <v>12713667.733285235</v>
      </c>
      <c r="C20" s="18">
        <v>7661211.643498675</v>
      </c>
      <c r="D20" s="18"/>
      <c r="E20" s="18" t="s">
        <v>66</v>
      </c>
    </row>
    <row r="21" spans="1:5" x14ac:dyDescent="0.3">
      <c r="A21" s="17">
        <v>2006</v>
      </c>
      <c r="B21" s="18">
        <v>8014876.7512449427</v>
      </c>
      <c r="C21" s="18">
        <v>6764406.5560424346</v>
      </c>
      <c r="D21" s="18"/>
      <c r="E21" s="18" t="s">
        <v>66</v>
      </c>
    </row>
    <row r="22" spans="1:5" x14ac:dyDescent="0.3">
      <c r="A22" s="17">
        <v>2007</v>
      </c>
      <c r="B22" s="18">
        <v>8259035.6884217635</v>
      </c>
      <c r="C22" s="18">
        <v>9375459.3955369722</v>
      </c>
      <c r="D22" s="18"/>
      <c r="E22" s="18" t="s">
        <v>66</v>
      </c>
    </row>
    <row r="23" spans="1:5" x14ac:dyDescent="0.3">
      <c r="A23" s="17">
        <v>2008</v>
      </c>
      <c r="B23" s="18">
        <v>10903417.050285017</v>
      </c>
      <c r="C23" s="18">
        <v>4525010.0705704987</v>
      </c>
      <c r="D23" s="18"/>
      <c r="E23" s="18" t="s">
        <v>66</v>
      </c>
    </row>
    <row r="24" spans="1:5" x14ac:dyDescent="0.3">
      <c r="A24" s="17">
        <v>2009</v>
      </c>
      <c r="B24" s="18">
        <v>8153874.9287346611</v>
      </c>
      <c r="C24" s="18">
        <v>4053264.7680630926</v>
      </c>
      <c r="D24" s="18"/>
      <c r="E24" s="18" t="s">
        <v>66</v>
      </c>
    </row>
    <row r="25" spans="1:5" x14ac:dyDescent="0.3">
      <c r="A25" s="17">
        <v>2010</v>
      </c>
      <c r="B25" s="18">
        <v>8119873.9114774447</v>
      </c>
      <c r="C25" s="18">
        <v>5524621.4645637283</v>
      </c>
      <c r="D25" s="18"/>
      <c r="E25" s="18" t="s">
        <v>66</v>
      </c>
    </row>
    <row r="26" spans="1:5" x14ac:dyDescent="0.3">
      <c r="A26" s="17">
        <v>2011</v>
      </c>
      <c r="B26" s="18">
        <v>10655304.531592624</v>
      </c>
      <c r="C26" s="18">
        <v>6897506.6738121286</v>
      </c>
      <c r="D26" s="18"/>
      <c r="E26" s="18" t="s">
        <v>66</v>
      </c>
    </row>
    <row r="27" spans="1:5" x14ac:dyDescent="0.3">
      <c r="A27" s="17">
        <v>2012</v>
      </c>
      <c r="B27" s="18">
        <v>9481167.6894142274</v>
      </c>
      <c r="C27" s="18">
        <v>5300000</v>
      </c>
      <c r="D27" s="18"/>
      <c r="E27" s="18" t="s">
        <v>66</v>
      </c>
    </row>
    <row r="28" spans="1:5" x14ac:dyDescent="0.3">
      <c r="A28" s="17">
        <v>2013</v>
      </c>
      <c r="B28" s="18">
        <v>12100000</v>
      </c>
      <c r="C28" s="18">
        <v>10300000</v>
      </c>
      <c r="D28" s="18"/>
      <c r="E28" s="18" t="s">
        <v>67</v>
      </c>
    </row>
  </sheetData>
  <mergeCells count="1"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biomass_report</vt:lpstr>
      <vt:lpstr>raw_fig</vt:lpstr>
      <vt:lpstr>raw</vt:lpstr>
      <vt:lpstr>raw_mauricio_sum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Swiedler, Elaine</dc:creator>
  <cp:lastModifiedBy>nestorcollado@umail.ucsb.edu</cp:lastModifiedBy>
  <dcterms:created xsi:type="dcterms:W3CDTF">2015-10-21T15:15:37Z</dcterms:created>
  <dcterms:modified xsi:type="dcterms:W3CDTF">2024-05-06T02:22:17Z</dcterms:modified>
</cp:coreProperties>
</file>