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docs\CTU-SocialNetwork\docs\thongke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7" i="1"/>
  <c r="D60" i="1"/>
  <c r="D65" i="1"/>
  <c r="D64" i="1"/>
  <c r="D63" i="1"/>
  <c r="D62" i="1"/>
  <c r="D59" i="1"/>
  <c r="D58" i="1"/>
  <c r="D57" i="1"/>
  <c r="D56" i="1"/>
  <c r="D54" i="1"/>
  <c r="D53" i="1"/>
  <c r="D51" i="1"/>
  <c r="D50" i="1"/>
  <c r="D48" i="1"/>
  <c r="D41" i="1"/>
  <c r="D47" i="1"/>
  <c r="D46" i="1"/>
  <c r="D45" i="1"/>
  <c r="D44" i="1"/>
  <c r="D43" i="1"/>
  <c r="D37" i="1"/>
  <c r="D39" i="1"/>
  <c r="D38" i="1"/>
  <c r="D36" i="1"/>
  <c r="D32" i="1"/>
  <c r="D31" i="1"/>
  <c r="D30" i="1"/>
  <c r="D29" i="1"/>
  <c r="D26" i="1"/>
  <c r="D25" i="1"/>
  <c r="D24" i="1"/>
  <c r="D23" i="1"/>
  <c r="D22" i="1"/>
  <c r="D21" i="1"/>
  <c r="D19" i="1"/>
  <c r="D18" i="1"/>
  <c r="D17" i="1"/>
  <c r="D27" i="1" l="1"/>
  <c r="D13" i="1"/>
  <c r="D12" i="1"/>
  <c r="D11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<sst xmlns="http://schemas.openxmlformats.org/spreadsheetml/2006/main" count="53" uniqueCount="37">
  <si>
    <t>Có</t>
  </si>
  <si>
    <t>không</t>
  </si>
  <si>
    <t>Tiệm sách củ</t>
  </si>
  <si>
    <t>Internet</t>
  </si>
  <si>
    <t>Thư viện khoa</t>
  </si>
  <si>
    <t>Trung tâm học liệu</t>
  </si>
  <si>
    <t>Khó khăn</t>
  </si>
  <si>
    <t xml:space="preserve">Vừa phải </t>
  </si>
  <si>
    <t>Trung lập</t>
  </si>
  <si>
    <t>Dễ</t>
  </si>
  <si>
    <t xml:space="preserve">Rất dễ </t>
  </si>
  <si>
    <t>Không hài lòng</t>
  </si>
  <si>
    <t xml:space="preserve">Tạm chấp nhận </t>
  </si>
  <si>
    <t>Hài lòng</t>
  </si>
  <si>
    <t>Rất hài lòng</t>
  </si>
  <si>
    <t>Sách tham khảo</t>
  </si>
  <si>
    <t>Slide thuyết trình</t>
  </si>
  <si>
    <t>Video dạy học</t>
  </si>
  <si>
    <t>Bài tập mẫu</t>
  </si>
  <si>
    <t xml:space="preserve">khác </t>
  </si>
  <si>
    <t>Cho, tặng các bạn khác</t>
  </si>
  <si>
    <t>Bán lại với giá rẻ</t>
  </si>
  <si>
    <t>Để giành xem lại nếu cầu</t>
  </si>
  <si>
    <t>Để giành nhưng chưa bao giờ xem lại</t>
  </si>
  <si>
    <t>Khác</t>
  </si>
  <si>
    <t>Rất dễ</t>
  </si>
  <si>
    <t>Không cần</t>
  </si>
  <si>
    <t xml:space="preserve">Có thì tốt </t>
  </si>
  <si>
    <t xml:space="preserve">Cần </t>
  </si>
  <si>
    <t>Rất cần</t>
  </si>
  <si>
    <t>Không</t>
  </si>
  <si>
    <t>Qua mạng xã hội (facebook, zalo, ...)</t>
  </si>
  <si>
    <t>Gọi điện nhắn tin</t>
  </si>
  <si>
    <t>Gửi mail</t>
  </si>
  <si>
    <t>Khác:</t>
  </si>
  <si>
    <t xml:space="preserve">Có thì tốt  </t>
  </si>
  <si>
    <t>Cần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</si>
</sst>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3"/>
  <sheetViews>
    <sheetView tabSelected="1" topLeftCell="A55" workbookViewId="0">
      <selection activeCell="C69" sqref="C69:D72"/>
    </sheetView>
  </sheetViews>
  <sheetFormatPr defaultRowHeight="15" x14ac:dyDescent="0.25"/>
  <cols>
    <col min="3" max="3" width="35.5703125" customWidth="1"/>
  </cols>
  <sheetData>
    <row r="2" spans="2:4" x14ac:dyDescent="0.25">
      <c r="B2">
        <v>4</v>
      </c>
      <c r="C2" t="s">
        <v>0</v>
      </c>
      <c r="D2">
        <f>46/50</f>
        <v>0.92</v>
      </c>
    </row>
    <row r="3" spans="2:4" x14ac:dyDescent="0.25">
      <c r="C3" t="s">
        <v>1</v>
      </c>
      <c r="D3" s="1">
        <f>2/50</f>
        <v>0.04</v>
      </c>
    </row>
    <row r="5" spans="2:4" x14ac:dyDescent="0.25">
      <c r="B5">
        <v>5</v>
      </c>
      <c r="C5" t="s">
        <v>2</v>
      </c>
      <c r="D5">
        <f>(3/80)*100</f>
        <v>3.75</v>
      </c>
    </row>
    <row r="6" spans="2:4" ht="16.5" x14ac:dyDescent="0.25">
      <c r="C6" s="2" t="s">
        <v>3</v>
      </c>
      <c r="D6" s="3">
        <f>47/80 * 100</f>
        <v>58.75</v>
      </c>
    </row>
    <row r="7" spans="2:4" x14ac:dyDescent="0.25">
      <c r="C7" t="s">
        <v>4</v>
      </c>
      <c r="D7">
        <f>15/80 *100</f>
        <v>18.75</v>
      </c>
    </row>
    <row r="8" spans="2:4" x14ac:dyDescent="0.25">
      <c r="C8" t="s">
        <v>5</v>
      </c>
      <c r="D8">
        <f>15/80 *100</f>
        <v>18.75</v>
      </c>
    </row>
    <row r="9" spans="2:4" x14ac:dyDescent="0.25">
      <c r="D9">
        <f>SUM(D5:D8)</f>
        <v>100</v>
      </c>
    </row>
    <row r="10" spans="2:4" x14ac:dyDescent="0.25">
      <c r="B10">
        <v>6</v>
      </c>
      <c r="C10" t="s">
        <v>6</v>
      </c>
      <c r="D10">
        <v>0</v>
      </c>
    </row>
    <row r="11" spans="2:4" x14ac:dyDescent="0.25">
      <c r="C11" t="s">
        <v>7</v>
      </c>
      <c r="D11">
        <f>22/49*100</f>
        <v>44.897959183673471</v>
      </c>
    </row>
    <row r="12" spans="2:4" x14ac:dyDescent="0.25">
      <c r="C12" t="s">
        <v>8</v>
      </c>
      <c r="D12">
        <f>14/49*100</f>
        <v>28.571428571428569</v>
      </c>
    </row>
    <row r="13" spans="2:4" x14ac:dyDescent="0.25">
      <c r="C13" t="s">
        <v>9</v>
      </c>
      <c r="D13">
        <f>13/49*100</f>
        <v>26.530612244897959</v>
      </c>
    </row>
    <row r="14" spans="2:4" x14ac:dyDescent="0.25">
      <c r="C14" t="s">
        <v>10</v>
      </c>
      <c r="D14">
        <v>0</v>
      </c>
    </row>
    <row r="16" spans="2:4" ht="16.5" x14ac:dyDescent="0.25">
      <c r="B16">
        <v>7</v>
      </c>
      <c r="C16" s="2" t="s">
        <v>11</v>
      </c>
      <c r="D16">
        <v>0</v>
      </c>
    </row>
    <row r="17" spans="2:4" x14ac:dyDescent="0.25">
      <c r="C17" t="s">
        <v>12</v>
      </c>
      <c r="D17">
        <f>11/53 * 100</f>
        <v>20.754716981132077</v>
      </c>
    </row>
    <row r="18" spans="2:4" ht="16.5" x14ac:dyDescent="0.25">
      <c r="C18" s="2" t="s">
        <v>8</v>
      </c>
      <c r="D18">
        <f>13/53 * 100</f>
        <v>24.528301886792452</v>
      </c>
    </row>
    <row r="19" spans="2:4" x14ac:dyDescent="0.25">
      <c r="C19" t="s">
        <v>13</v>
      </c>
      <c r="D19">
        <f>29/53 * 100</f>
        <v>54.716981132075468</v>
      </c>
    </row>
    <row r="20" spans="2:4" ht="16.5" x14ac:dyDescent="0.25">
      <c r="C20" s="2" t="s">
        <v>14</v>
      </c>
      <c r="D20">
        <v>0</v>
      </c>
    </row>
    <row r="21" spans="2:4" x14ac:dyDescent="0.25">
      <c r="D21">
        <f>SUM(D17:D19)</f>
        <v>100</v>
      </c>
    </row>
    <row r="22" spans="2:4" ht="16.5" x14ac:dyDescent="0.25">
      <c r="B22">
        <v>8</v>
      </c>
      <c r="C22" s="2" t="s">
        <v>15</v>
      </c>
      <c r="D22">
        <f>21/124*100</f>
        <v>16.93548387096774</v>
      </c>
    </row>
    <row r="23" spans="2:4" x14ac:dyDescent="0.25">
      <c r="C23" t="s">
        <v>16</v>
      </c>
      <c r="D23">
        <f>30/124*100</f>
        <v>24.193548387096776</v>
      </c>
    </row>
    <row r="24" spans="2:4" ht="16.5" x14ac:dyDescent="0.25">
      <c r="C24" s="2" t="s">
        <v>17</v>
      </c>
      <c r="D24">
        <f>45/124*100</f>
        <v>36.29032258064516</v>
      </c>
    </row>
    <row r="25" spans="2:4" x14ac:dyDescent="0.25">
      <c r="C25" t="s">
        <v>18</v>
      </c>
      <c r="D25">
        <f>27/124*100</f>
        <v>21.774193548387096</v>
      </c>
    </row>
    <row r="26" spans="2:4" ht="16.5" x14ac:dyDescent="0.25">
      <c r="C26" s="2" t="s">
        <v>19</v>
      </c>
      <c r="D26">
        <f>1/124*100</f>
        <v>0.80645161290322576</v>
      </c>
    </row>
    <row r="27" spans="2:4" x14ac:dyDescent="0.25">
      <c r="D27">
        <f>SUM(D22:D26)</f>
        <v>100</v>
      </c>
    </row>
    <row r="29" spans="2:4" x14ac:dyDescent="0.25">
      <c r="B29">
        <v>9</v>
      </c>
      <c r="C29" t="s">
        <v>20</v>
      </c>
      <c r="D29">
        <f>26/71*100</f>
        <v>36.619718309859159</v>
      </c>
    </row>
    <row r="30" spans="2:4" ht="16.5" x14ac:dyDescent="0.25">
      <c r="C30" s="2" t="s">
        <v>21</v>
      </c>
      <c r="D30">
        <f>5/71*100</f>
        <v>7.042253521126761</v>
      </c>
    </row>
    <row r="31" spans="2:4" x14ac:dyDescent="0.25">
      <c r="C31" t="s">
        <v>22</v>
      </c>
      <c r="D31">
        <f>35/71*100</f>
        <v>49.295774647887328</v>
      </c>
    </row>
    <row r="32" spans="2:4" x14ac:dyDescent="0.25">
      <c r="C32" t="s">
        <v>23</v>
      </c>
      <c r="D32">
        <f>5/71*100</f>
        <v>7.042253521126761</v>
      </c>
    </row>
    <row r="33" spans="2:4" x14ac:dyDescent="0.25">
      <c r="C33" t="s">
        <v>24</v>
      </c>
      <c r="D33">
        <v>0</v>
      </c>
    </row>
    <row r="36" spans="2:4" ht="16.5" x14ac:dyDescent="0.25">
      <c r="B36">
        <v>10</v>
      </c>
      <c r="C36" s="2" t="s">
        <v>6</v>
      </c>
      <c r="D36">
        <f>6/48*100</f>
        <v>12.5</v>
      </c>
    </row>
    <row r="37" spans="2:4" x14ac:dyDescent="0.25">
      <c r="C37" t="s">
        <v>7</v>
      </c>
      <c r="D37">
        <f>14/48*100</f>
        <v>29.166666666666668</v>
      </c>
    </row>
    <row r="38" spans="2:4" x14ac:dyDescent="0.25">
      <c r="C38" t="s">
        <v>8</v>
      </c>
      <c r="D38">
        <f>19/48*100</f>
        <v>39.583333333333329</v>
      </c>
    </row>
    <row r="39" spans="2:4" x14ac:dyDescent="0.25">
      <c r="C39" t="s">
        <v>9</v>
      </c>
      <c r="D39">
        <f>9/48*100</f>
        <v>18.75</v>
      </c>
    </row>
    <row r="40" spans="2:4" x14ac:dyDescent="0.25">
      <c r="C40" t="s">
        <v>25</v>
      </c>
      <c r="D40">
        <v>0</v>
      </c>
    </row>
    <row r="41" spans="2:4" x14ac:dyDescent="0.25">
      <c r="D41">
        <f>SUM(D36:D40)</f>
        <v>100</v>
      </c>
    </row>
    <row r="43" spans="2:4" x14ac:dyDescent="0.25">
      <c r="B43">
        <v>11</v>
      </c>
      <c r="C43" t="s">
        <v>26</v>
      </c>
      <c r="D43">
        <f>2/48*100</f>
        <v>4.1666666666666661</v>
      </c>
    </row>
    <row r="44" spans="2:4" x14ac:dyDescent="0.25">
      <c r="C44" t="s">
        <v>27</v>
      </c>
      <c r="D44">
        <f>19/48*100</f>
        <v>39.583333333333329</v>
      </c>
    </row>
    <row r="45" spans="2:4" x14ac:dyDescent="0.25">
      <c r="C45" t="s">
        <v>8</v>
      </c>
      <c r="D45">
        <f>6/48*100</f>
        <v>12.5</v>
      </c>
    </row>
    <row r="46" spans="2:4" x14ac:dyDescent="0.25">
      <c r="C46" t="s">
        <v>28</v>
      </c>
      <c r="D46">
        <f>20/48*100</f>
        <v>41.666666666666671</v>
      </c>
    </row>
    <row r="47" spans="2:4" x14ac:dyDescent="0.25">
      <c r="C47" t="s">
        <v>29</v>
      </c>
      <c r="D47">
        <f>1/48*100</f>
        <v>2.083333333333333</v>
      </c>
    </row>
    <row r="48" spans="2:4" x14ac:dyDescent="0.25">
      <c r="D48">
        <f>SUM(D43:D47)</f>
        <v>99.999999999999986</v>
      </c>
    </row>
    <row r="50" spans="2:4" x14ac:dyDescent="0.25">
      <c r="B50">
        <v>12</v>
      </c>
      <c r="C50" t="s">
        <v>0</v>
      </c>
      <c r="D50">
        <f>22/48*100</f>
        <v>45.833333333333329</v>
      </c>
    </row>
    <row r="51" spans="2:4" x14ac:dyDescent="0.25">
      <c r="C51" t="s">
        <v>30</v>
      </c>
      <c r="D51">
        <f>26/48*100</f>
        <v>54.166666666666664</v>
      </c>
    </row>
    <row r="53" spans="2:4" x14ac:dyDescent="0.25">
      <c r="B53">
        <v>13</v>
      </c>
      <c r="C53" t="s">
        <v>0</v>
      </c>
      <c r="D53">
        <f>16/48*100</f>
        <v>33.333333333333329</v>
      </c>
    </row>
    <row r="54" spans="2:4" x14ac:dyDescent="0.25">
      <c r="C54" t="s">
        <v>30</v>
      </c>
      <c r="D54">
        <f>32/48*100</f>
        <v>66.666666666666657</v>
      </c>
    </row>
    <row r="56" spans="2:4" x14ac:dyDescent="0.25">
      <c r="B56">
        <v>14</v>
      </c>
      <c r="C56" t="s">
        <v>31</v>
      </c>
      <c r="D56">
        <f>34/65*100</f>
        <v>52.307692307692314</v>
      </c>
    </row>
    <row r="57" spans="2:4" x14ac:dyDescent="0.25">
      <c r="C57" t="s">
        <v>32</v>
      </c>
      <c r="D57">
        <f>14/65*100</f>
        <v>21.53846153846154</v>
      </c>
    </row>
    <row r="58" spans="2:4" x14ac:dyDescent="0.25">
      <c r="C58" t="s">
        <v>33</v>
      </c>
      <c r="D58">
        <f>8/65*100</f>
        <v>12.307692307692308</v>
      </c>
    </row>
    <row r="59" spans="2:4" x14ac:dyDescent="0.25">
      <c r="C59" t="s">
        <v>34</v>
      </c>
      <c r="D59">
        <f>9/65*100</f>
        <v>13.846153846153847</v>
      </c>
    </row>
    <row r="60" spans="2:4" x14ac:dyDescent="0.25">
      <c r="D60">
        <f>SUM(D56:D59)</f>
        <v>100</v>
      </c>
    </row>
    <row r="62" spans="2:4" x14ac:dyDescent="0.25">
      <c r="B62">
        <v>15</v>
      </c>
      <c r="C62" t="s">
        <v>6</v>
      </c>
      <c r="D62">
        <f>1/28*100</f>
        <v>3.5714285714285712</v>
      </c>
    </row>
    <row r="63" spans="2:4" x14ac:dyDescent="0.25">
      <c r="C63" t="s">
        <v>7</v>
      </c>
      <c r="D63">
        <f>8/28*100</f>
        <v>28.571428571428569</v>
      </c>
    </row>
    <row r="64" spans="2:4" x14ac:dyDescent="0.25">
      <c r="C64" t="s">
        <v>8</v>
      </c>
      <c r="D64">
        <f>15/28*100</f>
        <v>53.571428571428569</v>
      </c>
    </row>
    <row r="65" spans="2:4" x14ac:dyDescent="0.25">
      <c r="C65" t="s">
        <v>9</v>
      </c>
      <c r="D65">
        <f>4/28*100</f>
        <v>14.285714285714285</v>
      </c>
    </row>
    <row r="66" spans="2:4" x14ac:dyDescent="0.25">
      <c r="C66" t="s">
        <v>10</v>
      </c>
      <c r="D66">
        <v>0</v>
      </c>
    </row>
    <row r="67" spans="2:4" x14ac:dyDescent="0.25">
      <c r="D67">
        <f>SUM(D62:D65)</f>
        <v>100</v>
      </c>
    </row>
    <row r="69" spans="2:4" x14ac:dyDescent="0.25">
      <c r="B69">
        <v>16</v>
      </c>
      <c r="C69" t="s">
        <v>26</v>
      </c>
      <c r="D69">
        <f>5/39*100</f>
        <v>12.820512820512819</v>
      </c>
    </row>
    <row r="70" spans="2:4" x14ac:dyDescent="0.25">
      <c r="C70" t="s">
        <v>35</v>
      </c>
      <c r="D70">
        <f>12/39*100</f>
        <v>30.76923076923077</v>
      </c>
    </row>
    <row r="71" spans="2:4" x14ac:dyDescent="0.25">
      <c r="C71" t="s">
        <v>8</v>
      </c>
      <c r="D71">
        <f>6/39*100</f>
        <v>15.384615384615385</v>
      </c>
    </row>
    <row r="72" spans="2:4" x14ac:dyDescent="0.25">
      <c r="C72" t="s">
        <v>36</v>
      </c>
      <c r="D72">
        <f>16/39*100</f>
        <v>41.025641025641022</v>
      </c>
    </row>
    <row r="73" spans="2:4" x14ac:dyDescent="0.25">
      <c r="D73">
        <f>SUM(D69:D72)</f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</dc:creator>
  <cp:lastModifiedBy>Phung</cp:lastModifiedBy>
  <dcterms:created xsi:type="dcterms:W3CDTF">2020-08-25T13:38:54Z</dcterms:created>
  <dcterms:modified xsi:type="dcterms:W3CDTF">2020-08-26T01:43:49Z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3ca1d007-a152-4e31-8e1f-a69cf782d1a5</vt:lpwstr>
  </property>
</Properties>
</file>