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11760" tabRatio="715" activeTab="6"/>
  </bookViews>
  <sheets>
    <sheet name="MAIN" sheetId="1" r:id="rId1"/>
    <sheet name="1. Description" sheetId="2" r:id="rId2"/>
    <sheet name="2. Model inputs" sheetId="3" r:id="rId3"/>
    <sheet name="3. Unobservable inputs" sheetId="4" r:id="rId4"/>
    <sheet name="4. Fair Value Level" sheetId="5" r:id="rId5"/>
    <sheet name="5. Calculation formulas" sheetId="6" r:id="rId6"/>
    <sheet name="6. Example" sheetId="7" r:id="rId7"/>
  </sheets>
  <definedNames>
    <definedName name="_GoBack" localSheetId="5">'5. Calculation formulas'!$B$10</definedName>
    <definedName name="_xlnm.Print_Area" localSheetId="0">MAIN!$A$1:$I$34</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H13" i="7" l="1"/>
  <c r="D47" i="7" l="1"/>
  <c r="I14" i="7" l="1"/>
  <c r="I13" i="7"/>
  <c r="I19" i="7"/>
  <c r="I18" i="7"/>
  <c r="D32" i="7" s="1"/>
  <c r="I17" i="7"/>
  <c r="I16" i="7"/>
  <c r="D30" i="7" s="1"/>
  <c r="I15" i="7"/>
  <c r="D28" i="7"/>
  <c r="I20" i="7"/>
  <c r="D29" i="7"/>
  <c r="D31" i="7"/>
  <c r="D33" i="7"/>
  <c r="D34" i="7"/>
  <c r="D27" i="7"/>
  <c r="H17" i="7"/>
  <c r="H15" i="7"/>
  <c r="H16" i="7"/>
  <c r="H18" i="7"/>
  <c r="H19" i="7"/>
  <c r="H20" i="7"/>
  <c r="H14" i="7"/>
  <c r="G20" i="7"/>
  <c r="G19" i="7"/>
  <c r="G18" i="7"/>
  <c r="G17" i="7"/>
  <c r="G16" i="7"/>
  <c r="G15" i="7"/>
  <c r="G14" i="7"/>
  <c r="G13" i="7"/>
  <c r="D37" i="7" l="1"/>
  <c r="D51" i="7" s="1"/>
  <c r="C33" i="7" l="1"/>
  <c r="C32" i="7"/>
  <c r="C31" i="7"/>
  <c r="C30" i="7"/>
  <c r="C29" i="7"/>
  <c r="C28" i="7"/>
  <c r="C34" i="7"/>
  <c r="C27" i="7"/>
  <c r="B3" i="7" l="1"/>
  <c r="B3" i="6"/>
  <c r="B3" i="5"/>
  <c r="B3" i="4"/>
  <c r="B3" i="3"/>
  <c r="B3" i="2"/>
</calcChain>
</file>

<file path=xl/sharedStrings.xml><?xml version="1.0" encoding="utf-8"?>
<sst xmlns="http://schemas.openxmlformats.org/spreadsheetml/2006/main" count="103" uniqueCount="99">
  <si>
    <t>Market Risk Management</t>
  </si>
  <si>
    <t>Applicable for products:</t>
  </si>
  <si>
    <t>Model developed by:</t>
  </si>
  <si>
    <t>Approved by</t>
  </si>
  <si>
    <t>Approval date</t>
  </si>
  <si>
    <t>Next review date</t>
  </si>
  <si>
    <t>Input name</t>
  </si>
  <si>
    <t>Reference to market data</t>
  </si>
  <si>
    <t>Observable inputs *</t>
  </si>
  <si>
    <t>Unobservable inputs **</t>
  </si>
  <si>
    <t>Description</t>
  </si>
  <si>
    <t>(see explanation below)</t>
  </si>
  <si>
    <t>Observable and unobservable inputs</t>
  </si>
  <si>
    <t>Unobservable inputs derivation</t>
  </si>
  <si>
    <t>Unobservable inputs monitoring</t>
  </si>
  <si>
    <t>[what are the conditions for re-concideration of unobservable inputs]</t>
  </si>
  <si>
    <t>Fair value level concideration</t>
  </si>
  <si>
    <t>Rationals:</t>
  </si>
  <si>
    <t>Formulas for fair value calculation</t>
  </si>
  <si>
    <t>Example</t>
  </si>
  <si>
    <t>[Example description]</t>
  </si>
  <si>
    <t>Assumed input parameters</t>
  </si>
  <si>
    <t>Calculation</t>
  </si>
  <si>
    <t>Vietnamese Government bonds in VND</t>
  </si>
  <si>
    <t>Vietnamese Treasury Bills in VND</t>
  </si>
  <si>
    <t>version 1</t>
  </si>
  <si>
    <t>RCO</t>
  </si>
  <si>
    <t>tbd</t>
  </si>
  <si>
    <t>This model does not have any unobservable imputs.</t>
  </si>
  <si>
    <t>Bond's static data:</t>
  </si>
  <si>
    <t>Face value</t>
  </si>
  <si>
    <t>Issue date</t>
  </si>
  <si>
    <t>Maturity date</t>
  </si>
  <si>
    <t>Coupon rate</t>
  </si>
  <si>
    <t>Coupon type</t>
  </si>
  <si>
    <t>fixed</t>
  </si>
  <si>
    <t>Coupon frequency</t>
  </si>
  <si>
    <t>annually</t>
  </si>
  <si>
    <t>first short</t>
  </si>
  <si>
    <t>Cash flow dates</t>
  </si>
  <si>
    <t>Cash flow amount</t>
  </si>
  <si>
    <t>Discounted cash flows</t>
  </si>
  <si>
    <t>Accrued interest</t>
  </si>
  <si>
    <t>Previous coupon payment date</t>
  </si>
  <si>
    <t>Next coupon payment date</t>
  </si>
  <si>
    <t>Broken perdiod type</t>
  </si>
  <si>
    <t>Day count convention</t>
  </si>
  <si>
    <t>Reporting date</t>
  </si>
  <si>
    <t>Accured coupon</t>
  </si>
  <si>
    <t>Fair value of bond (clean price)</t>
  </si>
  <si>
    <t>Step 1. Calculation of new present value of future cash flows</t>
  </si>
  <si>
    <t>Model uncertainties and risks</t>
  </si>
  <si>
    <t>Valuation model for fixed-rate Vietnamese Government bonds in local currency</t>
  </si>
  <si>
    <t>model ID</t>
  </si>
  <si>
    <r>
      <t xml:space="preserve">Since the discounted cash flows approach is globally used method of bonds pricing, model uncertainties are negligible. The valuation uncertainties are limited to those driven by interpolation and extrapolation of valuation curve and are generally assessed as </t>
    </r>
    <r>
      <rPr>
        <sz val="12"/>
        <color theme="9" tint="-0.499984740745262"/>
        <rFont val="Arial"/>
        <family val="2"/>
      </rPr>
      <t>low.</t>
    </r>
  </si>
  <si>
    <t>The application of the model will result in: Fair Value Level 2.</t>
  </si>
  <si>
    <t>here</t>
  </si>
  <si>
    <t>Anh Dinh Thi Hai (RMD - MCRMD) &lt;haianh@vpbank.com.vn&gt;</t>
  </si>
  <si>
    <t>The valuation model has solely observable valuation inputs, well known to other market participants and directly observed on the market.</t>
  </si>
  <si>
    <t>Step 2a. Calculation of accrued interest</t>
  </si>
  <si>
    <t>Step 2b. Finilization</t>
  </si>
  <si>
    <t>Content</t>
  </si>
  <si>
    <t>1. Description</t>
  </si>
  <si>
    <t>2. Model inputs</t>
  </si>
  <si>
    <t>3. Unobservable inputs</t>
  </si>
  <si>
    <t>4. Fair value level</t>
  </si>
  <si>
    <t>5. Calculation formulas</t>
  </si>
  <si>
    <t>6. Example</t>
  </si>
  <si>
    <r>
      <t>The valuation model is a classical discounted cash flows model.
The computation process consist from 2 steps:</t>
    </r>
    <r>
      <rPr>
        <b/>
        <sz val="12"/>
        <color theme="1"/>
        <rFont val="Arial"/>
        <family val="2"/>
      </rPr>
      <t xml:space="preserve">
Step1</t>
    </r>
    <r>
      <rPr>
        <sz val="12"/>
        <color theme="1"/>
        <rFont val="Arial"/>
        <family val="2"/>
      </rPr>
      <t xml:space="preserve">: estimation of all cash flows (both nominal and coupon, if any) that occur after the evaluation date and till the final maturity; mapping of cash flows to discount factors derived from Vietnamese Government bond curve (refer to </t>
    </r>
    <r>
      <rPr>
        <i/>
        <sz val="12"/>
        <color theme="1"/>
        <rFont val="Arial"/>
        <family val="2"/>
      </rPr>
      <t>model input</t>
    </r>
    <r>
      <rPr>
        <sz val="12"/>
        <color theme="1"/>
        <rFont val="Arial"/>
        <family val="2"/>
      </rPr>
      <t xml:space="preserve">), day count convention, holiday convention and computation of discounted cash flows as a product of future cash flows and discount rate. The sum of discounted cash flows is present value of these cash flows and is an evaluation of bond's dirty price.
</t>
    </r>
    <r>
      <rPr>
        <b/>
        <sz val="12"/>
        <color theme="1"/>
        <rFont val="Arial"/>
        <family val="2"/>
      </rPr>
      <t>Step 2</t>
    </r>
    <r>
      <rPr>
        <sz val="12"/>
        <color theme="1"/>
        <rFont val="Arial"/>
        <family val="2"/>
      </rPr>
      <t>: estimation of accrued interest of the bond (these computation is not part of the valuation model); dirty price obtained after step 1 minus accrued interest gives the clean price of the bond.</t>
    </r>
  </si>
  <si>
    <t>CF: stands for cash flows</t>
  </si>
  <si>
    <t>Reuter</t>
  </si>
  <si>
    <t>Discount factor: take into acount day count convention and holiday convention,  d: equal to number of accrued days,T: total days in a coupon payment period</t>
  </si>
  <si>
    <t>GOV_BOND</t>
  </si>
  <si>
    <t>TBILLS</t>
  </si>
  <si>
    <t>SBV_NOTE</t>
  </si>
  <si>
    <t>Vietnamese SBV Bills in VND</t>
  </si>
  <si>
    <t>for GOV_BOND</t>
  </si>
  <si>
    <t>for SBV_NOTE/ TBILLS</t>
  </si>
  <si>
    <t>Report date</t>
  </si>
  <si>
    <t>VND Government bonds curve (VND-BN)</t>
  </si>
  <si>
    <t>VND-BN</t>
  </si>
  <si>
    <t>3M</t>
  </si>
  <si>
    <t>6M</t>
  </si>
  <si>
    <t>9M</t>
  </si>
  <si>
    <t>1Y</t>
  </si>
  <si>
    <t>2Y</t>
  </si>
  <si>
    <t>3Y</t>
  </si>
  <si>
    <t>4Y</t>
  </si>
  <si>
    <t>5Y</t>
  </si>
  <si>
    <t>6Y</t>
  </si>
  <si>
    <t>7Y</t>
  </si>
  <si>
    <t>8Y</t>
  </si>
  <si>
    <t>r</t>
  </si>
  <si>
    <t>t</t>
  </si>
  <si>
    <t>…</t>
  </si>
  <si>
    <t>Discount_rates_VND-BN</t>
  </si>
  <si>
    <t>Date</t>
  </si>
  <si>
    <t>Net present value of future cash flows (Dirty price)</t>
  </si>
  <si>
    <t>ACT/ACT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</si>
</sst>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00_);_(* \(#,##0.000\);_(* &quot;-&quot;??_);_(@_)"/>
    <numFmt numFmtId="166" formatCode="_(* #,##0.0000_);_(* \(#,##0.0000\);_(* &quot;-&quot;??_);_(@_)"/>
  </numFmts>
  <fonts count="23" x14ac:knownFonts="1">
    <font>
      <sz val="12"/>
      <color theme="1"/>
      <name val="Calibri"/>
      <family val="2"/>
      <scheme val="minor"/>
    </font>
    <font>
      <sz val="12"/>
      <color theme="1"/>
      <name val="Arial"/>
      <family val="2"/>
    </font>
    <font>
      <sz val="12"/>
      <color rgb="FFFF0000"/>
      <name val="Arial"/>
      <family val="2"/>
    </font>
    <font>
      <sz val="16"/>
      <color theme="1"/>
      <name val="Arial"/>
      <family val="2"/>
    </font>
    <font>
      <sz val="12"/>
      <color theme="0" tint="-0.499984740745262"/>
      <name val="Arial"/>
      <family val="2"/>
    </font>
    <font>
      <i/>
      <sz val="12"/>
      <color theme="1"/>
      <name val="Arial"/>
      <family val="2"/>
    </font>
    <font>
      <sz val="8"/>
      <name val="Calibri"/>
      <family val="2"/>
      <scheme val="minor"/>
    </font>
    <font>
      <b/>
      <sz val="12"/>
      <color theme="1"/>
      <name val="Arial"/>
      <family val="2"/>
    </font>
    <font>
      <b/>
      <i/>
      <sz val="12"/>
      <color theme="1"/>
      <name val="Arial"/>
      <family val="2"/>
    </font>
    <font>
      <u/>
      <sz val="12"/>
      <color theme="10"/>
      <name val="Calibri"/>
      <family val="2"/>
      <scheme val="minor"/>
    </font>
    <font>
      <u/>
      <sz val="12"/>
      <color theme="11"/>
      <name val="Calibri"/>
      <family val="2"/>
      <scheme val="minor"/>
    </font>
    <font>
      <sz val="12"/>
      <color theme="1"/>
      <name val="Calibri"/>
      <family val="2"/>
      <scheme val="minor"/>
    </font>
    <font>
      <sz val="11"/>
      <color rgb="FF9C0006"/>
      <name val="Calibri"/>
      <family val="2"/>
      <scheme val="minor"/>
    </font>
    <font>
      <sz val="12"/>
      <name val="Arial"/>
      <family val="2"/>
    </font>
    <font>
      <i/>
      <sz val="12"/>
      <color theme="1"/>
      <name val="Arial"/>
      <family val="2"/>
    </font>
    <font>
      <sz val="12"/>
      <color theme="1"/>
      <name val="Arial"/>
      <family val="2"/>
    </font>
    <font>
      <sz val="12"/>
      <color theme="1" tint="0.499984740745262"/>
      <name val="Arial"/>
      <family val="2"/>
    </font>
    <font>
      <sz val="12"/>
      <color rgb="FF9C0006"/>
      <name val="Arial"/>
      <family val="2"/>
    </font>
    <font>
      <b/>
      <sz val="12"/>
      <color theme="1"/>
      <name val="Arial"/>
      <family val="2"/>
    </font>
    <font>
      <b/>
      <i/>
      <sz val="12"/>
      <color theme="1"/>
      <name val="Arial"/>
      <family val="2"/>
    </font>
    <font>
      <b/>
      <sz val="18"/>
      <color theme="1"/>
      <name val="Arial"/>
      <family val="2"/>
    </font>
    <font>
      <sz val="12"/>
      <color theme="9" tint="-0.499984740745262"/>
      <name val="Arial"/>
      <family val="2"/>
    </font>
    <font>
      <u/>
      <sz val="12"/>
      <color theme="10"/>
      <name val="Arial"/>
      <family val="2"/>
    </font>
  </fonts>
  <fills count="4">
    <fill>
      <patternFill patternType="none"/>
    </fill>
    <fill>
      <patternFill patternType="gray125"/>
    </fill>
    <fill>
      <patternFill patternType="solid">
        <fgColor theme="0"/>
        <bgColor indexed="64"/>
      </patternFill>
    </fill>
    <fill>
      <patternFill patternType="solid">
        <fgColor rgb="FFFFC7CE"/>
      </patternFill>
    </fill>
  </fills>
  <borders count="6">
    <border>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s>
  <cellStyleXfs count="7">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43" fontId="11" fillId="0" borderId="0" applyFont="0" applyFill="0" applyBorder="0" applyAlignment="0" applyProtection="0"/>
    <xf numFmtId="0" fontId="12" fillId="3" borderId="0" applyNumberFormat="0" applyBorder="0" applyAlignment="0" applyProtection="0"/>
    <xf numFmtId="0" fontId="9" fillId="0" borderId="0" applyNumberFormat="0" applyFill="0" applyBorder="0" applyAlignment="0" applyProtection="0"/>
    <xf numFmtId="9" fontId="11" fillId="0" borderId="0" applyFont="0" applyFill="0" applyBorder="0" applyAlignment="0" applyProtection="0"/>
  </cellStyleXfs>
  <cellXfs count="53">
    <xf numFmtId="0" fontId="0" fillId="0" borderId="0" xfId="0"/>
    <xf numFmtId="0" fontId="1" fillId="2" borderId="0" xfId="0" applyFont="1" applyFill="1"/>
    <xf numFmtId="0" fontId="2" fillId="2" borderId="0" xfId="0" applyFont="1" applyFill="1"/>
    <xf numFmtId="0" fontId="1" fillId="2" borderId="0" xfId="0" applyFont="1" applyFill="1" applyAlignment="1">
      <alignment horizontal="center"/>
    </xf>
    <xf numFmtId="0" fontId="4" fillId="2" borderId="0" xfId="0" applyFont="1" applyFill="1"/>
    <xf numFmtId="0" fontId="7" fillId="2" borderId="0" xfId="0" applyFont="1" applyFill="1"/>
    <xf numFmtId="0" fontId="8" fillId="2" borderId="0" xfId="0" applyFont="1" applyFill="1"/>
    <xf numFmtId="0" fontId="1" fillId="2" borderId="1" xfId="0" applyFont="1" applyFill="1" applyBorder="1"/>
    <xf numFmtId="0" fontId="1" fillId="2" borderId="3" xfId="0" applyFont="1" applyFill="1" applyBorder="1"/>
    <xf numFmtId="0" fontId="1" fillId="2" borderId="0" xfId="0" applyFont="1" applyFill="1" applyBorder="1"/>
    <xf numFmtId="0" fontId="1" fillId="2" borderId="2" xfId="0" applyFont="1" applyFill="1" applyBorder="1"/>
    <xf numFmtId="0" fontId="5" fillId="2" borderId="0" xfId="0" applyFont="1" applyFill="1" applyAlignment="1">
      <alignment horizontal="right"/>
    </xf>
    <xf numFmtId="0" fontId="13" fillId="2" borderId="0" xfId="0" applyFont="1" applyFill="1"/>
    <xf numFmtId="0" fontId="15" fillId="2" borderId="0" xfId="0" applyFont="1" applyFill="1"/>
    <xf numFmtId="0" fontId="16" fillId="2" borderId="0" xfId="0" applyFont="1" applyFill="1"/>
    <xf numFmtId="0" fontId="15" fillId="2" borderId="0" xfId="0" applyFont="1" applyFill="1" applyAlignment="1">
      <alignment horizontal="center"/>
    </xf>
    <xf numFmtId="0" fontId="14" fillId="2" borderId="0" xfId="0" applyFont="1" applyFill="1" applyAlignment="1"/>
    <xf numFmtId="0" fontId="5" fillId="2" borderId="0" xfId="0" applyFont="1" applyFill="1" applyAlignment="1"/>
    <xf numFmtId="0" fontId="16" fillId="2" borderId="0" xfId="0" applyFont="1" applyFill="1" applyAlignment="1">
      <alignment horizontal="right"/>
    </xf>
    <xf numFmtId="15" fontId="1" fillId="2" borderId="0" xfId="0" applyNumberFormat="1" applyFont="1" applyFill="1"/>
    <xf numFmtId="0" fontId="15" fillId="2" borderId="0" xfId="0" applyFont="1" applyFill="1" applyAlignment="1">
      <alignment horizontal="right"/>
    </xf>
    <xf numFmtId="15" fontId="1" fillId="2" borderId="0" xfId="0" applyNumberFormat="1" applyFont="1" applyFill="1" applyAlignment="1">
      <alignment horizontal="right"/>
    </xf>
    <xf numFmtId="9" fontId="1" fillId="2" borderId="0" xfId="0" applyNumberFormat="1" applyFont="1" applyFill="1" applyAlignment="1">
      <alignment horizontal="right"/>
    </xf>
    <xf numFmtId="0" fontId="15" fillId="2" borderId="1" xfId="0" applyFont="1" applyFill="1" applyBorder="1"/>
    <xf numFmtId="164" fontId="1" fillId="2" borderId="0" xfId="3" applyNumberFormat="1" applyFont="1" applyFill="1"/>
    <xf numFmtId="164" fontId="1" fillId="2" borderId="0" xfId="0" applyNumberFormat="1" applyFont="1" applyFill="1"/>
    <xf numFmtId="164" fontId="17" fillId="3" borderId="0" xfId="4" applyNumberFormat="1" applyFont="1"/>
    <xf numFmtId="0" fontId="14" fillId="2" borderId="0" xfId="0" applyFont="1" applyFill="1"/>
    <xf numFmtId="0" fontId="19" fillId="2" borderId="0" xfId="0" applyFont="1" applyFill="1"/>
    <xf numFmtId="0" fontId="18" fillId="2" borderId="0" xfId="0" applyFont="1" applyFill="1"/>
    <xf numFmtId="0" fontId="22" fillId="2" borderId="0" xfId="5" applyFont="1" applyFill="1"/>
    <xf numFmtId="0" fontId="1" fillId="2" borderId="0" xfId="0" applyFont="1" applyFill="1" applyAlignment="1"/>
    <xf numFmtId="0" fontId="1" fillId="2" borderId="0" xfId="0" applyFont="1" applyFill="1" applyAlignment="1">
      <alignment horizontal="left"/>
    </xf>
    <xf numFmtId="0" fontId="2" fillId="2" borderId="0" xfId="0" applyFont="1" applyFill="1" applyAlignment="1">
      <alignment horizontal="left"/>
    </xf>
    <xf numFmtId="0" fontId="1" fillId="2" borderId="0" xfId="0" applyFont="1" applyFill="1" applyAlignment="1">
      <alignment horizontal="center" vertical="center"/>
    </xf>
    <xf numFmtId="14" fontId="1" fillId="2" borderId="0" xfId="0" applyNumberFormat="1" applyFont="1" applyFill="1"/>
    <xf numFmtId="10" fontId="1" fillId="2" borderId="0" xfId="6" applyNumberFormat="1" applyFont="1" applyFill="1"/>
    <xf numFmtId="43" fontId="1" fillId="2" borderId="0" xfId="3" applyFont="1" applyFill="1"/>
    <xf numFmtId="10" fontId="1" fillId="2" borderId="0" xfId="0" applyNumberFormat="1" applyFont="1" applyFill="1"/>
    <xf numFmtId="165" fontId="1" fillId="2" borderId="0" xfId="0" applyNumberFormat="1" applyFont="1" applyFill="1"/>
    <xf numFmtId="0" fontId="1" fillId="2" borderId="0" xfId="0" applyFont="1" applyFill="1" applyAlignment="1">
      <alignment horizontal="right"/>
    </xf>
    <xf numFmtId="166" fontId="1" fillId="2" borderId="0" xfId="0" applyNumberFormat="1" applyFont="1" applyFill="1"/>
    <xf numFmtId="0" fontId="13" fillId="2" borderId="0" xfId="0" applyFont="1" applyFill="1" applyAlignment="1">
      <alignment horizontal="center"/>
    </xf>
    <xf numFmtId="0" fontId="4" fillId="2" borderId="0" xfId="0" applyFont="1" applyFill="1" applyAlignment="1">
      <alignment horizontal="center"/>
    </xf>
    <xf numFmtId="0" fontId="20" fillId="2" borderId="0" xfId="0" applyFont="1" applyFill="1" applyAlignment="1">
      <alignment horizontal="center" vertical="center" wrapText="1"/>
    </xf>
    <xf numFmtId="0" fontId="1" fillId="2" borderId="0" xfId="0" applyFont="1" applyFill="1" applyAlignment="1">
      <alignment horizontal="center"/>
    </xf>
    <xf numFmtId="0" fontId="1" fillId="2" borderId="0" xfId="0" applyFont="1" applyFill="1" applyAlignment="1">
      <alignment horizontal="left" vertical="top" wrapText="1"/>
    </xf>
    <xf numFmtId="0" fontId="15" fillId="2" borderId="0" xfId="0" applyFont="1" applyFill="1" applyAlignment="1">
      <alignment horizontal="left" vertical="top" wrapText="1"/>
    </xf>
    <xf numFmtId="0" fontId="3" fillId="2" borderId="0" xfId="0" applyFont="1" applyFill="1" applyAlignment="1">
      <alignment horizontal="left" wrapText="1"/>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1" fillId="2" borderId="0" xfId="0" applyFont="1" applyFill="1" applyBorder="1" applyAlignment="1">
      <alignment horizontal="center" wrapText="1"/>
    </xf>
    <xf numFmtId="0" fontId="1" fillId="2" borderId="2" xfId="0" applyFont="1" applyFill="1" applyBorder="1" applyAlignment="1">
      <alignment horizontal="center" wrapText="1"/>
    </xf>
  </cellXfs>
  <cellStyles count="7">
    <cellStyle name="Bad" xfId="4" builtinId="27"/>
    <cellStyle name="Comma" xfId="3" builtinId="3"/>
    <cellStyle name="Followed Hyperlink" xfId="2" builtinId="9" hidden="1"/>
    <cellStyle name="Hyperlink" xfId="1" builtinId="8" hidden="1"/>
    <cellStyle name="Hyperlink" xfId="5" builtinId="8"/>
    <cellStyle name="Normal" xfId="0" builtinId="0"/>
    <cellStyle name="Percent" xfId="6"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215900</xdr:colOff>
      <xdr:row>1</xdr:row>
      <xdr:rowOff>25401</xdr:rowOff>
    </xdr:from>
    <xdr:to>
      <xdr:col>4</xdr:col>
      <xdr:colOff>127000</xdr:colOff>
      <xdr:row>6</xdr:row>
      <xdr:rowOff>18883</xdr:rowOff>
    </xdr:to>
    <xdr:pic>
      <xdr:nvPicPr>
        <xdr:cNvPr id="2" name="Picture 1">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215900" y="228601"/>
          <a:ext cx="2641600" cy="10094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80963</xdr:colOff>
      <xdr:row>6</xdr:row>
      <xdr:rowOff>33337</xdr:rowOff>
    </xdr:from>
    <xdr:to>
      <xdr:col>6</xdr:col>
      <xdr:colOff>289362</xdr:colOff>
      <xdr:row>8</xdr:row>
      <xdr:rowOff>140059</xdr:rowOff>
    </xdr:to>
    <xdr:pic>
      <xdr:nvPicPr>
        <xdr:cNvPr id="4" name="Picture 3">
          <a:extLst>
            <a:ext uri="{FF2B5EF4-FFF2-40B4-BE49-F238E27FC236}">
              <a16:creationId xmlns:a16="http://schemas.microsoft.com/office/drawing/2014/main" xmlns="" id="{DB863815-1005-4B11-A448-9615B7FB45EF}"/>
            </a:ext>
          </a:extLst>
        </xdr:cNvPr>
        <xdr:cNvPicPr>
          <a:picLocks noChangeAspect="1"/>
        </xdr:cNvPicPr>
      </xdr:nvPicPr>
      <xdr:blipFill>
        <a:blip xmlns:r="http://schemas.openxmlformats.org/officeDocument/2006/relationships" r:embed="rId1"/>
        <a:stretch>
          <a:fillRect/>
        </a:stretch>
      </xdr:blipFill>
      <xdr:spPr>
        <a:xfrm>
          <a:off x="361951" y="1500187"/>
          <a:ext cx="4304149" cy="487722"/>
        </a:xfrm>
        <a:prstGeom prst="rect">
          <a:avLst/>
        </a:prstGeom>
      </xdr:spPr>
    </xdr:pic>
    <xdr:clientData/>
  </xdr:twoCellAnchor>
  <xdr:twoCellAnchor>
    <xdr:from>
      <xdr:col>1</xdr:col>
      <xdr:colOff>152400</xdr:colOff>
      <xdr:row>8</xdr:row>
      <xdr:rowOff>180975</xdr:rowOff>
    </xdr:from>
    <xdr:to>
      <xdr:col>3</xdr:col>
      <xdr:colOff>352425</xdr:colOff>
      <xdr:row>9</xdr:row>
      <xdr:rowOff>361950</xdr:rowOff>
    </xdr:to>
    <xdr:pic>
      <xdr:nvPicPr>
        <xdr:cNvPr id="5" name="Picture 4"/>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38150" y="2028825"/>
          <a:ext cx="183832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85725</xdr:colOff>
      <xdr:row>10</xdr:row>
      <xdr:rowOff>247650</xdr:rowOff>
    </xdr:from>
    <xdr:to>
      <xdr:col>3</xdr:col>
      <xdr:colOff>228600</xdr:colOff>
      <xdr:row>11</xdr:row>
      <xdr:rowOff>323850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71475" y="2667000"/>
          <a:ext cx="1781175"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I29"/>
  <sheetViews>
    <sheetView topLeftCell="A10" workbookViewId="0">
      <selection activeCell="G17" sqref="G17"/>
    </sheetView>
  </sheetViews>
  <sheetFormatPr defaultColWidth="10.75" defaultRowHeight="15" x14ac:dyDescent="0.2"/>
  <cols>
    <col min="1" max="1" width="3.375" style="1" customWidth="1"/>
    <col min="2" max="4" width="10.75" style="1"/>
    <col min="5" max="5" width="11.75" style="1" customWidth="1"/>
    <col min="6" max="7" width="10.75" style="1"/>
    <col min="8" max="8" width="11.5" style="1" customWidth="1"/>
    <col min="9" max="9" width="3.75" style="1" customWidth="1"/>
    <col min="10" max="16384" width="10.75" style="1"/>
  </cols>
  <sheetData>
    <row r="5" spans="2:9" x14ac:dyDescent="0.2">
      <c r="G5" s="2" t="s">
        <v>0</v>
      </c>
    </row>
    <row r="9" spans="2:9" ht="51" customHeight="1" x14ac:dyDescent="0.2">
      <c r="B9" s="44" t="s">
        <v>52</v>
      </c>
      <c r="C9" s="44"/>
      <c r="D9" s="44"/>
      <c r="E9" s="44"/>
      <c r="F9" s="44"/>
      <c r="G9" s="44"/>
      <c r="H9" s="44"/>
    </row>
    <row r="10" spans="2:9" x14ac:dyDescent="0.2">
      <c r="C10" s="17"/>
      <c r="D10" s="17"/>
      <c r="E10" s="16" t="s">
        <v>25</v>
      </c>
      <c r="F10" s="17"/>
      <c r="G10" s="18" t="s">
        <v>53</v>
      </c>
      <c r="H10" s="18">
        <v>100</v>
      </c>
    </row>
    <row r="13" spans="2:9" x14ac:dyDescent="0.2">
      <c r="B13" s="1" t="s">
        <v>1</v>
      </c>
      <c r="E13" s="1" t="s">
        <v>72</v>
      </c>
      <c r="F13" s="45" t="s">
        <v>23</v>
      </c>
      <c r="G13" s="45"/>
      <c r="H13" s="45"/>
      <c r="I13" s="45"/>
    </row>
    <row r="14" spans="2:9" x14ac:dyDescent="0.2">
      <c r="E14" s="12" t="s">
        <v>73</v>
      </c>
      <c r="F14" s="42" t="s">
        <v>24</v>
      </c>
      <c r="G14" s="42"/>
      <c r="H14" s="42"/>
      <c r="I14" s="42"/>
    </row>
    <row r="15" spans="2:9" x14ac:dyDescent="0.2">
      <c r="E15" s="12" t="s">
        <v>74</v>
      </c>
      <c r="F15" s="42" t="s">
        <v>75</v>
      </c>
      <c r="G15" s="42"/>
      <c r="H15" s="42"/>
      <c r="I15" s="42"/>
    </row>
    <row r="16" spans="2:9" x14ac:dyDescent="0.2">
      <c r="E16" s="4"/>
      <c r="F16" s="43"/>
      <c r="G16" s="43"/>
      <c r="H16" s="43"/>
      <c r="I16" s="43"/>
    </row>
    <row r="19" spans="2:9" x14ac:dyDescent="0.2">
      <c r="B19" s="1" t="s">
        <v>2</v>
      </c>
      <c r="G19" s="15" t="s">
        <v>57</v>
      </c>
      <c r="H19" s="3"/>
      <c r="I19" s="3"/>
    </row>
    <row r="20" spans="2:9" x14ac:dyDescent="0.2">
      <c r="B20" s="1" t="s">
        <v>3</v>
      </c>
      <c r="G20" s="15" t="s">
        <v>26</v>
      </c>
      <c r="H20" s="3"/>
      <c r="I20" s="3"/>
    </row>
    <row r="21" spans="2:9" x14ac:dyDescent="0.2">
      <c r="B21" s="1" t="s">
        <v>4</v>
      </c>
      <c r="G21" s="15" t="s">
        <v>27</v>
      </c>
      <c r="H21" s="3"/>
      <c r="I21" s="3"/>
    </row>
    <row r="22" spans="2:9" x14ac:dyDescent="0.2">
      <c r="B22" s="1" t="s">
        <v>5</v>
      </c>
      <c r="G22" s="15" t="s">
        <v>27</v>
      </c>
      <c r="H22" s="3"/>
      <c r="I22" s="3"/>
    </row>
    <row r="25" spans="2:9" ht="15.75" x14ac:dyDescent="0.25">
      <c r="B25" s="29" t="s">
        <v>61</v>
      </c>
    </row>
    <row r="26" spans="2:9" x14ac:dyDescent="0.2">
      <c r="B26" s="30" t="s">
        <v>62</v>
      </c>
      <c r="C26" s="13"/>
      <c r="D26" s="13"/>
      <c r="E26" s="30" t="s">
        <v>66</v>
      </c>
    </row>
    <row r="27" spans="2:9" x14ac:dyDescent="0.2">
      <c r="B27" s="30" t="s">
        <v>63</v>
      </c>
      <c r="C27" s="13"/>
      <c r="D27" s="13"/>
      <c r="E27" s="30" t="s">
        <v>67</v>
      </c>
    </row>
    <row r="28" spans="2:9" x14ac:dyDescent="0.2">
      <c r="B28" s="30" t="s">
        <v>64</v>
      </c>
      <c r="C28" s="13"/>
      <c r="D28" s="13"/>
      <c r="E28" s="13"/>
    </row>
    <row r="29" spans="2:9" x14ac:dyDescent="0.2">
      <c r="B29" s="30" t="s">
        <v>65</v>
      </c>
      <c r="C29" s="13"/>
      <c r="D29" s="13"/>
      <c r="E29" s="13"/>
    </row>
  </sheetData>
  <mergeCells count="5">
    <mergeCell ref="F14:I14"/>
    <mergeCell ref="F15:I15"/>
    <mergeCell ref="F16:I16"/>
    <mergeCell ref="B9:H9"/>
    <mergeCell ref="F13:I13"/>
  </mergeCells>
  <phoneticPr fontId="6" type="noConversion"/>
  <hyperlinks>
    <hyperlink ref="B26" location="'1. Description'!A1" display="1. Description"/>
    <hyperlink ref="B27" location="'2. Model inputs'!A1" display="2. Model inputs"/>
    <hyperlink ref="B28" location="'3. Unobservable inputs'!A1" display="3. Unobservable inputs"/>
    <hyperlink ref="B29" location="'4. Fair Value Level'!A1" display="4. Fair value level"/>
    <hyperlink ref="E26" location="'5. Calculation formulas'!A1" display="5. Calculation formulas"/>
    <hyperlink ref="E27" location="'6. Example'!A1" display="6. Exampl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1"/>
  <sheetViews>
    <sheetView topLeftCell="A4" workbookViewId="0">
      <selection activeCell="L5" sqref="L5"/>
    </sheetView>
  </sheetViews>
  <sheetFormatPr defaultColWidth="10.75" defaultRowHeight="15" x14ac:dyDescent="0.2"/>
  <cols>
    <col min="1" max="1" width="2.75" style="1" customWidth="1"/>
    <col min="2" max="8" width="10.75" style="1"/>
    <col min="9" max="9" width="10" style="1" customWidth="1"/>
    <col min="10" max="16384" width="10.75" style="1"/>
  </cols>
  <sheetData>
    <row r="3" spans="2:10" ht="38.25" customHeight="1" x14ac:dyDescent="0.3">
      <c r="B3" s="48" t="str">
        <f>MAIN!B9</f>
        <v>Valuation model for fixed-rate Vietnamese Government bonds in local currency</v>
      </c>
      <c r="C3" s="48"/>
      <c r="D3" s="48"/>
      <c r="E3" s="48"/>
      <c r="F3" s="48"/>
      <c r="G3" s="48"/>
      <c r="H3" s="48"/>
      <c r="I3" s="48"/>
      <c r="J3" s="48"/>
    </row>
    <row r="5" spans="2:10" x14ac:dyDescent="0.2">
      <c r="B5" s="28" t="s">
        <v>10</v>
      </c>
    </row>
    <row r="7" spans="2:10" ht="180" customHeight="1" x14ac:dyDescent="0.2">
      <c r="B7" s="46" t="s">
        <v>68</v>
      </c>
      <c r="C7" s="47"/>
      <c r="D7" s="47"/>
      <c r="E7" s="47"/>
      <c r="F7" s="47"/>
      <c r="G7" s="47"/>
      <c r="H7" s="47"/>
      <c r="I7" s="47"/>
      <c r="J7" s="47"/>
    </row>
    <row r="9" spans="2:10" x14ac:dyDescent="0.2">
      <c r="B9" s="28" t="s">
        <v>51</v>
      </c>
    </row>
    <row r="11" spans="2:10" ht="68.25" customHeight="1" x14ac:dyDescent="0.2">
      <c r="B11" s="46" t="s">
        <v>54</v>
      </c>
      <c r="C11" s="47"/>
      <c r="D11" s="47"/>
      <c r="E11" s="47"/>
      <c r="F11" s="47"/>
      <c r="G11" s="47"/>
      <c r="H11" s="47"/>
      <c r="I11" s="47"/>
      <c r="J11" s="47"/>
    </row>
  </sheetData>
  <mergeCells count="3">
    <mergeCell ref="B7:J7"/>
    <mergeCell ref="B3:J3"/>
    <mergeCell ref="B11:J11"/>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8"/>
  <sheetViews>
    <sheetView workbookViewId="0">
      <selection activeCell="B9" sqref="B9:C10"/>
    </sheetView>
  </sheetViews>
  <sheetFormatPr defaultColWidth="10.75" defaultRowHeight="15" x14ac:dyDescent="0.2"/>
  <cols>
    <col min="1" max="1" width="3" style="1" customWidth="1"/>
    <col min="2" max="2" width="10.75" style="1"/>
    <col min="3" max="3" width="19.75" style="1" customWidth="1"/>
    <col min="4" max="8" width="10.75" style="1"/>
    <col min="9" max="9" width="3.375" style="1" customWidth="1"/>
    <col min="10" max="16384" width="10.75" style="1"/>
  </cols>
  <sheetData>
    <row r="3" spans="2:8" ht="42.75" customHeight="1" x14ac:dyDescent="0.3">
      <c r="B3" s="48" t="str">
        <f>MAIN!B9</f>
        <v>Valuation model for fixed-rate Vietnamese Government bonds in local currency</v>
      </c>
      <c r="C3" s="48"/>
      <c r="D3" s="48"/>
      <c r="E3" s="48"/>
      <c r="F3" s="48"/>
      <c r="G3" s="48"/>
      <c r="H3" s="48"/>
    </row>
    <row r="6" spans="2:8" x14ac:dyDescent="0.2">
      <c r="B6" s="6" t="s">
        <v>8</v>
      </c>
      <c r="H6" s="11" t="s">
        <v>11</v>
      </c>
    </row>
    <row r="8" spans="2:8" x14ac:dyDescent="0.2">
      <c r="B8" s="7" t="s">
        <v>6</v>
      </c>
      <c r="C8" s="8"/>
      <c r="D8" s="7" t="s">
        <v>7</v>
      </c>
      <c r="E8" s="7"/>
      <c r="F8" s="7"/>
      <c r="G8" s="7"/>
      <c r="H8" s="7"/>
    </row>
    <row r="9" spans="2:8" x14ac:dyDescent="0.2">
      <c r="B9" s="49" t="s">
        <v>79</v>
      </c>
      <c r="C9" s="50"/>
      <c r="D9" s="1" t="s">
        <v>70</v>
      </c>
    </row>
    <row r="10" spans="2:8" x14ac:dyDescent="0.2">
      <c r="B10" s="51"/>
      <c r="C10" s="52"/>
    </row>
    <row r="11" spans="2:8" x14ac:dyDescent="0.2">
      <c r="B11" s="9"/>
      <c r="C11" s="10"/>
    </row>
    <row r="12" spans="2:8" x14ac:dyDescent="0.2">
      <c r="B12" s="9"/>
      <c r="C12" s="10"/>
    </row>
    <row r="13" spans="2:8" x14ac:dyDescent="0.2">
      <c r="B13" s="9"/>
      <c r="C13" s="10"/>
    </row>
    <row r="14" spans="2:8" x14ac:dyDescent="0.2">
      <c r="B14" s="9"/>
      <c r="C14" s="10"/>
    </row>
    <row r="17" spans="2:8" x14ac:dyDescent="0.2">
      <c r="B17" s="6" t="s">
        <v>9</v>
      </c>
      <c r="H17" s="11" t="s">
        <v>11</v>
      </c>
    </row>
    <row r="19" spans="2:8" x14ac:dyDescent="0.2">
      <c r="B19" s="7" t="s">
        <v>6</v>
      </c>
      <c r="C19" s="8"/>
      <c r="D19" s="7" t="s">
        <v>10</v>
      </c>
      <c r="E19" s="7"/>
      <c r="F19" s="7"/>
      <c r="G19" s="7"/>
      <c r="H19" s="7"/>
    </row>
    <row r="20" spans="2:8" x14ac:dyDescent="0.2">
      <c r="B20" s="9"/>
      <c r="C20" s="10"/>
    </row>
    <row r="21" spans="2:8" x14ac:dyDescent="0.2">
      <c r="B21" s="9"/>
      <c r="C21" s="10"/>
    </row>
    <row r="22" spans="2:8" x14ac:dyDescent="0.2">
      <c r="B22" s="9"/>
      <c r="C22" s="10"/>
    </row>
    <row r="23" spans="2:8" x14ac:dyDescent="0.2">
      <c r="B23" s="9"/>
      <c r="C23" s="10"/>
    </row>
    <row r="24" spans="2:8" x14ac:dyDescent="0.2">
      <c r="B24" s="9"/>
      <c r="C24" s="10"/>
    </row>
    <row r="25" spans="2:8" x14ac:dyDescent="0.2">
      <c r="B25" s="9"/>
      <c r="C25" s="10"/>
    </row>
    <row r="28" spans="2:8" ht="15.75" x14ac:dyDescent="0.25">
      <c r="B28" s="5" t="s">
        <v>12</v>
      </c>
    </row>
  </sheetData>
  <mergeCells count="2">
    <mergeCell ref="B3:H3"/>
    <mergeCell ref="B9:C10"/>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2"/>
  <sheetViews>
    <sheetView workbookViewId="0">
      <selection activeCell="J7" sqref="J7"/>
    </sheetView>
  </sheetViews>
  <sheetFormatPr defaultColWidth="10.75" defaultRowHeight="15" x14ac:dyDescent="0.2"/>
  <cols>
    <col min="1" max="1" width="2.375" style="1" customWidth="1"/>
    <col min="2" max="8" width="10.75" style="1"/>
    <col min="9" max="9" width="3.75" style="1" customWidth="1"/>
    <col min="10" max="16384" width="10.75" style="1"/>
  </cols>
  <sheetData>
    <row r="3" spans="2:8" ht="40.9" customHeight="1" x14ac:dyDescent="0.3">
      <c r="B3" s="48" t="str">
        <f>MAIN!B9</f>
        <v>Valuation model for fixed-rate Vietnamese Government bonds in local currency</v>
      </c>
      <c r="C3" s="48"/>
      <c r="D3" s="48"/>
      <c r="E3" s="48"/>
      <c r="F3" s="48"/>
      <c r="G3" s="48"/>
      <c r="H3" s="48"/>
    </row>
    <row r="5" spans="2:8" x14ac:dyDescent="0.2">
      <c r="B5" s="6" t="s">
        <v>13</v>
      </c>
    </row>
    <row r="7" spans="2:8" ht="159.94999999999999" customHeight="1" x14ac:dyDescent="0.2">
      <c r="B7" s="47" t="s">
        <v>28</v>
      </c>
      <c r="C7" s="46"/>
      <c r="D7" s="46"/>
      <c r="E7" s="46"/>
      <c r="F7" s="46"/>
      <c r="G7" s="46"/>
      <c r="H7" s="46"/>
    </row>
    <row r="10" spans="2:8" x14ac:dyDescent="0.2">
      <c r="B10" s="6" t="s">
        <v>14</v>
      </c>
    </row>
    <row r="12" spans="2:8" x14ac:dyDescent="0.2">
      <c r="B12" s="14" t="s">
        <v>15</v>
      </c>
    </row>
  </sheetData>
  <mergeCells count="2">
    <mergeCell ref="B3:H3"/>
    <mergeCell ref="B7:H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7"/>
  <sheetViews>
    <sheetView workbookViewId="0">
      <selection activeCell="K14" sqref="K14"/>
    </sheetView>
  </sheetViews>
  <sheetFormatPr defaultColWidth="10.75" defaultRowHeight="15" x14ac:dyDescent="0.2"/>
  <cols>
    <col min="1" max="1" width="3.5" style="1" customWidth="1"/>
    <col min="2" max="8" width="10.75" style="1"/>
    <col min="9" max="9" width="2" style="1" customWidth="1"/>
    <col min="10" max="16384" width="10.75" style="1"/>
  </cols>
  <sheetData>
    <row r="3" spans="2:8" ht="44.25" customHeight="1" x14ac:dyDescent="0.3">
      <c r="B3" s="48" t="str">
        <f>MAIN!B9</f>
        <v>Valuation model for fixed-rate Vietnamese Government bonds in local currency</v>
      </c>
      <c r="C3" s="48"/>
      <c r="D3" s="48"/>
      <c r="E3" s="48"/>
      <c r="F3" s="48"/>
      <c r="G3" s="48"/>
      <c r="H3" s="48"/>
    </row>
    <row r="5" spans="2:8" x14ac:dyDescent="0.2">
      <c r="B5" s="6" t="s">
        <v>16</v>
      </c>
    </row>
    <row r="7" spans="2:8" x14ac:dyDescent="0.2">
      <c r="B7" s="13" t="s">
        <v>55</v>
      </c>
    </row>
    <row r="8" spans="2:8" x14ac:dyDescent="0.2">
      <c r="B8" s="45"/>
      <c r="C8" s="45"/>
      <c r="D8" s="45"/>
      <c r="E8" s="45"/>
      <c r="F8" s="45"/>
      <c r="G8" s="45"/>
      <c r="H8" s="45"/>
    </row>
    <row r="9" spans="2:8" x14ac:dyDescent="0.2">
      <c r="B9" s="13"/>
    </row>
    <row r="11" spans="2:8" x14ac:dyDescent="0.2">
      <c r="B11" s="28" t="s">
        <v>17</v>
      </c>
    </row>
    <row r="13" spans="2:8" ht="15" customHeight="1" x14ac:dyDescent="0.2">
      <c r="B13" s="46" t="s">
        <v>58</v>
      </c>
      <c r="C13" s="46"/>
      <c r="D13" s="46"/>
      <c r="E13" s="46"/>
      <c r="F13" s="46"/>
      <c r="G13" s="46"/>
      <c r="H13" s="46"/>
    </row>
    <row r="14" spans="2:8" x14ac:dyDescent="0.2">
      <c r="B14" s="46"/>
      <c r="C14" s="46"/>
      <c r="D14" s="46"/>
      <c r="E14" s="46"/>
      <c r="F14" s="46"/>
      <c r="G14" s="46"/>
      <c r="H14" s="46"/>
    </row>
    <row r="15" spans="2:8" x14ac:dyDescent="0.2">
      <c r="B15" s="46"/>
      <c r="C15" s="46"/>
      <c r="D15" s="46"/>
      <c r="E15" s="46"/>
      <c r="F15" s="46"/>
      <c r="G15" s="46"/>
      <c r="H15" s="46"/>
    </row>
    <row r="16" spans="2:8" x14ac:dyDescent="0.2">
      <c r="B16" s="46"/>
      <c r="C16" s="46"/>
      <c r="D16" s="46"/>
      <c r="E16" s="46"/>
      <c r="F16" s="46"/>
      <c r="G16" s="46"/>
      <c r="H16" s="46"/>
    </row>
    <row r="17" spans="2:8" x14ac:dyDescent="0.2">
      <c r="B17" s="46"/>
      <c r="C17" s="46"/>
      <c r="D17" s="46"/>
      <c r="E17" s="46"/>
      <c r="F17" s="46"/>
      <c r="G17" s="46"/>
      <c r="H17" s="46"/>
    </row>
  </sheetData>
  <mergeCells count="3">
    <mergeCell ref="B3:H3"/>
    <mergeCell ref="B8:H8"/>
    <mergeCell ref="B13:H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6"/>
  <sheetViews>
    <sheetView workbookViewId="0">
      <selection activeCell="F17" sqref="F17"/>
    </sheetView>
  </sheetViews>
  <sheetFormatPr defaultColWidth="10.75" defaultRowHeight="15" x14ac:dyDescent="0.2"/>
  <cols>
    <col min="1" max="1" width="3.75" style="1" customWidth="1"/>
    <col min="2" max="16384" width="10.75" style="1"/>
  </cols>
  <sheetData>
    <row r="3" spans="2:8" ht="40.5" customHeight="1" x14ac:dyDescent="0.3">
      <c r="B3" s="48" t="str">
        <f>MAIN!B9</f>
        <v>Valuation model for fixed-rate Vietnamese Government bonds in local currency</v>
      </c>
      <c r="C3" s="48"/>
      <c r="D3" s="48"/>
      <c r="E3" s="48"/>
      <c r="F3" s="48"/>
      <c r="G3" s="48"/>
      <c r="H3" s="48"/>
    </row>
    <row r="5" spans="2:8" x14ac:dyDescent="0.2">
      <c r="B5" s="6" t="s">
        <v>18</v>
      </c>
    </row>
    <row r="10" spans="2:8" ht="30" customHeight="1" x14ac:dyDescent="0.25">
      <c r="B10"/>
      <c r="E10" s="34" t="s">
        <v>76</v>
      </c>
      <c r="F10"/>
    </row>
    <row r="11" spans="2:8" ht="24" customHeight="1" x14ac:dyDescent="0.2"/>
    <row r="12" spans="2:8" ht="32.25" customHeight="1" x14ac:dyDescent="0.2">
      <c r="E12" s="34" t="s">
        <v>77</v>
      </c>
    </row>
    <row r="13" spans="2:8" x14ac:dyDescent="0.2">
      <c r="B13" s="27" t="s">
        <v>56</v>
      </c>
    </row>
    <row r="14" spans="2:8" x14ac:dyDescent="0.2">
      <c r="B14" s="31" t="s">
        <v>69</v>
      </c>
    </row>
    <row r="15" spans="2:8" x14ac:dyDescent="0.2">
      <c r="B15" s="32" t="s">
        <v>71</v>
      </c>
    </row>
    <row r="16" spans="2:8" x14ac:dyDescent="0.2">
      <c r="B16" s="33"/>
    </row>
  </sheetData>
  <mergeCells count="1">
    <mergeCell ref="B3:H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51"/>
  <sheetViews>
    <sheetView tabSelected="1" topLeftCell="A7" workbookViewId="0">
      <selection activeCell="L24" sqref="L24"/>
    </sheetView>
  </sheetViews>
  <sheetFormatPr defaultColWidth="10.75" defaultRowHeight="15" x14ac:dyDescent="0.2"/>
  <cols>
    <col min="1" max="1" width="3.125" style="1" customWidth="1"/>
    <col min="2" max="2" width="18.125" style="1" customWidth="1"/>
    <col min="3" max="3" width="16" style="1" bestFit="1" customWidth="1"/>
    <col min="4" max="4" width="15.625" style="1" customWidth="1"/>
    <col min="5" max="5" width="11.75" style="1" customWidth="1"/>
    <col min="6" max="6" width="11.125" style="1" bestFit="1" customWidth="1"/>
    <col min="7" max="16384" width="10.75" style="1"/>
  </cols>
  <sheetData>
    <row r="3" spans="2:13" ht="39" customHeight="1" x14ac:dyDescent="0.3">
      <c r="B3" s="48" t="str">
        <f>MAIN!B9</f>
        <v>Valuation model for fixed-rate Vietnamese Government bonds in local currency</v>
      </c>
      <c r="C3" s="48"/>
      <c r="D3" s="48"/>
      <c r="E3" s="48"/>
      <c r="F3" s="48"/>
      <c r="G3" s="48"/>
      <c r="H3" s="48"/>
    </row>
    <row r="5" spans="2:13" x14ac:dyDescent="0.2">
      <c r="B5" s="6" t="s">
        <v>19</v>
      </c>
    </row>
    <row r="7" spans="2:13" x14ac:dyDescent="0.2">
      <c r="B7" s="46" t="s">
        <v>20</v>
      </c>
      <c r="C7" s="46"/>
      <c r="D7" s="46"/>
      <c r="E7" s="46"/>
      <c r="F7" s="46"/>
      <c r="G7" s="46"/>
      <c r="H7" s="46"/>
    </row>
    <row r="10" spans="2:13" x14ac:dyDescent="0.2">
      <c r="B10" s="6" t="s">
        <v>21</v>
      </c>
    </row>
    <row r="11" spans="2:13" x14ac:dyDescent="0.2">
      <c r="E11" s="1" t="s">
        <v>78</v>
      </c>
      <c r="F11" s="35">
        <v>43829</v>
      </c>
      <c r="L11" s="1" t="s">
        <v>80</v>
      </c>
    </row>
    <row r="12" spans="2:13" x14ac:dyDescent="0.2">
      <c r="B12" s="23" t="s">
        <v>29</v>
      </c>
      <c r="C12" s="7"/>
      <c r="E12" s="7" t="s">
        <v>96</v>
      </c>
      <c r="F12" s="7"/>
      <c r="G12" s="7" t="s">
        <v>93</v>
      </c>
      <c r="H12" s="7" t="s">
        <v>92</v>
      </c>
      <c r="I12" s="7" t="s">
        <v>95</v>
      </c>
      <c r="K12" s="1">
        <v>0.25</v>
      </c>
      <c r="L12" s="1" t="s">
        <v>81</v>
      </c>
      <c r="M12" s="36">
        <v>1.4000200000000001E-2</v>
      </c>
    </row>
    <row r="13" spans="2:13" x14ac:dyDescent="0.2">
      <c r="B13" s="13" t="s">
        <v>30</v>
      </c>
      <c r="C13" s="24">
        <v>100000</v>
      </c>
      <c r="E13" s="19">
        <v>43877</v>
      </c>
      <c r="G13" s="37">
        <f>(E13-$F$11)/365</f>
        <v>0.13150684931506848</v>
      </c>
      <c r="H13" s="38">
        <f>(K13-G13)*M12-(K12-G13)*M13</f>
        <v>3.4348669178082191E-3</v>
      </c>
      <c r="I13" s="41">
        <f>1/((1+H13)^G13)</f>
        <v>0.99954916713694664</v>
      </c>
      <c r="K13" s="1">
        <v>0.5</v>
      </c>
      <c r="L13" s="1" t="s">
        <v>82</v>
      </c>
      <c r="M13" s="36">
        <v>1.45503E-2</v>
      </c>
    </row>
    <row r="14" spans="2:13" x14ac:dyDescent="0.2">
      <c r="B14" s="13" t="s">
        <v>31</v>
      </c>
      <c r="C14" s="21">
        <v>42782</v>
      </c>
      <c r="E14" s="19">
        <v>44243</v>
      </c>
      <c r="G14" s="37">
        <f t="shared" ref="G14:G20" si="0">(E14-$F$11)/365</f>
        <v>1.1342465753424658</v>
      </c>
      <c r="H14" s="36">
        <f>(K16-G14)*M15+(G14-K15)*M16</f>
        <v>1.4149704109589042E-2</v>
      </c>
      <c r="I14" s="39">
        <f>1/((1+H14)^G14)</f>
        <v>0.98418955115767803</v>
      </c>
      <c r="K14" s="1">
        <v>0.75</v>
      </c>
      <c r="L14" s="1" t="s">
        <v>83</v>
      </c>
      <c r="M14" s="36">
        <v>1.5096E-2</v>
      </c>
    </row>
    <row r="15" spans="2:13" x14ac:dyDescent="0.2">
      <c r="B15" s="13" t="s">
        <v>32</v>
      </c>
      <c r="C15" s="21">
        <v>46434</v>
      </c>
      <c r="E15" s="19">
        <v>44608</v>
      </c>
      <c r="G15" s="37">
        <f t="shared" si="0"/>
        <v>2.1342465753424658</v>
      </c>
      <c r="H15" s="36">
        <f>(K17-G15)*M16+(G15-K16)*M17</f>
        <v>1.528130410958904E-2</v>
      </c>
      <c r="I15" s="39">
        <f t="shared" ref="I15:I19" si="1">1/((1+H15)^G15)</f>
        <v>0.9681508296297574</v>
      </c>
      <c r="K15" s="1">
        <v>1</v>
      </c>
      <c r="L15" s="1" t="s">
        <v>84</v>
      </c>
      <c r="M15" s="36">
        <v>1.4007E-2</v>
      </c>
    </row>
    <row r="16" spans="2:13" x14ac:dyDescent="0.2">
      <c r="B16" s="13" t="s">
        <v>33</v>
      </c>
      <c r="C16" s="22">
        <v>0.06</v>
      </c>
      <c r="E16" s="19">
        <v>44973</v>
      </c>
      <c r="G16" s="37">
        <f t="shared" si="0"/>
        <v>3.1342465753424658</v>
      </c>
      <c r="H16" s="36">
        <f t="shared" ref="H16:H20" si="2">(K18-G16)*M17+(G16-K17)*M18</f>
        <v>1.6927394520547947E-2</v>
      </c>
      <c r="I16" s="39">
        <f t="shared" si="1"/>
        <v>0.9487493893725073</v>
      </c>
      <c r="K16" s="1">
        <v>2</v>
      </c>
      <c r="L16" s="1" t="s">
        <v>85</v>
      </c>
      <c r="M16" s="36">
        <v>1.5069999999999998E-2</v>
      </c>
    </row>
    <row r="17" spans="2:13" x14ac:dyDescent="0.2">
      <c r="B17" s="13" t="s">
        <v>34</v>
      </c>
      <c r="C17" s="20" t="s">
        <v>35</v>
      </c>
      <c r="E17" s="19">
        <v>45338</v>
      </c>
      <c r="G17" s="37">
        <f t="shared" si="0"/>
        <v>4.1342465753424653</v>
      </c>
      <c r="H17" s="36">
        <f>(K19-G17)*M18+(G17-K18)*M19</f>
        <v>1.9103101369863013E-2</v>
      </c>
      <c r="I17" s="39">
        <f t="shared" si="1"/>
        <v>0.92474981284047786</v>
      </c>
      <c r="K17" s="1">
        <v>3</v>
      </c>
      <c r="L17" s="1" t="s">
        <v>86</v>
      </c>
      <c r="M17" s="36">
        <v>1.6644000000000003E-2</v>
      </c>
    </row>
    <row r="18" spans="2:13" x14ac:dyDescent="0.2">
      <c r="B18" s="13" t="s">
        <v>36</v>
      </c>
      <c r="C18" s="20" t="s">
        <v>37</v>
      </c>
      <c r="E18" s="19">
        <v>45704</v>
      </c>
      <c r="G18" s="37">
        <f t="shared" si="0"/>
        <v>5.1369863013698627</v>
      </c>
      <c r="H18" s="36">
        <f t="shared" si="2"/>
        <v>2.1738958904109588E-2</v>
      </c>
      <c r="I18" s="39">
        <f t="shared" si="1"/>
        <v>0.89540762343549229</v>
      </c>
      <c r="K18" s="1">
        <v>4</v>
      </c>
      <c r="L18" s="1" t="s">
        <v>87</v>
      </c>
      <c r="M18" s="36">
        <v>1.8755000000000001E-2</v>
      </c>
    </row>
    <row r="19" spans="2:13" x14ac:dyDescent="0.2">
      <c r="B19" s="13" t="s">
        <v>45</v>
      </c>
      <c r="C19" s="20" t="s">
        <v>38</v>
      </c>
      <c r="E19" s="19">
        <v>46069</v>
      </c>
      <c r="G19" s="37">
        <f t="shared" si="0"/>
        <v>6.1369863013698627</v>
      </c>
      <c r="H19" s="36">
        <f t="shared" si="2"/>
        <v>2.4600082191780819E-2</v>
      </c>
      <c r="I19" s="39">
        <f t="shared" si="1"/>
        <v>0.86144563624920178</v>
      </c>
      <c r="K19" s="1">
        <v>5</v>
      </c>
      <c r="L19" s="1" t="s">
        <v>88</v>
      </c>
      <c r="M19" s="36">
        <v>2.1347999999999999E-2</v>
      </c>
    </row>
    <row r="20" spans="2:13" x14ac:dyDescent="0.2">
      <c r="B20" s="13" t="s">
        <v>46</v>
      </c>
      <c r="C20" s="40" t="s">
        <v>98</v>
      </c>
      <c r="E20" s="19">
        <v>46434</v>
      </c>
      <c r="G20" s="37">
        <f t="shared" si="0"/>
        <v>7.1369863013698627</v>
      </c>
      <c r="H20" s="36">
        <f t="shared" si="2"/>
        <v>2.7481150684931503E-2</v>
      </c>
      <c r="I20" s="39">
        <f>1/((1+H20)^G20)</f>
        <v>0.82408137365947454</v>
      </c>
      <c r="K20" s="1">
        <v>6</v>
      </c>
      <c r="L20" s="1" t="s">
        <v>89</v>
      </c>
      <c r="M20" s="36">
        <v>2.4201999999999998E-2</v>
      </c>
    </row>
    <row r="21" spans="2:13" x14ac:dyDescent="0.2">
      <c r="K21" s="1">
        <v>7</v>
      </c>
      <c r="L21" s="1" t="s">
        <v>90</v>
      </c>
      <c r="M21" s="36">
        <v>2.7108E-2</v>
      </c>
    </row>
    <row r="22" spans="2:13" x14ac:dyDescent="0.2">
      <c r="B22" s="6" t="s">
        <v>22</v>
      </c>
      <c r="K22" s="1">
        <v>8</v>
      </c>
      <c r="L22" s="1" t="s">
        <v>91</v>
      </c>
      <c r="M22" s="36">
        <v>2.9832000000000001E-2</v>
      </c>
    </row>
    <row r="23" spans="2:13" x14ac:dyDescent="0.2">
      <c r="L23" s="1" t="s">
        <v>94</v>
      </c>
    </row>
    <row r="24" spans="2:13" x14ac:dyDescent="0.2">
      <c r="B24" s="27" t="s">
        <v>50</v>
      </c>
      <c r="C24" s="27"/>
      <c r="D24" s="27"/>
      <c r="E24" s="27"/>
      <c r="F24" s="27"/>
      <c r="G24" s="27"/>
    </row>
    <row r="26" spans="2:13" x14ac:dyDescent="0.2">
      <c r="B26" s="23" t="s">
        <v>39</v>
      </c>
      <c r="C26" s="23" t="s">
        <v>40</v>
      </c>
      <c r="D26" s="23" t="s">
        <v>41</v>
      </c>
      <c r="E26" s="7"/>
    </row>
    <row r="27" spans="2:13" x14ac:dyDescent="0.2">
      <c r="B27" s="19">
        <v>43877</v>
      </c>
      <c r="C27" s="24">
        <f>$C$16*$C$13</f>
        <v>6000</v>
      </c>
      <c r="D27" s="24">
        <f>C27*I13</f>
        <v>5997.2950028216801</v>
      </c>
    </row>
    <row r="28" spans="2:13" x14ac:dyDescent="0.2">
      <c r="B28" s="19">
        <v>44243</v>
      </c>
      <c r="C28" s="24">
        <f t="shared" ref="C28:C33" si="3">$C$16*$C$13</f>
        <v>6000</v>
      </c>
      <c r="D28" s="24">
        <f t="shared" ref="D28:D34" si="4">C28*I14</f>
        <v>5905.1373069460678</v>
      </c>
    </row>
    <row r="29" spans="2:13" x14ac:dyDescent="0.2">
      <c r="B29" s="19">
        <v>44608</v>
      </c>
      <c r="C29" s="24">
        <f t="shared" si="3"/>
        <v>6000</v>
      </c>
      <c r="D29" s="24">
        <f t="shared" si="4"/>
        <v>5808.904977778544</v>
      </c>
    </row>
    <row r="30" spans="2:13" x14ac:dyDescent="0.2">
      <c r="B30" s="19">
        <v>44973</v>
      </c>
      <c r="C30" s="24">
        <f t="shared" si="3"/>
        <v>6000</v>
      </c>
      <c r="D30" s="24">
        <f t="shared" si="4"/>
        <v>5692.4963362350436</v>
      </c>
    </row>
    <row r="31" spans="2:13" x14ac:dyDescent="0.2">
      <c r="B31" s="19">
        <v>45338</v>
      </c>
      <c r="C31" s="24">
        <f t="shared" si="3"/>
        <v>6000</v>
      </c>
      <c r="D31" s="24">
        <f t="shared" si="4"/>
        <v>5548.4988770428672</v>
      </c>
    </row>
    <row r="32" spans="2:13" x14ac:dyDescent="0.2">
      <c r="B32" s="19">
        <v>45704</v>
      </c>
      <c r="C32" s="24">
        <f t="shared" si="3"/>
        <v>6000</v>
      </c>
      <c r="D32" s="24">
        <f t="shared" si="4"/>
        <v>5372.4457406129541</v>
      </c>
    </row>
    <row r="33" spans="2:4" x14ac:dyDescent="0.2">
      <c r="B33" s="19">
        <v>46069</v>
      </c>
      <c r="C33" s="24">
        <f t="shared" si="3"/>
        <v>6000</v>
      </c>
      <c r="D33" s="24">
        <f t="shared" si="4"/>
        <v>5168.6738174952106</v>
      </c>
    </row>
    <row r="34" spans="2:4" x14ac:dyDescent="0.2">
      <c r="B34" s="19">
        <v>46434</v>
      </c>
      <c r="C34" s="24">
        <f>C13+$C$16*$C$13</f>
        <v>106000</v>
      </c>
      <c r="D34" s="24">
        <f t="shared" si="4"/>
        <v>87352.625607904294</v>
      </c>
    </row>
    <row r="35" spans="2:4" x14ac:dyDescent="0.2">
      <c r="B35" s="19"/>
      <c r="C35" s="24"/>
      <c r="D35" s="24"/>
    </row>
    <row r="37" spans="2:4" x14ac:dyDescent="0.2">
      <c r="B37" s="1" t="s">
        <v>97</v>
      </c>
      <c r="D37" s="25">
        <f>SUM(D27:D34)</f>
        <v>126846.07766683666</v>
      </c>
    </row>
    <row r="40" spans="2:4" x14ac:dyDescent="0.2">
      <c r="B40" s="27" t="s">
        <v>59</v>
      </c>
    </row>
    <row r="42" spans="2:4" x14ac:dyDescent="0.2">
      <c r="B42" s="23" t="s">
        <v>42</v>
      </c>
      <c r="C42" s="7"/>
      <c r="D42" s="7"/>
    </row>
    <row r="43" spans="2:4" x14ac:dyDescent="0.2">
      <c r="B43" s="13" t="s">
        <v>43</v>
      </c>
      <c r="D43" s="19">
        <v>43512</v>
      </c>
    </row>
    <row r="44" spans="2:4" x14ac:dyDescent="0.2">
      <c r="B44" s="13" t="s">
        <v>44</v>
      </c>
      <c r="D44" s="19">
        <v>43877</v>
      </c>
    </row>
    <row r="45" spans="2:4" x14ac:dyDescent="0.2">
      <c r="B45" s="13" t="s">
        <v>47</v>
      </c>
      <c r="D45" s="19">
        <v>43829</v>
      </c>
    </row>
    <row r="47" spans="2:4" x14ac:dyDescent="0.2">
      <c r="B47" s="13" t="s">
        <v>48</v>
      </c>
      <c r="D47" s="24">
        <f>(D45-D43)/365*C16*C13</f>
        <v>5210.9589041095887</v>
      </c>
    </row>
    <row r="49" spans="2:4" x14ac:dyDescent="0.2">
      <c r="B49" s="27" t="s">
        <v>60</v>
      </c>
    </row>
    <row r="51" spans="2:4" x14ac:dyDescent="0.2">
      <c r="B51" s="13" t="s">
        <v>49</v>
      </c>
      <c r="D51" s="26">
        <f>D37-D47</f>
        <v>121635.11876272707</v>
      </c>
    </row>
  </sheetData>
  <mergeCells count="2">
    <mergeCell ref="B3:H3"/>
    <mergeCell ref="B7:H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MAIN</vt:lpstr>
      <vt:lpstr>1. Description</vt:lpstr>
      <vt:lpstr>2. Model inputs</vt:lpstr>
      <vt:lpstr>3. Unobservable inputs</vt:lpstr>
      <vt:lpstr>4. Fair Value Level</vt:lpstr>
      <vt:lpstr>5. Calculation formulas</vt:lpstr>
      <vt:lpstr>6. Example</vt:lpstr>
      <vt:lpstr>'5. Calculation formulas'!_GoBack</vt:lpstr>
      <vt:lpstr>MAIN!Print_Area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Anh Dinh Thi Hai (RMD - MCRMD)</cp:lastModifiedBy>
  <dcterms:created xsi:type="dcterms:W3CDTF">2016-03-23T11:21:22Z</dcterms:created>
  <dcterms:modified xsi:type="dcterms:W3CDTF">2020-01-03T04:04:04Z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d7817433-3035-42c9-a827-e0c84fa12c36</vt:lpwstr>
  </property>
</Properties>
</file>