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 tabRatio="687" activeTab="6"/>
  </bookViews>
  <sheets>
    <sheet name="MAIN" sheetId="1" r:id="rId1"/>
    <sheet name="1. Description" sheetId="2" r:id="rId2"/>
    <sheet name="2. Model inputs" sheetId="3" r:id="rId3"/>
    <sheet name="3. Unobservable inputs" sheetId="4" r:id="rId4"/>
    <sheet name="4. Fair Value Level" sheetId="5" r:id="rId5"/>
    <sheet name="5. Calculation formulas" sheetId="6" r:id="rId6"/>
    <sheet name="6. Example" sheetId="7" r:id="rId7"/>
  </sheets>
  <definedNames>
    <definedName name="_xlnm.Print_Area" localSheetId="0">MAIN!$A$1:$I$34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7" l="1"/>
  <c r="D30" i="7"/>
  <c r="D29" i="7"/>
  <c r="D28" i="7"/>
  <c r="H14" i="7"/>
  <c r="H15" i="7"/>
  <c r="H16" i="7"/>
  <c r="H13" i="7"/>
  <c r="G16" i="7"/>
  <c r="G15" i="7"/>
  <c r="G14" i="7"/>
  <c r="G13" i="7"/>
  <c r="D43" i="7" l="1"/>
  <c r="C30" i="7"/>
  <c r="C29" i="7"/>
  <c r="C28" i="7"/>
  <c r="C31" i="7"/>
  <c r="F16" i="7"/>
  <c r="F15" i="7"/>
  <c r="F14" i="7"/>
  <c r="F13" i="7"/>
  <c r="D33" i="7" l="1"/>
  <c r="B3" i="7" l="1"/>
  <c r="B3" i="6"/>
  <c r="B3" i="5"/>
  <c r="B3" i="4"/>
  <c r="B3" i="3"/>
  <c r="B3" i="2"/>
  <c r="D47" i="7" l="1"/>
</calcChain>
</file>

<file path=xl/sharedStrings.xml><?xml version="1.0" encoding="utf-8"?>
<sst xmlns="http://schemas.openxmlformats.org/spreadsheetml/2006/main" count="102" uniqueCount="98">
  <si>
    <t>Market Risk Management</t>
  </si>
  <si>
    <t>Applicable for products:</t>
  </si>
  <si>
    <t>Model developed by:</t>
  </si>
  <si>
    <t>Approved by</t>
  </si>
  <si>
    <t>Approval date</t>
  </si>
  <si>
    <t>Next review date</t>
  </si>
  <si>
    <t>Input name</t>
  </si>
  <si>
    <t>Reference to market data</t>
  </si>
  <si>
    <t>Observable inputs *</t>
  </si>
  <si>
    <t>Unobservable inputs **</t>
  </si>
  <si>
    <t>Description</t>
  </si>
  <si>
    <t>(see explanation below)</t>
  </si>
  <si>
    <t>Observable and unobservable inputs</t>
  </si>
  <si>
    <t>Unobservable inputs derivation</t>
  </si>
  <si>
    <t>Unobservable inputs monitoring</t>
  </si>
  <si>
    <t>Fair value level concideration</t>
  </si>
  <si>
    <t>Rationals:</t>
  </si>
  <si>
    <t>Formulas for fair value calculation</t>
  </si>
  <si>
    <t>Example</t>
  </si>
  <si>
    <t>[Example description]</t>
  </si>
  <si>
    <t>Assumed input parameters</t>
  </si>
  <si>
    <t>Calculation</t>
  </si>
  <si>
    <t>version 1</t>
  </si>
  <si>
    <t>RCO</t>
  </si>
  <si>
    <t>tbd</t>
  </si>
  <si>
    <t>Bond's static data:</t>
  </si>
  <si>
    <t>Face value</t>
  </si>
  <si>
    <t>Issue date</t>
  </si>
  <si>
    <t>Maturity date</t>
  </si>
  <si>
    <t>Coupon rate</t>
  </si>
  <si>
    <t>Coupon type</t>
  </si>
  <si>
    <t>fixed</t>
  </si>
  <si>
    <t>Coupon frequency</t>
  </si>
  <si>
    <t>annually</t>
  </si>
  <si>
    <t>first short</t>
  </si>
  <si>
    <t>Cash flow dates</t>
  </si>
  <si>
    <t>Cash flow amount</t>
  </si>
  <si>
    <t>Discounted cash flows</t>
  </si>
  <si>
    <t>Net present value of future cash flows</t>
  </si>
  <si>
    <t>Accrued interest</t>
  </si>
  <si>
    <t>Previous coupon payment date</t>
  </si>
  <si>
    <t>Next coupon payment date</t>
  </si>
  <si>
    <t>Broken perdiod type</t>
  </si>
  <si>
    <t>Day count convention</t>
  </si>
  <si>
    <t>Reporting date</t>
  </si>
  <si>
    <t>Accured coupon</t>
  </si>
  <si>
    <t>Fair value of bond (clean price)</t>
  </si>
  <si>
    <t>Step 1. Calculation of new present value of future cash flows</t>
  </si>
  <si>
    <t>Model uncertainties and risks</t>
  </si>
  <si>
    <t>model ID</t>
  </si>
  <si>
    <t>here</t>
  </si>
  <si>
    <t>Anh Dinh Thi Hai (RMD - MCRMD) &lt;haianh@vpbank.com.vn&gt;</t>
  </si>
  <si>
    <t>Step 2a. Calculation of accrued interest</t>
  </si>
  <si>
    <t>Step 2b. Finilization</t>
  </si>
  <si>
    <t>Content</t>
  </si>
  <si>
    <t>1. Description</t>
  </si>
  <si>
    <t>2. Model inputs</t>
  </si>
  <si>
    <t>3. Unobservable inputs</t>
  </si>
  <si>
    <t>4. Fair value level</t>
  </si>
  <si>
    <t>5. Calculation formulas</t>
  </si>
  <si>
    <t>6. Example</t>
  </si>
  <si>
    <t>Vietnamese Municipal bonds in VND</t>
  </si>
  <si>
    <t>Valuation model for fixed-rate Vietnamese Municipal bonds in local currency</t>
  </si>
  <si>
    <t>The application of the model will result in: Fair Value Level 3.</t>
  </si>
  <si>
    <t>Since the discounted cash flows approach is globally used method of bonds pricing, model uncertainties are negligible. The valuation uncertainties are:
- Limited to those driven by interpolation and extrapolation of valuation curve and are generally assessed as low;
- Limited to valuation inputs;
- Market liquidity of Municipal bond is rather low, especially municipal bonds issued by cities except for HCM.</t>
  </si>
  <si>
    <t>CF: stands for cash flows</t>
  </si>
  <si>
    <t xml:space="preserve">The valuation model has observable valuation inputs, well known to other market participants and directly observed on the market;
The credit spreads are provided from expert base, build on the basis of bond's liquidity level and issuer's credit risk.
</t>
  </si>
  <si>
    <t>Credit spread from expert base</t>
  </si>
  <si>
    <t>Type of bond</t>
  </si>
  <si>
    <t>Discounted rate</t>
  </si>
  <si>
    <t>HCM municipal bonds</t>
  </si>
  <si>
    <t>HCM Municipal bonds rate</t>
  </si>
  <si>
    <t>Discount factor</t>
  </si>
  <si>
    <t>Issuer</t>
  </si>
  <si>
    <t>Credit spread of each city except for HCM shall be reviewed with the conditions there are changes of:
- Market liquidity of municipals bonds issued by other cities;
- Default probability of each city</t>
  </si>
  <si>
    <t>Reuter</t>
  </si>
  <si>
    <t>The credit spread from expert base is the model's unobservable input</t>
  </si>
  <si>
    <t>Discount rate for each province (*) are determined in the following table:</t>
  </si>
  <si>
    <r>
      <t>The valuation model is a classical discounted cash flows model and is a variation of valuation model for Vietnamese municipal bonds.
The computation process consist from 2 steps:</t>
    </r>
    <r>
      <rPr>
        <b/>
        <sz val="12"/>
        <color theme="1"/>
        <rFont val="Arial"/>
        <family val="2"/>
      </rPr>
      <t xml:space="preserve">
Step1</t>
    </r>
    <r>
      <rPr>
        <sz val="12"/>
        <color theme="1"/>
        <rFont val="Arial"/>
        <family val="2"/>
      </rPr>
      <t xml:space="preserve">: estimation of all cash flows (both nominal and coupon, if any) that occur after the evaluation date and till the final maturity; mapping of cash flows to discount factors derived from HCM Municipal bond curve (*) (refer to </t>
    </r>
    <r>
      <rPr>
        <i/>
        <sz val="12"/>
        <color theme="1"/>
        <rFont val="Arial"/>
        <family val="2"/>
      </rPr>
      <t>model input</t>
    </r>
    <r>
      <rPr>
        <sz val="12"/>
        <color theme="1"/>
        <rFont val="Arial"/>
        <family val="2"/>
      </rPr>
      <t xml:space="preserve">), credit spreads from expert base for each province other than HCM city, day count convention, holiday convention and computation of discounted cash flows as a product of future cash flows and discount rate. The sum of discounted cash flows is present value of these cash flows and is an evaluation of bond's dirty price.
</t>
    </r>
    <r>
      <rPr>
        <b/>
        <sz val="12"/>
        <color theme="1"/>
        <rFont val="Arial"/>
        <family val="2"/>
      </rPr>
      <t>Step 2</t>
    </r>
    <r>
      <rPr>
        <sz val="12"/>
        <color theme="1"/>
        <rFont val="Arial"/>
        <family val="2"/>
      </rPr>
      <t>: estimation of accrued interest of the bond (these computation is not part of the valuation model); dirty price obtained after step 1 minus accrued interest gives the clean price of the bond.</t>
    </r>
  </si>
  <si>
    <t>(*) as of now, HCM municipal bond is the only municipal bond has discount curve builded by Reuter)</t>
  </si>
  <si>
    <t>Credit spread will be defined for each city except for HCM city</t>
  </si>
  <si>
    <t>Municipal bonds of other cities</t>
  </si>
  <si>
    <t>HCM Municipal bonds rate + credit spread for each city</t>
  </si>
  <si>
    <t>Discount factor: take into acount day count convention and holiday convention,  d: equal to number of accrued days,T: total days in a coupon payment period</t>
  </si>
  <si>
    <t>MUN_BOND</t>
  </si>
  <si>
    <t>HCM Municipal bonds curve (VND-BN-MUB)</t>
  </si>
  <si>
    <t>HCM</t>
  </si>
  <si>
    <t>VND-BN-MUB</t>
  </si>
  <si>
    <t>Date</t>
  </si>
  <si>
    <t>t</t>
  </si>
  <si>
    <t>r</t>
  </si>
  <si>
    <t>Report date</t>
  </si>
  <si>
    <t>ACT/ACT</t>
  </si>
  <si>
    <t>1Y</t>
  </si>
  <si>
    <t>2Y</t>
  </si>
  <si>
    <t>3Y</t>
  </si>
  <si>
    <t>4Y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</si>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</sst>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%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6"/>
      <color theme="1"/>
      <name val="Arial"/>
      <family val="2"/>
    </font>
    <font>
      <sz val="12"/>
      <color theme="0" tint="-0.499984740745262"/>
      <name val="Arial"/>
      <family val="2"/>
    </font>
    <font>
      <i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sz val="10"/>
      <color indexed="8"/>
      <name val="Arial"/>
      <family val="2"/>
    </font>
    <font>
      <sz val="12"/>
      <color rgb="FF9C0006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8"/>
      <color theme="1"/>
      <name val="Arial"/>
      <family val="2"/>
    </font>
    <font>
      <u/>
      <sz val="12"/>
      <color theme="10"/>
      <name val="Arial"/>
      <family val="2"/>
    </font>
    <font>
      <sz val="11"/>
      <color indexed="8"/>
      <name val="Arial"/>
      <family val="2"/>
    </font>
    <font>
      <sz val="11"/>
      <color theme="1"/>
      <name val="Symbol"/>
      <family val="1"/>
      <charset val="2"/>
    </font>
    <font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7" fillId="0" borderId="0"/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5" fillId="2" borderId="0" xfId="0" applyFont="1" applyFill="1" applyAlignment="1">
      <alignment horizontal="right"/>
    </xf>
    <xf numFmtId="0" fontId="13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4" fillId="2" borderId="0" xfId="0" applyFont="1" applyFill="1" applyAlignment="1"/>
    <xf numFmtId="0" fontId="5" fillId="2" borderId="0" xfId="0" applyFont="1" applyFill="1" applyAlignment="1"/>
    <xf numFmtId="0" fontId="16" fillId="2" borderId="0" xfId="0" applyFont="1" applyFill="1" applyAlignment="1">
      <alignment horizontal="right"/>
    </xf>
    <xf numFmtId="15" fontId="1" fillId="2" borderId="0" xfId="0" applyNumberFormat="1" applyFont="1" applyFill="1"/>
    <xf numFmtId="15" fontId="1" fillId="2" borderId="0" xfId="0" applyNumberFormat="1" applyFont="1" applyFill="1" applyAlignment="1">
      <alignment horizontal="right"/>
    </xf>
    <xf numFmtId="164" fontId="1" fillId="2" borderId="0" xfId="3" applyNumberFormat="1" applyFont="1" applyFill="1"/>
    <xf numFmtId="164" fontId="1" fillId="2" borderId="0" xfId="0" applyNumberFormat="1" applyFont="1" applyFill="1"/>
    <xf numFmtId="164" fontId="18" fillId="3" borderId="0" xfId="4" applyNumberFormat="1" applyFont="1"/>
    <xf numFmtId="0" fontId="14" fillId="2" borderId="0" xfId="0" applyFont="1" applyFill="1"/>
    <xf numFmtId="0" fontId="20" fillId="2" borderId="0" xfId="0" applyFont="1" applyFill="1"/>
    <xf numFmtId="0" fontId="19" fillId="2" borderId="0" xfId="0" applyFont="1" applyFill="1"/>
    <xf numFmtId="0" fontId="22" fillId="2" borderId="0" xfId="6" applyFont="1" applyFill="1"/>
    <xf numFmtId="3" fontId="23" fillId="0" borderId="0" xfId="5" applyNumberFormat="1" applyFont="1" applyFill="1" applyBorder="1" applyAlignment="1">
      <alignment horizontal="right" wrapText="1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4" xfId="0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1" fillId="2" borderId="1" xfId="0" applyFont="1" applyFill="1" applyBorder="1" applyAlignment="1">
      <alignment horizontal="left"/>
    </xf>
    <xf numFmtId="165" fontId="1" fillId="2" borderId="0" xfId="3" applyNumberFormat="1" applyFont="1" applyFill="1"/>
    <xf numFmtId="0" fontId="24" fillId="0" borderId="0" xfId="0" applyFont="1" applyAlignment="1">
      <alignment vertical="center"/>
    </xf>
    <xf numFmtId="0" fontId="25" fillId="2" borderId="0" xfId="0" applyFont="1" applyFill="1"/>
    <xf numFmtId="0" fontId="2" fillId="2" borderId="2" xfId="0" applyFont="1" applyFill="1" applyBorder="1"/>
    <xf numFmtId="0" fontId="2" fillId="2" borderId="0" xfId="0" applyFont="1" applyFill="1" applyBorder="1"/>
    <xf numFmtId="166" fontId="1" fillId="2" borderId="0" xfId="0" applyNumberFormat="1" applyFont="1" applyFill="1" applyAlignment="1">
      <alignment horizontal="right"/>
    </xf>
    <xf numFmtId="14" fontId="1" fillId="2" borderId="0" xfId="0" applyNumberFormat="1" applyFont="1" applyFill="1"/>
    <xf numFmtId="43" fontId="1" fillId="2" borderId="0" xfId="3" applyFont="1" applyFill="1"/>
    <xf numFmtId="10" fontId="1" fillId="2" borderId="0" xfId="7" applyNumberFormat="1" applyFont="1" applyFill="1"/>
    <xf numFmtId="0" fontId="1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wrapText="1"/>
    </xf>
    <xf numFmtId="0" fontId="13" fillId="2" borderId="0" xfId="0" applyFont="1" applyFill="1" applyAlignment="1">
      <alignment horizontal="left" vertical="top" wrapText="1"/>
    </xf>
  </cellXfs>
  <cellStyles count="8">
    <cellStyle name="Bad" xfId="4" builtinId="27"/>
    <cellStyle name="Comma" xfId="3" builtinId="3"/>
    <cellStyle name="Followed Hyperlink" xfId="2" builtinId="9" hidden="1"/>
    <cellStyle name="Hyperlink" xfId="1" builtinId="8" hidden="1"/>
    <cellStyle name="Hyperlink" xfId="6" builtinId="8"/>
    <cellStyle name="Normal" xfId="0" builtinId="0"/>
    <cellStyle name="Normal_Example" xfId="5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</xdr:row>
      <xdr:rowOff>25401</xdr:rowOff>
    </xdr:from>
    <xdr:to>
      <xdr:col>4</xdr:col>
      <xdr:colOff>127000</xdr:colOff>
      <xdr:row>6</xdr:row>
      <xdr:rowOff>18883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5900" y="228601"/>
          <a:ext cx="2641600" cy="1009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80963</xdr:colOff>
      <xdr:row>6</xdr:row>
      <xdr:rowOff>33337</xdr:rowOff>
    </xdr:from>
    <xdr:to>
      <xdr:col>6</xdr:col>
      <xdr:colOff>289362</xdr:colOff>
      <xdr:row>8</xdr:row>
      <xdr:rowOff>140059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B863815-1005-4B11-A448-9615B7FB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500187"/>
          <a:ext cx="4304149" cy="487722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9</xdr:row>
      <xdr:rowOff>0</xdr:rowOff>
    </xdr:from>
    <xdr:to>
      <xdr:col>3</xdr:col>
      <xdr:colOff>323850</xdr:colOff>
      <xdr:row>10</xdr:row>
      <xdr:rowOff>180975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38350"/>
          <a:ext cx="18383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9"/>
  <sheetViews>
    <sheetView topLeftCell="A13" workbookViewId="0">
      <selection activeCell="E14" sqref="E14"/>
    </sheetView>
  </sheetViews>
  <sheetFormatPr defaultColWidth="10.75" defaultRowHeight="15" x14ac:dyDescent="0.2"/>
  <cols>
    <col min="1" max="1" width="3.375" style="1" customWidth="1"/>
    <col min="2" max="7" width="10.75" style="1"/>
    <col min="8" max="8" width="11.5" style="1" customWidth="1"/>
    <col min="9" max="9" width="3.75" style="1" customWidth="1"/>
    <col min="10" max="16384" width="10.75" style="1"/>
  </cols>
  <sheetData>
    <row r="5" spans="2:9" x14ac:dyDescent="0.2">
      <c r="G5" s="2" t="s">
        <v>0</v>
      </c>
    </row>
    <row r="9" spans="2:9" ht="51" customHeight="1" x14ac:dyDescent="0.2">
      <c r="B9" s="50" t="s">
        <v>62</v>
      </c>
      <c r="C9" s="50"/>
      <c r="D9" s="50"/>
      <c r="E9" s="50"/>
      <c r="F9" s="50"/>
      <c r="G9" s="50"/>
      <c r="H9" s="50"/>
    </row>
    <row r="10" spans="2:9" x14ac:dyDescent="0.2">
      <c r="C10" s="16"/>
      <c r="D10" s="16"/>
      <c r="E10" s="15" t="s">
        <v>22</v>
      </c>
      <c r="F10" s="16"/>
      <c r="G10" s="17" t="s">
        <v>49</v>
      </c>
      <c r="H10" s="17">
        <v>102</v>
      </c>
    </row>
    <row r="13" spans="2:9" x14ac:dyDescent="0.2">
      <c r="B13" s="1" t="s">
        <v>1</v>
      </c>
      <c r="E13" s="1" t="s">
        <v>84</v>
      </c>
      <c r="F13" s="51" t="s">
        <v>61</v>
      </c>
      <c r="G13" s="51"/>
      <c r="H13" s="51"/>
      <c r="I13" s="51"/>
    </row>
    <row r="14" spans="2:9" x14ac:dyDescent="0.2">
      <c r="E14" s="12"/>
      <c r="F14" s="48"/>
      <c r="G14" s="48"/>
      <c r="H14" s="48"/>
      <c r="I14" s="48"/>
    </row>
    <row r="15" spans="2:9" x14ac:dyDescent="0.2">
      <c r="E15" s="4"/>
      <c r="F15" s="49"/>
      <c r="G15" s="49"/>
      <c r="H15" s="49"/>
      <c r="I15" s="49"/>
    </row>
    <row r="16" spans="2:9" x14ac:dyDescent="0.2">
      <c r="E16" s="4"/>
      <c r="F16" s="49"/>
      <c r="G16" s="49"/>
      <c r="H16" s="49"/>
      <c r="I16" s="49"/>
    </row>
    <row r="19" spans="2:9" x14ac:dyDescent="0.2">
      <c r="B19" s="1" t="s">
        <v>2</v>
      </c>
      <c r="G19" s="30" t="s">
        <v>51</v>
      </c>
      <c r="H19" s="3"/>
      <c r="I19" s="3"/>
    </row>
    <row r="20" spans="2:9" x14ac:dyDescent="0.2">
      <c r="B20" s="1" t="s">
        <v>3</v>
      </c>
      <c r="G20" s="14" t="s">
        <v>23</v>
      </c>
      <c r="H20" s="3"/>
      <c r="I20" s="3"/>
    </row>
    <row r="21" spans="2:9" x14ac:dyDescent="0.2">
      <c r="B21" s="1" t="s">
        <v>4</v>
      </c>
      <c r="G21" s="14" t="s">
        <v>24</v>
      </c>
      <c r="H21" s="3"/>
      <c r="I21" s="3"/>
    </row>
    <row r="22" spans="2:9" x14ac:dyDescent="0.2">
      <c r="B22" s="1" t="s">
        <v>5</v>
      </c>
      <c r="G22" s="14" t="s">
        <v>24</v>
      </c>
      <c r="H22" s="3"/>
      <c r="I22" s="3"/>
    </row>
    <row r="25" spans="2:9" ht="15.75" x14ac:dyDescent="0.25">
      <c r="B25" s="25" t="s">
        <v>54</v>
      </c>
    </row>
    <row r="26" spans="2:9" x14ac:dyDescent="0.2">
      <c r="B26" s="26" t="s">
        <v>55</v>
      </c>
      <c r="C26" s="13"/>
      <c r="D26" s="13"/>
      <c r="E26" s="26" t="s">
        <v>59</v>
      </c>
    </row>
    <row r="27" spans="2:9" x14ac:dyDescent="0.2">
      <c r="B27" s="26" t="s">
        <v>56</v>
      </c>
      <c r="C27" s="13"/>
      <c r="D27" s="13"/>
      <c r="E27" s="26" t="s">
        <v>60</v>
      </c>
    </row>
    <row r="28" spans="2:9" x14ac:dyDescent="0.2">
      <c r="B28" s="26" t="s">
        <v>57</v>
      </c>
      <c r="C28" s="13"/>
      <c r="D28" s="13"/>
      <c r="E28" s="13"/>
    </row>
    <row r="29" spans="2:9" x14ac:dyDescent="0.2">
      <c r="B29" s="26" t="s">
        <v>58</v>
      </c>
      <c r="C29" s="13"/>
      <c r="D29" s="13"/>
      <c r="E29" s="13"/>
    </row>
  </sheetData>
  <mergeCells count="5">
    <mergeCell ref="F14:I14"/>
    <mergeCell ref="F15:I15"/>
    <mergeCell ref="F16:I16"/>
    <mergeCell ref="B9:H9"/>
    <mergeCell ref="F13:I13"/>
  </mergeCells>
  <phoneticPr fontId="6" type="noConversion"/>
  <hyperlinks>
    <hyperlink ref="B26" location="'1. Description'!A1" display="1. Description"/>
    <hyperlink ref="B27" location="'2. Model inputs'!A1" display="2. Model inputs"/>
    <hyperlink ref="B28" location="'3. Unobservable inputs'!A1" display="3. Unobservable inputs"/>
    <hyperlink ref="B29" location="'4. Fair Value Level'!A1" display="4. Fair value level"/>
    <hyperlink ref="E26" location="'5. Calculation formulas'!A1" display="5. Calculation formulas"/>
    <hyperlink ref="E27" location="'6. Example'!A1" display="6. Exampl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opLeftCell="A7" workbookViewId="0">
      <selection activeCell="N7" sqref="N7"/>
    </sheetView>
  </sheetViews>
  <sheetFormatPr defaultColWidth="10.75" defaultRowHeight="15" x14ac:dyDescent="0.2"/>
  <cols>
    <col min="1" max="1" width="2.75" style="1" customWidth="1"/>
    <col min="2" max="8" width="10.75" style="1"/>
    <col min="9" max="9" width="7.125" style="1" customWidth="1"/>
    <col min="10" max="10" width="11.5" style="1" customWidth="1"/>
    <col min="11" max="16384" width="10.75" style="1"/>
  </cols>
  <sheetData>
    <row r="3" spans="2:10" ht="38.25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  <c r="I3" s="54"/>
      <c r="J3" s="54"/>
    </row>
    <row r="5" spans="2:10" x14ac:dyDescent="0.2">
      <c r="B5" s="24" t="s">
        <v>10</v>
      </c>
    </row>
    <row r="7" spans="2:10" ht="189.75" customHeight="1" x14ac:dyDescent="0.2">
      <c r="B7" s="52" t="s">
        <v>78</v>
      </c>
      <c r="C7" s="53"/>
      <c r="D7" s="53"/>
      <c r="E7" s="53"/>
      <c r="F7" s="53"/>
      <c r="G7" s="53"/>
      <c r="H7" s="53"/>
      <c r="I7" s="53"/>
      <c r="J7" s="53"/>
    </row>
    <row r="8" spans="2:10" ht="20.25" customHeight="1" x14ac:dyDescent="0.2">
      <c r="B8" s="41" t="s">
        <v>79</v>
      </c>
    </row>
    <row r="9" spans="2:10" ht="21.75" customHeight="1" x14ac:dyDescent="0.2">
      <c r="B9" s="24" t="s">
        <v>48</v>
      </c>
    </row>
    <row r="11" spans="2:10" ht="113.25" customHeight="1" x14ac:dyDescent="0.2">
      <c r="B11" s="55" t="s">
        <v>64</v>
      </c>
      <c r="C11" s="55"/>
      <c r="D11" s="55"/>
      <c r="E11" s="55"/>
      <c r="F11" s="55"/>
      <c r="G11" s="55"/>
      <c r="H11" s="55"/>
      <c r="I11" s="55"/>
      <c r="J11" s="55"/>
    </row>
  </sheetData>
  <mergeCells count="3">
    <mergeCell ref="B7:J7"/>
    <mergeCell ref="B3:J3"/>
    <mergeCell ref="B11:J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4"/>
  <sheetViews>
    <sheetView topLeftCell="A4" workbookViewId="0">
      <selection activeCell="B10" sqref="B10"/>
    </sheetView>
  </sheetViews>
  <sheetFormatPr defaultColWidth="10.75" defaultRowHeight="15" x14ac:dyDescent="0.2"/>
  <cols>
    <col min="1" max="1" width="3" style="1" customWidth="1"/>
    <col min="2" max="2" width="10.75" style="1"/>
    <col min="3" max="3" width="20.75" style="1" customWidth="1"/>
    <col min="4" max="8" width="10.75" style="1"/>
    <col min="9" max="9" width="3.375" style="1" customWidth="1"/>
    <col min="10" max="16384" width="10.75" style="1"/>
  </cols>
  <sheetData>
    <row r="3" spans="2:9" ht="42.75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</row>
    <row r="6" spans="2:9" x14ac:dyDescent="0.2">
      <c r="B6" s="6" t="s">
        <v>8</v>
      </c>
      <c r="H6" s="11" t="s">
        <v>11</v>
      </c>
    </row>
    <row r="8" spans="2:9" x14ac:dyDescent="0.2">
      <c r="B8" s="7" t="s">
        <v>6</v>
      </c>
      <c r="C8" s="8"/>
      <c r="D8" s="7" t="s">
        <v>7</v>
      </c>
      <c r="E8" s="7"/>
      <c r="F8" s="7"/>
      <c r="G8" s="7"/>
      <c r="H8" s="7"/>
      <c r="I8" s="9"/>
    </row>
    <row r="9" spans="2:9" x14ac:dyDescent="0.2">
      <c r="B9" s="9" t="s">
        <v>85</v>
      </c>
      <c r="C9" s="10"/>
      <c r="D9" s="1" t="s">
        <v>75</v>
      </c>
      <c r="F9" s="9"/>
      <c r="G9" s="9"/>
      <c r="H9" s="9"/>
      <c r="I9" s="9"/>
    </row>
    <row r="10" spans="2:9" x14ac:dyDescent="0.2">
      <c r="B10" s="9"/>
      <c r="C10" s="10"/>
      <c r="F10" s="9"/>
      <c r="G10" s="9"/>
      <c r="H10" s="9"/>
      <c r="I10" s="9"/>
    </row>
    <row r="11" spans="2:9" x14ac:dyDescent="0.2">
      <c r="B11" s="9"/>
      <c r="C11" s="10"/>
      <c r="F11" s="9"/>
      <c r="G11" s="9"/>
      <c r="H11" s="9"/>
      <c r="I11" s="9"/>
    </row>
    <row r="12" spans="2:9" x14ac:dyDescent="0.2">
      <c r="B12" s="9"/>
      <c r="C12" s="10"/>
      <c r="F12" s="9"/>
      <c r="G12" s="9"/>
      <c r="H12" s="9"/>
      <c r="I12" s="9"/>
    </row>
    <row r="13" spans="2:9" x14ac:dyDescent="0.2">
      <c r="B13" s="9"/>
      <c r="C13" s="10"/>
      <c r="F13" s="9"/>
      <c r="G13" s="9"/>
      <c r="H13" s="9"/>
      <c r="I13" s="9"/>
    </row>
    <row r="14" spans="2:9" x14ac:dyDescent="0.2">
      <c r="B14" s="9"/>
      <c r="C14" s="10"/>
      <c r="F14" s="9"/>
      <c r="G14" s="9"/>
      <c r="H14" s="9"/>
      <c r="I14" s="9"/>
    </row>
    <row r="15" spans="2:9" x14ac:dyDescent="0.2">
      <c r="B15" s="9"/>
      <c r="C15" s="10"/>
      <c r="F15" s="9"/>
      <c r="G15" s="9"/>
      <c r="H15" s="9"/>
      <c r="I15" s="9"/>
    </row>
    <row r="16" spans="2:9" x14ac:dyDescent="0.2">
      <c r="B16" s="9"/>
      <c r="C16" s="10"/>
      <c r="F16" s="9"/>
      <c r="G16" s="9"/>
      <c r="H16" s="9"/>
      <c r="I16" s="9"/>
    </row>
    <row r="17" spans="2:9" x14ac:dyDescent="0.2">
      <c r="B17" s="9"/>
      <c r="C17" s="10"/>
      <c r="F17" s="9"/>
      <c r="G17" s="9"/>
      <c r="H17" s="9"/>
      <c r="I17" s="9"/>
    </row>
    <row r="20" spans="2:9" x14ac:dyDescent="0.2">
      <c r="B20" s="6" t="s">
        <v>9</v>
      </c>
      <c r="H20" s="11" t="s">
        <v>11</v>
      </c>
    </row>
    <row r="22" spans="2:9" x14ac:dyDescent="0.2">
      <c r="B22" s="7" t="s">
        <v>6</v>
      </c>
      <c r="C22" s="8"/>
      <c r="D22" s="7" t="s">
        <v>10</v>
      </c>
      <c r="E22" s="7"/>
      <c r="F22" s="7"/>
      <c r="G22" s="7"/>
      <c r="H22" s="7"/>
    </row>
    <row r="23" spans="2:9" x14ac:dyDescent="0.2">
      <c r="B23" s="9" t="s">
        <v>67</v>
      </c>
      <c r="C23" s="10"/>
      <c r="D23" s="1" t="s">
        <v>80</v>
      </c>
    </row>
    <row r="24" spans="2:9" x14ac:dyDescent="0.2">
      <c r="B24" s="9"/>
      <c r="C24" s="10"/>
    </row>
    <row r="25" spans="2:9" x14ac:dyDescent="0.2">
      <c r="B25" s="9"/>
      <c r="C25" s="10"/>
    </row>
    <row r="26" spans="2:9" x14ac:dyDescent="0.2">
      <c r="B26" s="9"/>
      <c r="C26" s="10"/>
    </row>
    <row r="27" spans="2:9" x14ac:dyDescent="0.2">
      <c r="B27" s="9"/>
      <c r="C27" s="10"/>
    </row>
    <row r="28" spans="2:9" x14ac:dyDescent="0.2">
      <c r="B28" s="9"/>
      <c r="C28" s="10"/>
    </row>
    <row r="29" spans="2:9" x14ac:dyDescent="0.2">
      <c r="B29" s="9"/>
      <c r="C29" s="10"/>
    </row>
    <row r="30" spans="2:9" x14ac:dyDescent="0.2">
      <c r="B30" s="9"/>
      <c r="C30" s="10"/>
    </row>
    <row r="31" spans="2:9" x14ac:dyDescent="0.2">
      <c r="B31" s="9"/>
      <c r="C31" s="10"/>
    </row>
    <row r="34" spans="2:2" ht="15.75" x14ac:dyDescent="0.25">
      <c r="B34" s="5" t="s">
        <v>12</v>
      </c>
    </row>
  </sheetData>
  <mergeCells count="1">
    <mergeCell ref="B3:H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B8" sqref="B8"/>
    </sheetView>
  </sheetViews>
  <sheetFormatPr defaultColWidth="10.75" defaultRowHeight="15" x14ac:dyDescent="0.2"/>
  <cols>
    <col min="1" max="1" width="2.375" style="1" customWidth="1"/>
    <col min="2" max="8" width="10.75" style="1"/>
    <col min="9" max="9" width="3.75" style="1" customWidth="1"/>
    <col min="10" max="16384" width="10.75" style="1"/>
  </cols>
  <sheetData>
    <row r="3" spans="2:8" ht="40.9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</row>
    <row r="5" spans="2:8" x14ac:dyDescent="0.2">
      <c r="B5" s="6" t="s">
        <v>13</v>
      </c>
    </row>
    <row r="7" spans="2:8" ht="55.5" customHeight="1" x14ac:dyDescent="0.2">
      <c r="B7" s="52" t="s">
        <v>76</v>
      </c>
      <c r="C7" s="52"/>
      <c r="D7" s="52"/>
      <c r="E7" s="52"/>
      <c r="F7" s="52"/>
      <c r="G7" s="52"/>
      <c r="H7" s="52"/>
    </row>
    <row r="10" spans="2:8" x14ac:dyDescent="0.2">
      <c r="B10" s="6" t="s">
        <v>14</v>
      </c>
    </row>
    <row r="12" spans="2:8" ht="120" customHeight="1" x14ac:dyDescent="0.2">
      <c r="B12" s="55" t="s">
        <v>74</v>
      </c>
      <c r="C12" s="55"/>
      <c r="D12" s="55"/>
      <c r="E12" s="55"/>
      <c r="F12" s="55"/>
      <c r="G12" s="55"/>
      <c r="H12" s="55"/>
    </row>
    <row r="13" spans="2:8" ht="69" customHeight="1" x14ac:dyDescent="0.2">
      <c r="B13" s="52"/>
      <c r="C13" s="52"/>
      <c r="D13" s="52"/>
      <c r="E13" s="52"/>
      <c r="F13" s="52"/>
      <c r="G13" s="52"/>
      <c r="H13" s="52"/>
    </row>
  </sheetData>
  <mergeCells count="4">
    <mergeCell ref="B3:H3"/>
    <mergeCell ref="B7:H7"/>
    <mergeCell ref="B13:H13"/>
    <mergeCell ref="B12:H1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K9" sqref="K9"/>
    </sheetView>
  </sheetViews>
  <sheetFormatPr defaultColWidth="10.75" defaultRowHeight="15" x14ac:dyDescent="0.2"/>
  <cols>
    <col min="1" max="1" width="3.5" style="1" customWidth="1"/>
    <col min="2" max="8" width="10.75" style="1"/>
    <col min="9" max="9" width="2" style="1" customWidth="1"/>
    <col min="10" max="16384" width="10.75" style="1"/>
  </cols>
  <sheetData>
    <row r="3" spans="2:8" ht="44.25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</row>
    <row r="5" spans="2:8" x14ac:dyDescent="0.2">
      <c r="B5" s="6" t="s">
        <v>15</v>
      </c>
    </row>
    <row r="7" spans="2:8" x14ac:dyDescent="0.2">
      <c r="B7" s="1" t="s">
        <v>63</v>
      </c>
    </row>
    <row r="8" spans="2:8" x14ac:dyDescent="0.2">
      <c r="B8" s="51"/>
      <c r="C8" s="51"/>
      <c r="D8" s="51"/>
      <c r="E8" s="51"/>
      <c r="F8" s="51"/>
      <c r="G8" s="51"/>
      <c r="H8" s="51"/>
    </row>
    <row r="9" spans="2:8" x14ac:dyDescent="0.2">
      <c r="B9" s="13"/>
    </row>
    <row r="11" spans="2:8" x14ac:dyDescent="0.2">
      <c r="B11" s="24" t="s">
        <v>16</v>
      </c>
    </row>
    <row r="13" spans="2:8" ht="15" customHeight="1" x14ac:dyDescent="0.2">
      <c r="B13" s="52" t="s">
        <v>66</v>
      </c>
      <c r="C13" s="52"/>
      <c r="D13" s="52"/>
      <c r="E13" s="52"/>
      <c r="F13" s="52"/>
      <c r="G13" s="52"/>
      <c r="H13" s="52"/>
    </row>
    <row r="14" spans="2:8" x14ac:dyDescent="0.2">
      <c r="B14" s="52"/>
      <c r="C14" s="52"/>
      <c r="D14" s="52"/>
      <c r="E14" s="52"/>
      <c r="F14" s="52"/>
      <c r="G14" s="52"/>
      <c r="H14" s="52"/>
    </row>
    <row r="15" spans="2:8" x14ac:dyDescent="0.2">
      <c r="B15" s="52"/>
      <c r="C15" s="52"/>
      <c r="D15" s="52"/>
      <c r="E15" s="52"/>
      <c r="F15" s="52"/>
      <c r="G15" s="52"/>
      <c r="H15" s="52"/>
    </row>
    <row r="16" spans="2:8" x14ac:dyDescent="0.2">
      <c r="B16" s="52"/>
      <c r="C16" s="52"/>
      <c r="D16" s="52"/>
      <c r="E16" s="52"/>
      <c r="F16" s="52"/>
      <c r="G16" s="52"/>
      <c r="H16" s="52"/>
    </row>
    <row r="17" spans="2:8" x14ac:dyDescent="0.2">
      <c r="B17" s="52"/>
      <c r="C17" s="52"/>
      <c r="D17" s="52"/>
      <c r="E17" s="52"/>
      <c r="F17" s="52"/>
      <c r="G17" s="52"/>
      <c r="H17" s="52"/>
    </row>
  </sheetData>
  <mergeCells count="3">
    <mergeCell ref="B3:H3"/>
    <mergeCell ref="B8:H8"/>
    <mergeCell ref="B13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1"/>
  <sheetViews>
    <sheetView workbookViewId="0">
      <selection activeCell="B15" sqref="A15:XFD15"/>
    </sheetView>
  </sheetViews>
  <sheetFormatPr defaultColWidth="10.75" defaultRowHeight="15" x14ac:dyDescent="0.2"/>
  <cols>
    <col min="1" max="1" width="3.75" style="1" customWidth="1"/>
    <col min="2" max="16384" width="10.75" style="1"/>
  </cols>
  <sheetData>
    <row r="3" spans="2:8" ht="40.5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</row>
    <row r="5" spans="2:8" x14ac:dyDescent="0.2">
      <c r="B5" s="6" t="s">
        <v>17</v>
      </c>
    </row>
    <row r="12" spans="2:8" x14ac:dyDescent="0.2">
      <c r="B12" s="23" t="s">
        <v>50</v>
      </c>
    </row>
    <row r="13" spans="2:8" x14ac:dyDescent="0.2">
      <c r="B13" s="33" t="s">
        <v>65</v>
      </c>
    </row>
    <row r="14" spans="2:8" x14ac:dyDescent="0.2">
      <c r="B14" s="32" t="s">
        <v>83</v>
      </c>
    </row>
    <row r="15" spans="2:8" x14ac:dyDescent="0.2">
      <c r="B15" s="40"/>
    </row>
    <row r="16" spans="2:8" ht="15.75" x14ac:dyDescent="0.25">
      <c r="B16" s="5" t="s">
        <v>77</v>
      </c>
    </row>
    <row r="18" spans="2:9" x14ac:dyDescent="0.2">
      <c r="B18" s="35" t="s">
        <v>68</v>
      </c>
      <c r="C18" s="35"/>
      <c r="D18" s="36"/>
      <c r="E18" s="37" t="s">
        <v>69</v>
      </c>
      <c r="F18" s="35"/>
      <c r="G18" s="7"/>
      <c r="H18" s="7"/>
      <c r="I18" s="7"/>
    </row>
    <row r="19" spans="2:9" x14ac:dyDescent="0.2">
      <c r="B19" s="1" t="s">
        <v>70</v>
      </c>
      <c r="D19" s="34"/>
      <c r="E19" s="9" t="s">
        <v>71</v>
      </c>
    </row>
    <row r="20" spans="2:9" x14ac:dyDescent="0.2">
      <c r="B20" s="2" t="s">
        <v>81</v>
      </c>
      <c r="C20" s="2"/>
      <c r="D20" s="42"/>
      <c r="E20" s="43" t="s">
        <v>82</v>
      </c>
    </row>
    <row r="21" spans="2:9" x14ac:dyDescent="0.2">
      <c r="D21" s="10"/>
    </row>
  </sheetData>
  <mergeCells count="1">
    <mergeCell ref="B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7"/>
  <sheetViews>
    <sheetView tabSelected="1" topLeftCell="A28" workbookViewId="0">
      <selection activeCell="G20" sqref="G20"/>
    </sheetView>
  </sheetViews>
  <sheetFormatPr defaultColWidth="10.75" defaultRowHeight="15" x14ac:dyDescent="0.2"/>
  <cols>
    <col min="1" max="1" width="3.125" style="1" customWidth="1"/>
    <col min="2" max="2" width="18.125" style="1" customWidth="1"/>
    <col min="3" max="3" width="16" style="1" bestFit="1" customWidth="1"/>
    <col min="4" max="4" width="15.625" style="1" customWidth="1"/>
    <col min="5" max="5" width="10.75" style="1"/>
    <col min="6" max="6" width="11.125" style="1" bestFit="1" customWidth="1"/>
    <col min="7" max="7" width="10.75" style="1"/>
    <col min="8" max="8" width="16.75" style="1" customWidth="1"/>
    <col min="9" max="10" width="10.75" style="1"/>
    <col min="11" max="11" width="11.25" style="1" bestFit="1" customWidth="1"/>
    <col min="12" max="16384" width="10.75" style="1"/>
  </cols>
  <sheetData>
    <row r="3" spans="2:12" ht="39" customHeight="1" x14ac:dyDescent="0.3">
      <c r="B3" s="54" t="str">
        <f>MAIN!B9</f>
        <v>Valuation model for fixed-rate Vietnamese Municipal bonds in local currency</v>
      </c>
      <c r="C3" s="54"/>
      <c r="D3" s="54"/>
      <c r="E3" s="54"/>
      <c r="F3" s="54"/>
      <c r="G3" s="54"/>
      <c r="H3" s="54"/>
    </row>
    <row r="5" spans="2:12" x14ac:dyDescent="0.2">
      <c r="B5" s="6" t="s">
        <v>18</v>
      </c>
    </row>
    <row r="7" spans="2:12" x14ac:dyDescent="0.2">
      <c r="B7" s="52" t="s">
        <v>19</v>
      </c>
      <c r="C7" s="52"/>
      <c r="D7" s="52"/>
      <c r="E7" s="52"/>
      <c r="F7" s="52"/>
      <c r="G7" s="52"/>
      <c r="H7" s="52"/>
    </row>
    <row r="10" spans="2:12" x14ac:dyDescent="0.2">
      <c r="B10" s="6" t="s">
        <v>20</v>
      </c>
    </row>
    <row r="11" spans="2:12" x14ac:dyDescent="0.2">
      <c r="E11" s="1" t="s">
        <v>91</v>
      </c>
      <c r="F11" s="45">
        <v>43829</v>
      </c>
    </row>
    <row r="12" spans="2:12" x14ac:dyDescent="0.2">
      <c r="B12" s="7" t="s">
        <v>25</v>
      </c>
      <c r="C12" s="7"/>
      <c r="E12" s="7" t="s">
        <v>88</v>
      </c>
      <c r="F12" s="38" t="s">
        <v>89</v>
      </c>
      <c r="G12" s="7" t="s">
        <v>90</v>
      </c>
      <c r="H12" s="7" t="s">
        <v>72</v>
      </c>
      <c r="K12" s="38" t="s">
        <v>87</v>
      </c>
    </row>
    <row r="13" spans="2:12" x14ac:dyDescent="0.2">
      <c r="B13" s="1" t="s">
        <v>26</v>
      </c>
      <c r="C13" s="27">
        <v>100000</v>
      </c>
      <c r="E13" s="18">
        <v>44064</v>
      </c>
      <c r="F13" s="46">
        <f>(E13-$F$11)/365</f>
        <v>0.64383561643835618</v>
      </c>
      <c r="G13" s="47">
        <f>(J14-F13)*L13-(J13-F13)*L14</f>
        <v>2.2455104931506854E-2</v>
      </c>
      <c r="H13" s="39">
        <f>1/(1+G13)^F13</f>
        <v>0.98580425847157493</v>
      </c>
      <c r="J13" s="1">
        <v>1</v>
      </c>
      <c r="K13" s="1" t="s">
        <v>93</v>
      </c>
      <c r="L13" s="47">
        <v>2.2601200000000002E-2</v>
      </c>
    </row>
    <row r="14" spans="2:12" x14ac:dyDescent="0.2">
      <c r="B14" s="1" t="s">
        <v>27</v>
      </c>
      <c r="C14" s="19">
        <v>41507</v>
      </c>
      <c r="E14" s="18">
        <v>44429</v>
      </c>
      <c r="F14" s="46">
        <f t="shared" ref="F14:F16" si="0">(E14-$F$11)/365</f>
        <v>1.6438356164383561</v>
      </c>
      <c r="G14" s="47">
        <f>(J14-F14)*L13+(F14-J13)*L14</f>
        <v>2.2865294931506852E-2</v>
      </c>
      <c r="H14" s="39">
        <f t="shared" ref="H14:H16" si="1">1/(1+G14)^F14</f>
        <v>0.96351857774534666</v>
      </c>
      <c r="J14" s="1">
        <v>2</v>
      </c>
      <c r="K14" s="1" t="s">
        <v>94</v>
      </c>
      <c r="L14" s="47">
        <v>2.301139E-2</v>
      </c>
    </row>
    <row r="15" spans="2:12" x14ac:dyDescent="0.2">
      <c r="B15" s="1" t="s">
        <v>28</v>
      </c>
      <c r="C15" s="19">
        <v>45159</v>
      </c>
      <c r="E15" s="18">
        <v>44794</v>
      </c>
      <c r="F15" s="46">
        <f t="shared" si="0"/>
        <v>2.6438356164383561</v>
      </c>
      <c r="G15" s="47">
        <f t="shared" ref="G15:G16" si="2">(J15-F15)*L14+(F15-J14)*L15</f>
        <v>2.3350202054794517E-2</v>
      </c>
      <c r="H15" s="39">
        <f t="shared" si="1"/>
        <v>0.94080031129940878</v>
      </c>
      <c r="J15" s="1">
        <v>3</v>
      </c>
      <c r="K15" s="1" t="s">
        <v>95</v>
      </c>
      <c r="L15" s="47">
        <v>2.3537629999999997E-2</v>
      </c>
    </row>
    <row r="16" spans="2:12" x14ac:dyDescent="0.2">
      <c r="B16" s="1" t="s">
        <v>29</v>
      </c>
      <c r="C16" s="44">
        <v>9.2999999999999999E-2</v>
      </c>
      <c r="E16" s="18">
        <v>45159</v>
      </c>
      <c r="F16" s="46">
        <f t="shared" si="0"/>
        <v>3.6438356164383561</v>
      </c>
      <c r="G16" s="47">
        <f t="shared" si="2"/>
        <v>2.469687534246575E-2</v>
      </c>
      <c r="H16" s="39">
        <f t="shared" si="1"/>
        <v>0.91493883280172261</v>
      </c>
      <c r="J16" s="1">
        <v>4</v>
      </c>
      <c r="K16" s="1" t="s">
        <v>96</v>
      </c>
      <c r="L16" s="47">
        <v>2.5338159999999998E-2</v>
      </c>
    </row>
    <row r="17" spans="2:11" x14ac:dyDescent="0.2">
      <c r="B17" s="1" t="s">
        <v>30</v>
      </c>
      <c r="C17" s="28" t="s">
        <v>31</v>
      </c>
      <c r="K17" s="1" t="s">
        <v>97</v>
      </c>
    </row>
    <row r="18" spans="2:11" x14ac:dyDescent="0.2">
      <c r="B18" s="1" t="s">
        <v>32</v>
      </c>
      <c r="C18" s="28" t="s">
        <v>33</v>
      </c>
    </row>
    <row r="19" spans="2:11" x14ac:dyDescent="0.2">
      <c r="B19" s="1" t="s">
        <v>42</v>
      </c>
      <c r="C19" s="28" t="s">
        <v>34</v>
      </c>
    </row>
    <row r="20" spans="2:11" x14ac:dyDescent="0.2">
      <c r="B20" s="1" t="s">
        <v>43</v>
      </c>
      <c r="C20" s="28" t="s">
        <v>92</v>
      </c>
    </row>
    <row r="21" spans="2:11" x14ac:dyDescent="0.2">
      <c r="B21" s="1" t="s">
        <v>73</v>
      </c>
      <c r="C21" s="28" t="s">
        <v>86</v>
      </c>
    </row>
    <row r="22" spans="2:11" x14ac:dyDescent="0.2">
      <c r="J22" s="31"/>
    </row>
    <row r="23" spans="2:11" x14ac:dyDescent="0.2">
      <c r="B23" s="6" t="s">
        <v>21</v>
      </c>
    </row>
    <row r="25" spans="2:11" x14ac:dyDescent="0.2">
      <c r="B25" s="29" t="s">
        <v>47</v>
      </c>
      <c r="C25" s="29"/>
      <c r="D25" s="29"/>
      <c r="E25" s="29"/>
      <c r="F25" s="29"/>
      <c r="G25" s="29"/>
    </row>
    <row r="27" spans="2:11" x14ac:dyDescent="0.2">
      <c r="B27" s="7" t="s">
        <v>35</v>
      </c>
      <c r="C27" s="7" t="s">
        <v>36</v>
      </c>
      <c r="D27" s="7" t="s">
        <v>37</v>
      </c>
      <c r="E27" s="7"/>
    </row>
    <row r="28" spans="2:11" x14ac:dyDescent="0.2">
      <c r="B28" s="18">
        <v>44064</v>
      </c>
      <c r="C28" s="20">
        <f>C16*C13</f>
        <v>9300</v>
      </c>
      <c r="D28" s="20">
        <f>C28*H13</f>
        <v>9167.9796037856468</v>
      </c>
    </row>
    <row r="29" spans="2:11" x14ac:dyDescent="0.2">
      <c r="B29" s="18">
        <v>44429</v>
      </c>
      <c r="C29" s="20">
        <f>C16*C13</f>
        <v>9300</v>
      </c>
      <c r="D29" s="20">
        <f t="shared" ref="D29:D31" si="3">C29*H14</f>
        <v>8960.7227730317245</v>
      </c>
    </row>
    <row r="30" spans="2:11" x14ac:dyDescent="0.2">
      <c r="B30" s="18">
        <v>44794</v>
      </c>
      <c r="C30" s="20">
        <f>C16*C13</f>
        <v>9300</v>
      </c>
      <c r="D30" s="20">
        <f t="shared" si="3"/>
        <v>8749.4428950845013</v>
      </c>
    </row>
    <row r="31" spans="2:11" x14ac:dyDescent="0.2">
      <c r="B31" s="18">
        <v>45159</v>
      </c>
      <c r="C31" s="20">
        <f>C13+C16*C13</f>
        <v>109300</v>
      </c>
      <c r="D31" s="20">
        <f t="shared" si="3"/>
        <v>100002.81442522828</v>
      </c>
    </row>
    <row r="33" spans="2:4" x14ac:dyDescent="0.2">
      <c r="B33" s="1" t="s">
        <v>38</v>
      </c>
      <c r="D33" s="21">
        <f>SUM(D28:D31)</f>
        <v>126880.95969713015</v>
      </c>
    </row>
    <row r="36" spans="2:4" x14ac:dyDescent="0.2">
      <c r="B36" s="29" t="s">
        <v>52</v>
      </c>
    </row>
    <row r="38" spans="2:4" x14ac:dyDescent="0.2">
      <c r="B38" s="7" t="s">
        <v>39</v>
      </c>
      <c r="C38" s="7"/>
      <c r="D38" s="7"/>
    </row>
    <row r="39" spans="2:4" x14ac:dyDescent="0.2">
      <c r="B39" s="1" t="s">
        <v>40</v>
      </c>
      <c r="D39" s="18">
        <v>43698</v>
      </c>
    </row>
    <row r="40" spans="2:4" x14ac:dyDescent="0.2">
      <c r="B40" s="1" t="s">
        <v>41</v>
      </c>
      <c r="D40" s="18">
        <v>44064</v>
      </c>
    </row>
    <row r="41" spans="2:4" x14ac:dyDescent="0.2">
      <c r="B41" s="1" t="s">
        <v>44</v>
      </c>
      <c r="D41" s="18">
        <v>43829</v>
      </c>
    </row>
    <row r="43" spans="2:4" x14ac:dyDescent="0.2">
      <c r="B43" s="1" t="s">
        <v>45</v>
      </c>
      <c r="D43" s="20">
        <f>(D41-D39)/365*C16*C13</f>
        <v>3337.8082191780823</v>
      </c>
    </row>
    <row r="45" spans="2:4" x14ac:dyDescent="0.2">
      <c r="B45" s="29" t="s">
        <v>53</v>
      </c>
    </row>
    <row r="47" spans="2:4" x14ac:dyDescent="0.2">
      <c r="B47" s="1" t="s">
        <v>46</v>
      </c>
      <c r="D47" s="22">
        <f>D33-D43</f>
        <v>123543.15147795207</v>
      </c>
    </row>
  </sheetData>
  <mergeCells count="2">
    <mergeCell ref="B3:H3"/>
    <mergeCell ref="B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1. Description</vt:lpstr>
      <vt:lpstr>2. Model inputs</vt:lpstr>
      <vt:lpstr>3. Unobservable inputs</vt:lpstr>
      <vt:lpstr>4. Fair Value Level</vt:lpstr>
      <vt:lpstr>5. Calculation formulas</vt:lpstr>
      <vt:lpstr>6. Example</vt:lpstr>
      <vt:lpstr>MAIN!Print_Area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Dinh Thi Hai (RMD - MCRMD)</cp:lastModifiedBy>
  <dcterms:created xsi:type="dcterms:W3CDTF">2016-03-23T11:21:22Z</dcterms:created>
  <dcterms:modified xsi:type="dcterms:W3CDTF">2020-01-03T04:04:40Z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e3a910da-986d-4859-a320-78a85c444f5c</vt:lpwstr>
  </property>
</Properties>
</file>