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date1904="1" showInkAnnotation="0" autoCompressPictures="0"/>
  <bookViews>
    <workbookView xWindow="2060" yWindow="120" windowWidth="28640" windowHeight="16440" tabRatio="500" firstSheet="1" activeTab="1"/>
  </bookViews>
  <sheets>
    <sheet name="Markdown pricing model" sheetId="2" r:id="rId1"/>
    <sheet name="Scenarios" sheetId="3" r:id="rId2"/>
    <sheet name="Scenario Summary" sheetId="5" r:id="rId3"/>
    <sheet name="What if analysis" sheetId="1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3" l="1"/>
  <c r="B17" i="3"/>
  <c r="B18" i="3"/>
  <c r="B19" i="3"/>
  <c r="B20" i="3"/>
  <c r="C21" i="3"/>
  <c r="B24" i="3"/>
  <c r="B25" i="3"/>
  <c r="B26" i="3"/>
  <c r="C27" i="3"/>
  <c r="B29" i="3"/>
  <c r="B30" i="3"/>
  <c r="C31" i="3"/>
  <c r="C33" i="3"/>
  <c r="B30" i="2"/>
  <c r="B26" i="2"/>
  <c r="B29" i="2"/>
  <c r="B25" i="2"/>
  <c r="B19" i="2"/>
  <c r="B17" i="2"/>
  <c r="B24" i="2"/>
  <c r="B18" i="2"/>
  <c r="B20" i="2"/>
  <c r="C21" i="2"/>
  <c r="C27" i="2"/>
  <c r="C31" i="2"/>
  <c r="C33" i="2"/>
  <c r="B4" i="1"/>
  <c r="B8" i="1"/>
  <c r="B9" i="1"/>
  <c r="B12" i="1"/>
  <c r="B13" i="1"/>
  <c r="B14" i="1"/>
  <c r="B15" i="1"/>
  <c r="B18" i="1"/>
  <c r="B17" i="1"/>
  <c r="B19" i="1"/>
  <c r="B21" i="1"/>
  <c r="D2" i="1"/>
  <c r="B27" i="1"/>
  <c r="B30" i="1"/>
  <c r="B31" i="1"/>
  <c r="B32" i="1"/>
  <c r="B35" i="1"/>
  <c r="B34" i="1"/>
  <c r="B36" i="1"/>
  <c r="B38" i="1"/>
</calcChain>
</file>

<file path=xl/sharedStrings.xml><?xml version="1.0" encoding="utf-8"?>
<sst xmlns="http://schemas.openxmlformats.org/spreadsheetml/2006/main" count="115" uniqueCount="59">
  <si>
    <t>Unit sold @ discount</t>
    <phoneticPr fontId="2" type="noConversion"/>
  </si>
  <si>
    <t>Retail days</t>
    <phoneticPr fontId="2" type="noConversion"/>
  </si>
  <si>
    <t>sell x days; discount y%</t>
    <phoneticPr fontId="2" type="noConversion"/>
  </si>
  <si>
    <t>Retail price</t>
    <phoneticPr fontId="2" type="noConversion"/>
  </si>
  <si>
    <t>Daily sales</t>
    <phoneticPr fontId="2" type="noConversion"/>
  </si>
  <si>
    <t>Scenario</t>
    <phoneticPr fontId="2" type="noConversion"/>
  </si>
  <si>
    <t>Scenario</t>
    <phoneticPr fontId="2" type="noConversion"/>
  </si>
  <si>
    <t>Inventory</t>
    <phoneticPr fontId="2" type="noConversion"/>
  </si>
  <si>
    <t>Sell @retail; discount 70%</t>
    <phoneticPr fontId="2" type="noConversion"/>
  </si>
  <si>
    <t>Units sold at retail</t>
    <phoneticPr fontId="2" type="noConversion"/>
  </si>
  <si>
    <t>Retail revenue</t>
    <phoneticPr fontId="2" type="noConversion"/>
  </si>
  <si>
    <t>70% off price</t>
    <phoneticPr fontId="2" type="noConversion"/>
  </si>
  <si>
    <t>Units sold @ 70% off</t>
    <phoneticPr fontId="2" type="noConversion"/>
  </si>
  <si>
    <t>Discount revenue</t>
    <phoneticPr fontId="2" type="noConversion"/>
  </si>
  <si>
    <t>Total revenue</t>
    <phoneticPr fontId="2" type="noConversion"/>
  </si>
  <si>
    <t>Retail price days</t>
    <phoneticPr fontId="2" type="noConversion"/>
  </si>
  <si>
    <t>Selling season</t>
    <phoneticPr fontId="2" type="noConversion"/>
  </si>
  <si>
    <t>Clearance revenue</t>
    <phoneticPr fontId="2" type="noConversion"/>
  </si>
  <si>
    <t>Discount</t>
    <phoneticPr fontId="2" type="noConversion"/>
  </si>
  <si>
    <t>Discount price</t>
    <phoneticPr fontId="2" type="noConversion"/>
  </si>
  <si>
    <t>Daily sales @ discount</t>
    <phoneticPr fontId="2" type="noConversion"/>
  </si>
  <si>
    <t>Markdown Pricing Model</t>
  </si>
  <si>
    <t>Days at full retail</t>
  </si>
  <si>
    <t>Retail price</t>
  </si>
  <si>
    <t>Data</t>
  </si>
  <si>
    <t>Model</t>
  </si>
  <si>
    <t>Demand function</t>
  </si>
  <si>
    <t>a</t>
  </si>
  <si>
    <t>b</t>
  </si>
  <si>
    <t>Selling season (days)</t>
  </si>
  <si>
    <t>Inventory</t>
  </si>
  <si>
    <t>Clearance price</t>
  </si>
  <si>
    <t>Units sold at clearance</t>
  </si>
  <si>
    <t>Daily sales</t>
  </si>
  <si>
    <t xml:space="preserve">Unit sold </t>
  </si>
  <si>
    <t>Full Retail Sales</t>
  </si>
  <si>
    <t>Discount Sales</t>
  </si>
  <si>
    <t>Clearance Sales</t>
  </si>
  <si>
    <t>Days at retail price</t>
  </si>
  <si>
    <t xml:space="preserve">Clearance markdown </t>
  </si>
  <si>
    <t xml:space="preserve">Intermediate markdown </t>
  </si>
  <si>
    <t>Scenarios</t>
  </si>
  <si>
    <t>Ten/ten</t>
  </si>
  <si>
    <t>Twenty/twenty</t>
  </si>
  <si>
    <t>Thirty/thirty</t>
  </si>
  <si>
    <t>Forty/forty</t>
  </si>
  <si>
    <t>Days at full retail price</t>
  </si>
  <si>
    <t>Intermediate markdown</t>
  </si>
  <si>
    <t>$B$7</t>
  </si>
  <si>
    <t>$B$8</t>
  </si>
  <si>
    <t>$C$33</t>
  </si>
  <si>
    <t>Created by evansjr on 5/31/2011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</si>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</sst>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9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9"/>
      <name val="Verdana"/>
      <family val="2"/>
    </font>
    <font>
      <b/>
      <sz val="10"/>
      <color indexed="8"/>
      <name val="Verdana"/>
      <family val="2"/>
    </font>
    <font>
      <b/>
      <sz val="10"/>
      <color indexed="18"/>
      <name val="Verdana"/>
      <family val="2"/>
    </font>
    <font>
      <sz val="9"/>
      <color indexed="9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44" fontId="3" fillId="0" borderId="0" xfId="0" applyNumberFormat="1" applyFont="1"/>
    <xf numFmtId="9" fontId="3" fillId="0" borderId="0" xfId="0" applyNumberFormat="1" applyFont="1"/>
    <xf numFmtId="44" fontId="3" fillId="0" borderId="0" xfId="2" applyFont="1"/>
    <xf numFmtId="164" fontId="3" fillId="0" borderId="0" xfId="1" applyNumberFormat="1" applyFont="1"/>
    <xf numFmtId="164" fontId="3" fillId="0" borderId="0" xfId="0" applyNumberFormat="1" applyFont="1"/>
    <xf numFmtId="44" fontId="3" fillId="2" borderId="0" xfId="2" applyFont="1" applyFill="1"/>
    <xf numFmtId="43" fontId="3" fillId="0" borderId="0" xfId="1" applyFont="1"/>
    <xf numFmtId="0" fontId="4" fillId="0" borderId="0" xfId="0" applyFont="1"/>
    <xf numFmtId="8" fontId="3" fillId="0" borderId="0" xfId="0" applyNumberFormat="1" applyFont="1"/>
    <xf numFmtId="0" fontId="3" fillId="0" borderId="0" xfId="0" applyFont="1" applyAlignment="1">
      <alignment horizontal="right"/>
    </xf>
    <xf numFmtId="1" fontId="3" fillId="0" borderId="0" xfId="1" applyNumberFormat="1" applyFont="1"/>
    <xf numFmtId="165" fontId="3" fillId="3" borderId="1" xfId="0" applyNumberFormat="1" applyFont="1" applyFill="1" applyBorder="1"/>
    <xf numFmtId="0" fontId="4" fillId="0" borderId="0" xfId="0" applyFont="1" applyAlignment="1">
      <alignment horizontal="right"/>
    </xf>
    <xf numFmtId="44" fontId="3" fillId="0" borderId="0" xfId="2" applyFont="1" applyFill="1"/>
    <xf numFmtId="0" fontId="4" fillId="5" borderId="2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4" fillId="5" borderId="5" xfId="0" applyFont="1" applyFill="1" applyBorder="1" applyAlignment="1">
      <alignment horizontal="right"/>
    </xf>
    <xf numFmtId="165" fontId="3" fillId="5" borderId="0" xfId="2" applyNumberFormat="1" applyFont="1" applyFill="1" applyBorder="1"/>
    <xf numFmtId="0" fontId="3" fillId="5" borderId="6" xfId="0" applyFont="1" applyFill="1" applyBorder="1"/>
    <xf numFmtId="2" fontId="3" fillId="5" borderId="0" xfId="1" applyNumberFormat="1" applyFont="1" applyFill="1" applyBorder="1"/>
    <xf numFmtId="0" fontId="3" fillId="5" borderId="0" xfId="0" applyFont="1" applyFill="1" applyBorder="1"/>
    <xf numFmtId="1" fontId="3" fillId="5" borderId="0" xfId="0" applyNumberFormat="1" applyFont="1" applyFill="1" applyBorder="1"/>
    <xf numFmtId="0" fontId="4" fillId="5" borderId="7" xfId="0" applyFont="1" applyFill="1" applyBorder="1"/>
    <xf numFmtId="0" fontId="4" fillId="5" borderId="8" xfId="0" applyFont="1" applyFill="1" applyBorder="1" applyAlignment="1">
      <alignment horizontal="right"/>
    </xf>
    <xf numFmtId="165" fontId="3" fillId="5" borderId="9" xfId="2" applyNumberFormat="1" applyFont="1" applyFill="1" applyBorder="1"/>
    <xf numFmtId="0" fontId="4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4" fillId="4" borderId="5" xfId="0" applyFont="1" applyFill="1" applyBorder="1" applyAlignment="1">
      <alignment horizontal="right"/>
    </xf>
    <xf numFmtId="9" fontId="3" fillId="4" borderId="0" xfId="0" applyNumberFormat="1" applyFont="1" applyFill="1" applyBorder="1"/>
    <xf numFmtId="0" fontId="3" fillId="4" borderId="6" xfId="0" applyFont="1" applyFill="1" applyBorder="1"/>
    <xf numFmtId="165" fontId="3" fillId="4" borderId="0" xfId="2" applyNumberFormat="1" applyFont="1" applyFill="1" applyBorder="1"/>
    <xf numFmtId="43" fontId="3" fillId="4" borderId="0" xfId="1" applyFont="1" applyFill="1" applyBorder="1"/>
    <xf numFmtId="0" fontId="3" fillId="4" borderId="0" xfId="0" applyFont="1" applyFill="1" applyBorder="1"/>
    <xf numFmtId="0" fontId="4" fillId="4" borderId="7" xfId="0" applyFont="1" applyFill="1" applyBorder="1"/>
    <xf numFmtId="0" fontId="4" fillId="4" borderId="8" xfId="0" applyFont="1" applyFill="1" applyBorder="1" applyAlignment="1">
      <alignment horizontal="right"/>
    </xf>
    <xf numFmtId="165" fontId="3" fillId="4" borderId="9" xfId="0" applyNumberFormat="1" applyFont="1" applyFill="1" applyBorder="1"/>
    <xf numFmtId="0" fontId="4" fillId="6" borderId="2" xfId="0" applyFont="1" applyFill="1" applyBorder="1" applyAlignment="1">
      <alignment horizontal="left"/>
    </xf>
    <xf numFmtId="0" fontId="3" fillId="6" borderId="3" xfId="0" applyFont="1" applyFill="1" applyBorder="1"/>
    <xf numFmtId="0" fontId="3" fillId="6" borderId="4" xfId="0" applyFont="1" applyFill="1" applyBorder="1"/>
    <xf numFmtId="0" fontId="4" fillId="6" borderId="5" xfId="0" applyFont="1" applyFill="1" applyBorder="1" applyAlignment="1">
      <alignment horizontal="right"/>
    </xf>
    <xf numFmtId="165" fontId="3" fillId="6" borderId="0" xfId="0" applyNumberFormat="1" applyFont="1" applyFill="1" applyBorder="1"/>
    <xf numFmtId="0" fontId="3" fillId="6" borderId="6" xfId="0" applyFont="1" applyFill="1" applyBorder="1"/>
    <xf numFmtId="1" fontId="3" fillId="6" borderId="0" xfId="1" applyNumberFormat="1" applyFont="1" applyFill="1" applyBorder="1"/>
    <xf numFmtId="0" fontId="3" fillId="6" borderId="7" xfId="0" applyFont="1" applyFill="1" applyBorder="1"/>
    <xf numFmtId="0" fontId="4" fillId="6" borderId="8" xfId="0" applyFont="1" applyFill="1" applyBorder="1" applyAlignment="1">
      <alignment horizontal="right"/>
    </xf>
    <xf numFmtId="165" fontId="3" fillId="6" borderId="9" xfId="2" applyNumberFormat="1" applyFont="1" applyFill="1" applyBorder="1"/>
    <xf numFmtId="0" fontId="0" fillId="0" borderId="0" xfId="0" applyFill="1" applyBorder="1" applyAlignment="1"/>
    <xf numFmtId="9" fontId="0" fillId="0" borderId="0" xfId="0" applyNumberFormat="1" applyFill="1" applyBorder="1" applyAlignment="1"/>
    <xf numFmtId="165" fontId="0" fillId="0" borderId="11" xfId="0" applyNumberFormat="1" applyFill="1" applyBorder="1" applyAlignment="1"/>
    <xf numFmtId="0" fontId="5" fillId="7" borderId="8" xfId="0" applyFont="1" applyFill="1" applyBorder="1" applyAlignment="1">
      <alignment horizontal="left"/>
    </xf>
    <xf numFmtId="0" fontId="5" fillId="7" borderId="10" xfId="0" applyFont="1" applyFill="1" applyBorder="1" applyAlignment="1">
      <alignment horizontal="left"/>
    </xf>
    <xf numFmtId="0" fontId="0" fillId="0" borderId="12" xfId="0" applyFill="1" applyBorder="1" applyAlignment="1"/>
    <xf numFmtId="0" fontId="6" fillId="8" borderId="0" xfId="0" applyFont="1" applyFill="1" applyBorder="1" applyAlignment="1">
      <alignment horizontal="left"/>
    </xf>
    <xf numFmtId="0" fontId="7" fillId="8" borderId="12" xfId="0" applyFont="1" applyFill="1" applyBorder="1" applyAlignment="1">
      <alignment horizontal="left"/>
    </xf>
    <xf numFmtId="0" fontId="6" fillId="8" borderId="11" xfId="0" applyFont="1" applyFill="1" applyBorder="1" applyAlignment="1">
      <alignment horizontal="left"/>
    </xf>
    <xf numFmtId="0" fontId="8" fillId="7" borderId="10" xfId="0" applyFont="1" applyFill="1" applyBorder="1" applyAlignment="1">
      <alignment horizontal="right"/>
    </xf>
    <xf numFmtId="0" fontId="8" fillId="7" borderId="8" xfId="0" applyFont="1" applyFill="1" applyBorder="1" applyAlignment="1">
      <alignment horizontal="right"/>
    </xf>
    <xf numFmtId="0" fontId="0" fillId="9" borderId="0" xfId="0" applyFill="1" applyBorder="1" applyAlignment="1"/>
    <xf numFmtId="9" fontId="0" fillId="9" borderId="0" xfId="0" applyNumberFormat="1" applyFill="1" applyBorder="1" applyAlignment="1"/>
    <xf numFmtId="0" fontId="2" fillId="0" borderId="0" xfId="0" applyFont="1" applyFill="1" applyBorder="1" applyAlignment="1">
      <alignment vertical="top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D13" sqref="D13"/>
    </sheetView>
  </sheetViews>
  <sheetFormatPr baseColWidth="10" defaultColWidth="11" defaultRowHeight="12" x14ac:dyDescent="0"/>
  <cols>
    <col min="1" max="1" width="20.85546875" style="1" bestFit="1" customWidth="1"/>
    <col min="2" max="2" width="16.140625" style="1" bestFit="1" customWidth="1"/>
    <col min="3" max="3" width="8.85546875" style="1" bestFit="1" customWidth="1"/>
    <col min="4" max="9" width="11.5703125" style="1" bestFit="1" customWidth="1"/>
    <col min="10" max="16384" width="11" style="1"/>
  </cols>
  <sheetData>
    <row r="1" spans="1:9">
      <c r="A1" s="9" t="s">
        <v>21</v>
      </c>
    </row>
    <row r="3" spans="1:9">
      <c r="A3" s="9" t="s">
        <v>24</v>
      </c>
    </row>
    <row r="4" spans="1:9">
      <c r="A4" s="14" t="s">
        <v>23</v>
      </c>
      <c r="B4" s="10">
        <v>70</v>
      </c>
    </row>
    <row r="5" spans="1:9">
      <c r="A5" s="14" t="s">
        <v>30</v>
      </c>
      <c r="B5" s="12">
        <v>1000</v>
      </c>
    </row>
    <row r="6" spans="1:9">
      <c r="A6" s="14" t="s">
        <v>29</v>
      </c>
      <c r="B6" s="1">
        <v>50</v>
      </c>
    </row>
    <row r="7" spans="1:9">
      <c r="A7" s="14" t="s">
        <v>22</v>
      </c>
      <c r="B7" s="1">
        <v>30</v>
      </c>
    </row>
    <row r="8" spans="1:9">
      <c r="A8" s="14" t="s">
        <v>40</v>
      </c>
      <c r="B8" s="3">
        <v>0.3</v>
      </c>
      <c r="D8" s="2"/>
      <c r="E8" s="3"/>
      <c r="F8" s="3"/>
      <c r="G8" s="3"/>
      <c r="H8" s="3"/>
      <c r="I8" s="3"/>
    </row>
    <row r="9" spans="1:9">
      <c r="A9" s="14" t="s">
        <v>39</v>
      </c>
      <c r="B9" s="3">
        <v>0.7</v>
      </c>
      <c r="D9" s="2"/>
      <c r="E9" s="3"/>
      <c r="F9" s="3"/>
      <c r="G9" s="3"/>
      <c r="H9" s="3"/>
      <c r="I9" s="3"/>
    </row>
    <row r="10" spans="1:9">
      <c r="A10" s="14" t="s">
        <v>26</v>
      </c>
      <c r="D10" s="2"/>
      <c r="E10" s="3"/>
      <c r="F10" s="3"/>
      <c r="G10" s="3"/>
      <c r="H10" s="3"/>
      <c r="I10" s="3"/>
    </row>
    <row r="11" spans="1:9">
      <c r="A11" s="14" t="s">
        <v>27</v>
      </c>
      <c r="B11" s="1">
        <v>91</v>
      </c>
      <c r="D11" s="2"/>
      <c r="E11" s="3"/>
      <c r="F11" s="3"/>
      <c r="G11" s="3"/>
      <c r="H11" s="3"/>
      <c r="I11" s="3"/>
    </row>
    <row r="12" spans="1:9">
      <c r="A12" s="14" t="s">
        <v>28</v>
      </c>
      <c r="B12" s="1">
        <v>1.2</v>
      </c>
      <c r="D12" s="2"/>
      <c r="E12" s="3"/>
      <c r="F12" s="3"/>
      <c r="G12" s="3"/>
      <c r="H12" s="3"/>
      <c r="I12" s="3"/>
    </row>
    <row r="13" spans="1:9">
      <c r="D13" s="2"/>
      <c r="E13" s="3"/>
      <c r="F13" s="3"/>
      <c r="G13" s="3"/>
      <c r="H13" s="3"/>
      <c r="I13" s="3"/>
    </row>
    <row r="14" spans="1:9">
      <c r="A14" s="9" t="s">
        <v>25</v>
      </c>
      <c r="D14" s="2"/>
      <c r="E14" s="3"/>
      <c r="F14" s="3"/>
      <c r="G14" s="3"/>
      <c r="H14" s="3"/>
      <c r="I14" s="3"/>
    </row>
    <row r="15" spans="1:9">
      <c r="A15" s="9"/>
      <c r="D15" s="2"/>
      <c r="E15" s="3"/>
      <c r="F15" s="3"/>
      <c r="G15" s="3"/>
      <c r="H15" s="3"/>
      <c r="I15" s="3"/>
    </row>
    <row r="16" spans="1:9">
      <c r="A16" s="16" t="s">
        <v>35</v>
      </c>
      <c r="B16" s="17"/>
      <c r="C16" s="18"/>
      <c r="D16" s="2"/>
      <c r="E16" s="3"/>
      <c r="F16" s="3"/>
      <c r="G16" s="3"/>
      <c r="H16" s="3"/>
      <c r="I16" s="3"/>
    </row>
    <row r="17" spans="1:9">
      <c r="A17" s="19" t="s">
        <v>3</v>
      </c>
      <c r="B17" s="20">
        <f>B4</f>
        <v>70</v>
      </c>
      <c r="C17" s="21"/>
      <c r="D17" s="2"/>
      <c r="E17" s="3"/>
      <c r="F17" s="3"/>
      <c r="G17" s="3"/>
      <c r="H17" s="3"/>
      <c r="I17" s="3"/>
    </row>
    <row r="18" spans="1:9">
      <c r="A18" s="19" t="s">
        <v>4</v>
      </c>
      <c r="B18" s="22">
        <f>B11-B12*B17</f>
        <v>7</v>
      </c>
      <c r="C18" s="21"/>
      <c r="E18" s="4"/>
      <c r="F18" s="4"/>
      <c r="G18" s="4"/>
      <c r="H18" s="4"/>
      <c r="I18" s="4"/>
    </row>
    <row r="19" spans="1:9">
      <c r="A19" s="19" t="s">
        <v>38</v>
      </c>
      <c r="B19" s="23">
        <f>B7</f>
        <v>30</v>
      </c>
      <c r="C19" s="21"/>
      <c r="E19" s="4"/>
      <c r="F19" s="4"/>
      <c r="G19" s="4"/>
      <c r="H19" s="4"/>
      <c r="I19" s="4"/>
    </row>
    <row r="20" spans="1:9">
      <c r="A20" s="19" t="s">
        <v>9</v>
      </c>
      <c r="B20" s="24">
        <f>B18*B19</f>
        <v>210</v>
      </c>
      <c r="C20" s="21"/>
      <c r="E20" s="4"/>
      <c r="F20" s="4"/>
      <c r="G20" s="4"/>
      <c r="H20" s="4"/>
      <c r="I20" s="4"/>
    </row>
    <row r="21" spans="1:9">
      <c r="A21" s="25"/>
      <c r="B21" s="26" t="s">
        <v>10</v>
      </c>
      <c r="C21" s="27">
        <f>B20*B17</f>
        <v>14700</v>
      </c>
      <c r="E21" s="4"/>
      <c r="F21" s="15"/>
      <c r="G21" s="4"/>
      <c r="H21" s="4"/>
      <c r="I21" s="4"/>
    </row>
    <row r="22" spans="1:9">
      <c r="A22" s="28" t="s">
        <v>36</v>
      </c>
      <c r="B22" s="29"/>
      <c r="C22" s="30"/>
      <c r="E22" s="4"/>
      <c r="F22" s="4"/>
      <c r="G22" s="4"/>
      <c r="H22" s="4"/>
      <c r="I22" s="4"/>
    </row>
    <row r="23" spans="1:9">
      <c r="A23" s="31" t="s">
        <v>18</v>
      </c>
      <c r="B23" s="32">
        <v>0.1</v>
      </c>
      <c r="C23" s="33"/>
      <c r="E23" s="4"/>
      <c r="F23" s="4"/>
      <c r="G23" s="4"/>
      <c r="H23" s="4"/>
      <c r="I23" s="4"/>
    </row>
    <row r="24" spans="1:9">
      <c r="A24" s="31" t="s">
        <v>19</v>
      </c>
      <c r="B24" s="34">
        <f>B17*(1-B23)</f>
        <v>63</v>
      </c>
      <c r="C24" s="33"/>
      <c r="E24" s="4"/>
      <c r="F24" s="4"/>
      <c r="G24" s="4"/>
      <c r="H24" s="4"/>
      <c r="I24" s="4"/>
    </row>
    <row r="25" spans="1:9">
      <c r="A25" s="31" t="s">
        <v>33</v>
      </c>
      <c r="B25" s="35">
        <f>B11 - B12*B24</f>
        <v>15.400000000000006</v>
      </c>
      <c r="C25" s="33"/>
      <c r="E25" s="4"/>
      <c r="F25" s="4"/>
      <c r="G25" s="4"/>
      <c r="H25" s="4"/>
      <c r="I25" s="4"/>
    </row>
    <row r="26" spans="1:9">
      <c r="A26" s="31" t="s">
        <v>34</v>
      </c>
      <c r="B26" s="36">
        <f>MIN(B25*(B6-B19),B5-B20)</f>
        <v>308.00000000000011</v>
      </c>
      <c r="C26" s="33"/>
      <c r="E26" s="4"/>
      <c r="F26" s="4"/>
      <c r="G26" s="4"/>
      <c r="H26" s="4"/>
      <c r="I26" s="4"/>
    </row>
    <row r="27" spans="1:9">
      <c r="A27" s="37"/>
      <c r="B27" s="38" t="s">
        <v>13</v>
      </c>
      <c r="C27" s="39">
        <f>B26*B24</f>
        <v>19404.000000000007</v>
      </c>
      <c r="E27" s="4"/>
      <c r="F27" s="4"/>
      <c r="G27" s="4"/>
      <c r="H27" s="4"/>
      <c r="I27" s="4"/>
    </row>
    <row r="28" spans="1:9">
      <c r="A28" s="40" t="s">
        <v>37</v>
      </c>
      <c r="B28" s="41"/>
      <c r="C28" s="42"/>
      <c r="E28" s="4"/>
      <c r="F28" s="4"/>
      <c r="G28" s="4"/>
      <c r="H28" s="4"/>
      <c r="I28" s="4"/>
    </row>
    <row r="29" spans="1:9">
      <c r="A29" s="43" t="s">
        <v>31</v>
      </c>
      <c r="B29" s="44">
        <f>B4*(1-B9)</f>
        <v>21.000000000000004</v>
      </c>
      <c r="C29" s="45"/>
      <c r="E29" s="4"/>
      <c r="F29" s="4"/>
      <c r="G29" s="4"/>
      <c r="H29" s="4"/>
      <c r="I29" s="4"/>
    </row>
    <row r="30" spans="1:9">
      <c r="A30" s="43" t="s">
        <v>32</v>
      </c>
      <c r="B30" s="46">
        <f>MAX(0,B5-B20-B26)</f>
        <v>481.99999999999989</v>
      </c>
      <c r="C30" s="45"/>
      <c r="E30" s="4"/>
      <c r="F30" s="4"/>
      <c r="G30" s="4"/>
      <c r="H30" s="4"/>
      <c r="I30" s="4"/>
    </row>
    <row r="31" spans="1:9">
      <c r="A31" s="47"/>
      <c r="B31" s="48" t="s">
        <v>17</v>
      </c>
      <c r="C31" s="49">
        <f>B29*B30</f>
        <v>10122</v>
      </c>
      <c r="E31" s="4"/>
      <c r="F31" s="4"/>
      <c r="G31" s="4"/>
      <c r="H31" s="4"/>
      <c r="I31" s="4"/>
    </row>
    <row r="32" spans="1:9">
      <c r="A32" s="11"/>
      <c r="B32" s="9"/>
      <c r="E32" s="4"/>
      <c r="F32" s="4"/>
      <c r="G32" s="4"/>
      <c r="H32" s="4"/>
      <c r="I32" s="4"/>
    </row>
    <row r="33" spans="2:9">
      <c r="B33" s="14" t="s">
        <v>14</v>
      </c>
      <c r="C33" s="13">
        <f>C21+C27+C31</f>
        <v>44226.000000000007</v>
      </c>
      <c r="E33" s="4"/>
      <c r="F33" s="4"/>
      <c r="G33" s="4"/>
      <c r="H33" s="4"/>
      <c r="I33" s="4"/>
    </row>
    <row r="34" spans="2:9">
      <c r="E34" s="4"/>
      <c r="F34" s="4"/>
      <c r="G34" s="4"/>
      <c r="H34" s="4"/>
      <c r="I34" s="4"/>
    </row>
    <row r="35" spans="2:9">
      <c r="E35" s="4"/>
      <c r="F35" s="4"/>
      <c r="G35" s="4"/>
      <c r="H35" s="4"/>
      <c r="I35" s="4"/>
    </row>
    <row r="36" spans="2:9">
      <c r="E36" s="4"/>
      <c r="F36" s="4"/>
      <c r="G36" s="4"/>
      <c r="H36" s="4"/>
      <c r="I36" s="4"/>
    </row>
    <row r="37" spans="2:9">
      <c r="E37" s="4"/>
      <c r="F37" s="4"/>
      <c r="G37" s="4"/>
      <c r="H37" s="4"/>
      <c r="I37" s="4"/>
    </row>
    <row r="38" spans="2:9">
      <c r="B38" s="4"/>
      <c r="E38" s="4"/>
      <c r="F38" s="4"/>
      <c r="G38" s="4"/>
      <c r="H38" s="4"/>
      <c r="I38" s="4"/>
    </row>
    <row r="39" spans="2:9">
      <c r="B39" s="5"/>
      <c r="E39" s="4"/>
      <c r="F39" s="4"/>
      <c r="G39" s="4"/>
      <c r="H39" s="4"/>
      <c r="I39" s="4"/>
    </row>
    <row r="40" spans="2:9">
      <c r="E40" s="4"/>
      <c r="F40" s="4"/>
      <c r="G40" s="4"/>
      <c r="H40" s="4"/>
      <c r="I40" s="4"/>
    </row>
    <row r="41" spans="2:9">
      <c r="E41" s="4"/>
      <c r="F41" s="4"/>
      <c r="G41" s="4"/>
      <c r="H41" s="4"/>
      <c r="I41" s="4"/>
    </row>
    <row r="43" spans="2:9">
      <c r="B43" s="6"/>
      <c r="E43" s="2"/>
    </row>
    <row r="44" spans="2:9">
      <c r="B44" s="4"/>
    </row>
    <row r="46" spans="2:9">
      <c r="B46" s="2"/>
    </row>
    <row r="47" spans="2:9">
      <c r="B47" s="5"/>
    </row>
    <row r="48" spans="2:9">
      <c r="B48" s="4"/>
    </row>
    <row r="50" spans="2:2">
      <c r="B50" s="2"/>
    </row>
  </sheetData>
  <pageMargins left="0.75" right="0.75" top="1" bottom="1" header="0.5" footer="0.5"/>
  <pageSetup orientation="portrait" horizontalDpi="4294967292" verticalDpi="4294967292"/>
  <ignoredErrors>
    <ignoredError sqref="B18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/>
  </sheetViews>
  <sheetFormatPr baseColWidth="10" defaultColWidth="11" defaultRowHeight="12" x14ac:dyDescent="0"/>
  <cols>
    <col min="1" max="1" width="20.85546875" style="1" bestFit="1" customWidth="1"/>
    <col min="2" max="2" width="16.140625" style="1" bestFit="1" customWidth="1"/>
    <col min="3" max="3" width="8.85546875" style="1" bestFit="1" customWidth="1"/>
    <col min="4" max="4" width="20.5703125" style="1" bestFit="1" customWidth="1"/>
    <col min="5" max="5" width="8.7109375" style="1" bestFit="1" customWidth="1"/>
    <col min="6" max="6" width="12.42578125" style="1" bestFit="1" customWidth="1"/>
    <col min="7" max="7" width="9.85546875" style="1" bestFit="1" customWidth="1"/>
    <col min="8" max="8" width="8.85546875" style="1" bestFit="1" customWidth="1"/>
    <col min="9" max="9" width="11.5703125" style="1" bestFit="1" customWidth="1"/>
    <col min="10" max="16384" width="11" style="1"/>
  </cols>
  <sheetData>
    <row r="1" spans="1:9">
      <c r="A1" s="9" t="s">
        <v>21</v>
      </c>
      <c r="D1" s="14" t="s">
        <v>41</v>
      </c>
      <c r="E1" s="9" t="s">
        <v>42</v>
      </c>
      <c r="F1" s="9" t="s">
        <v>43</v>
      </c>
      <c r="G1" s="9" t="s">
        <v>44</v>
      </c>
      <c r="H1" s="9" t="s">
        <v>45</v>
      </c>
    </row>
    <row r="2" spans="1:9">
      <c r="D2" s="14" t="s">
        <v>46</v>
      </c>
      <c r="E2" s="1">
        <v>10</v>
      </c>
      <c r="F2" s="1">
        <v>20</v>
      </c>
      <c r="G2" s="1">
        <v>30</v>
      </c>
      <c r="H2" s="1">
        <v>40</v>
      </c>
    </row>
    <row r="3" spans="1:9">
      <c r="A3" s="9" t="s">
        <v>24</v>
      </c>
      <c r="D3" s="14" t="s">
        <v>47</v>
      </c>
      <c r="E3" s="3">
        <v>0.1</v>
      </c>
      <c r="F3" s="3">
        <v>0.2</v>
      </c>
      <c r="G3" s="3">
        <v>0.3</v>
      </c>
      <c r="H3" s="3">
        <v>0.4</v>
      </c>
    </row>
    <row r="4" spans="1:9">
      <c r="A4" s="14" t="s">
        <v>23</v>
      </c>
      <c r="B4" s="10">
        <v>70</v>
      </c>
    </row>
    <row r="5" spans="1:9">
      <c r="A5" s="14" t="s">
        <v>30</v>
      </c>
      <c r="B5" s="12">
        <v>1000</v>
      </c>
    </row>
    <row r="6" spans="1:9">
      <c r="A6" s="14" t="s">
        <v>29</v>
      </c>
      <c r="B6" s="1">
        <v>50</v>
      </c>
    </row>
    <row r="7" spans="1:9">
      <c r="A7" s="14" t="s">
        <v>22</v>
      </c>
      <c r="B7" s="1">
        <v>40</v>
      </c>
    </row>
    <row r="8" spans="1:9">
      <c r="A8" s="14" t="s">
        <v>40</v>
      </c>
      <c r="B8" s="3">
        <v>0.4</v>
      </c>
      <c r="D8" s="2"/>
      <c r="E8" s="3"/>
      <c r="F8" s="3"/>
      <c r="G8" s="3"/>
      <c r="H8" s="3"/>
      <c r="I8" s="3"/>
    </row>
    <row r="9" spans="1:9">
      <c r="A9" s="14" t="s">
        <v>39</v>
      </c>
      <c r="B9" s="3">
        <v>0.7</v>
      </c>
      <c r="D9" s="2"/>
      <c r="E9" s="3"/>
      <c r="F9" s="3"/>
      <c r="G9" s="3"/>
      <c r="H9" s="3"/>
      <c r="I9" s="3"/>
    </row>
    <row r="10" spans="1:9">
      <c r="A10" s="14" t="s">
        <v>26</v>
      </c>
      <c r="D10" s="2"/>
      <c r="E10" s="3"/>
      <c r="F10" s="3"/>
      <c r="G10" s="3"/>
      <c r="H10" s="3"/>
      <c r="I10" s="3"/>
    </row>
    <row r="11" spans="1:9">
      <c r="A11" s="14" t="s">
        <v>27</v>
      </c>
      <c r="B11" s="1">
        <v>91</v>
      </c>
      <c r="D11" s="2"/>
      <c r="E11" s="3"/>
      <c r="F11" s="3"/>
      <c r="G11" s="3"/>
      <c r="H11" s="3"/>
      <c r="I11" s="3"/>
    </row>
    <row r="12" spans="1:9">
      <c r="A12" s="14" t="s">
        <v>28</v>
      </c>
      <c r="B12" s="1">
        <v>1.2</v>
      </c>
      <c r="D12" s="2"/>
      <c r="E12" s="3"/>
      <c r="F12" s="3"/>
      <c r="G12" s="3"/>
      <c r="H12" s="3"/>
      <c r="I12" s="3"/>
    </row>
    <row r="13" spans="1:9">
      <c r="D13" s="2"/>
      <c r="E13" s="3"/>
      <c r="F13" s="3"/>
      <c r="G13" s="3"/>
      <c r="H13" s="3"/>
      <c r="I13" s="3"/>
    </row>
    <row r="14" spans="1:9">
      <c r="A14" s="9" t="s">
        <v>25</v>
      </c>
      <c r="D14" s="2"/>
      <c r="E14" s="3"/>
      <c r="F14" s="3"/>
      <c r="G14" s="3"/>
      <c r="H14" s="3"/>
      <c r="I14" s="3"/>
    </row>
    <row r="15" spans="1:9">
      <c r="A15" s="9"/>
      <c r="D15" s="2"/>
      <c r="E15" s="3"/>
      <c r="F15" s="3"/>
      <c r="G15" s="3"/>
      <c r="H15" s="3"/>
      <c r="I15" s="3"/>
    </row>
    <row r="16" spans="1:9">
      <c r="A16" s="16" t="s">
        <v>35</v>
      </c>
      <c r="B16" s="17"/>
      <c r="C16" s="18"/>
      <c r="D16" s="2"/>
      <c r="E16" s="3"/>
      <c r="F16" s="3"/>
      <c r="G16" s="3"/>
      <c r="H16" s="3"/>
      <c r="I16" s="3"/>
    </row>
    <row r="17" spans="1:9">
      <c r="A17" s="19" t="s">
        <v>3</v>
      </c>
      <c r="B17" s="20">
        <f>B4</f>
        <v>70</v>
      </c>
      <c r="C17" s="21"/>
      <c r="D17" s="2"/>
      <c r="E17" s="3"/>
      <c r="F17" s="3"/>
      <c r="G17" s="3"/>
      <c r="H17" s="3"/>
      <c r="I17" s="3"/>
    </row>
    <row r="18" spans="1:9">
      <c r="A18" s="19" t="s">
        <v>4</v>
      </c>
      <c r="B18" s="22">
        <f>B11-B12*B17</f>
        <v>7</v>
      </c>
      <c r="C18" s="21"/>
      <c r="E18" s="4"/>
      <c r="F18" s="4"/>
      <c r="G18" s="4"/>
      <c r="H18" s="4"/>
      <c r="I18" s="4"/>
    </row>
    <row r="19" spans="1:9">
      <c r="A19" s="19" t="s">
        <v>38</v>
      </c>
      <c r="B19" s="23">
        <f>B7</f>
        <v>40</v>
      </c>
      <c r="C19" s="21"/>
      <c r="E19" s="4"/>
      <c r="F19" s="4"/>
      <c r="G19" s="4"/>
      <c r="H19" s="4"/>
      <c r="I19" s="4"/>
    </row>
    <row r="20" spans="1:9">
      <c r="A20" s="19" t="s">
        <v>9</v>
      </c>
      <c r="B20" s="24">
        <f>B18*B19</f>
        <v>280</v>
      </c>
      <c r="C20" s="21"/>
      <c r="E20" s="4"/>
      <c r="F20" s="4"/>
      <c r="G20" s="4"/>
      <c r="H20" s="4"/>
      <c r="I20" s="4"/>
    </row>
    <row r="21" spans="1:9">
      <c r="A21" s="25"/>
      <c r="B21" s="26" t="s">
        <v>10</v>
      </c>
      <c r="C21" s="27">
        <f>B20*B17</f>
        <v>19600</v>
      </c>
      <c r="E21" s="4"/>
      <c r="F21" s="15"/>
      <c r="G21" s="4"/>
      <c r="H21" s="4"/>
      <c r="I21" s="4"/>
    </row>
    <row r="22" spans="1:9">
      <c r="A22" s="28" t="s">
        <v>36</v>
      </c>
      <c r="B22" s="29"/>
      <c r="C22" s="30"/>
      <c r="E22" s="4"/>
      <c r="F22" s="4"/>
      <c r="G22" s="4"/>
      <c r="H22" s="4"/>
      <c r="I22" s="4"/>
    </row>
    <row r="23" spans="1:9">
      <c r="A23" s="31" t="s">
        <v>18</v>
      </c>
      <c r="B23" s="32">
        <f>B8</f>
        <v>0.4</v>
      </c>
      <c r="C23" s="33"/>
      <c r="E23" s="4"/>
      <c r="F23" s="4"/>
      <c r="G23" s="4"/>
      <c r="H23" s="4"/>
      <c r="I23" s="4"/>
    </row>
    <row r="24" spans="1:9">
      <c r="A24" s="31" t="s">
        <v>19</v>
      </c>
      <c r="B24" s="34">
        <f>B17*(1-B23)</f>
        <v>42</v>
      </c>
      <c r="C24" s="33"/>
      <c r="E24" s="4"/>
      <c r="F24" s="4"/>
      <c r="G24" s="4"/>
      <c r="H24" s="4"/>
      <c r="I24" s="4"/>
    </row>
    <row r="25" spans="1:9">
      <c r="A25" s="31" t="s">
        <v>33</v>
      </c>
      <c r="B25" s="35">
        <f>B11 - B12*B24</f>
        <v>40.6</v>
      </c>
      <c r="C25" s="33"/>
      <c r="E25" s="4"/>
      <c r="F25" s="4"/>
      <c r="G25" s="4"/>
      <c r="H25" s="4"/>
      <c r="I25" s="4"/>
    </row>
    <row r="26" spans="1:9">
      <c r="A26" s="31" t="s">
        <v>34</v>
      </c>
      <c r="B26" s="36">
        <f>MIN(B25*(B6-B19),B5-B20)</f>
        <v>406</v>
      </c>
      <c r="C26" s="33"/>
      <c r="E26" s="4"/>
      <c r="F26" s="4"/>
      <c r="G26" s="4"/>
      <c r="H26" s="4"/>
      <c r="I26" s="4"/>
    </row>
    <row r="27" spans="1:9">
      <c r="A27" s="37"/>
      <c r="B27" s="38" t="s">
        <v>13</v>
      </c>
      <c r="C27" s="39">
        <f>B26*B24</f>
        <v>17052</v>
      </c>
      <c r="E27" s="4"/>
      <c r="F27" s="4"/>
      <c r="G27" s="4"/>
      <c r="H27" s="4"/>
      <c r="I27" s="4"/>
    </row>
    <row r="28" spans="1:9">
      <c r="A28" s="40" t="s">
        <v>37</v>
      </c>
      <c r="B28" s="41"/>
      <c r="C28" s="42"/>
      <c r="E28" s="4"/>
      <c r="F28" s="4"/>
      <c r="G28" s="4"/>
      <c r="H28" s="4"/>
      <c r="I28" s="4"/>
    </row>
    <row r="29" spans="1:9">
      <c r="A29" s="43" t="s">
        <v>31</v>
      </c>
      <c r="B29" s="44">
        <f>B4*(1-B9)</f>
        <v>21.000000000000004</v>
      </c>
      <c r="C29" s="45"/>
      <c r="E29" s="4"/>
      <c r="F29" s="4"/>
      <c r="G29" s="4"/>
      <c r="H29" s="4"/>
      <c r="I29" s="4"/>
    </row>
    <row r="30" spans="1:9">
      <c r="A30" s="43" t="s">
        <v>32</v>
      </c>
      <c r="B30" s="46">
        <f>MAX(0,B5-B20-B26)</f>
        <v>314</v>
      </c>
      <c r="C30" s="45"/>
      <c r="E30" s="4"/>
      <c r="F30" s="4"/>
      <c r="G30" s="4"/>
      <c r="H30" s="4"/>
      <c r="I30" s="4"/>
    </row>
    <row r="31" spans="1:9">
      <c r="A31" s="47"/>
      <c r="B31" s="48" t="s">
        <v>17</v>
      </c>
      <c r="C31" s="49">
        <f>B29*B30</f>
        <v>6594.0000000000009</v>
      </c>
      <c r="E31" s="4"/>
      <c r="F31" s="4"/>
      <c r="G31" s="4"/>
      <c r="H31" s="4"/>
      <c r="I31" s="4"/>
    </row>
    <row r="32" spans="1:9">
      <c r="A32" s="11"/>
      <c r="B32" s="9"/>
      <c r="E32" s="4"/>
      <c r="F32" s="4"/>
      <c r="G32" s="4"/>
      <c r="H32" s="4"/>
      <c r="I32" s="4"/>
    </row>
    <row r="33" spans="2:9">
      <c r="B33" s="14" t="s">
        <v>14</v>
      </c>
      <c r="C33" s="13">
        <f>C21+C27+C31</f>
        <v>43246</v>
      </c>
      <c r="E33" s="4"/>
      <c r="F33" s="4"/>
      <c r="G33" s="4"/>
      <c r="H33" s="4"/>
      <c r="I33" s="4"/>
    </row>
    <row r="34" spans="2:9">
      <c r="E34" s="4"/>
      <c r="F34" s="4"/>
      <c r="G34" s="4"/>
      <c r="H34" s="4"/>
      <c r="I34" s="4"/>
    </row>
    <row r="35" spans="2:9">
      <c r="E35" s="4"/>
      <c r="F35" s="4"/>
      <c r="G35" s="4"/>
      <c r="H35" s="4"/>
      <c r="I35" s="4"/>
    </row>
    <row r="36" spans="2:9">
      <c r="E36" s="4"/>
      <c r="F36" s="4"/>
      <c r="G36" s="4"/>
      <c r="H36" s="4"/>
      <c r="I36" s="4"/>
    </row>
    <row r="37" spans="2:9">
      <c r="E37" s="4"/>
      <c r="F37" s="4"/>
      <c r="G37" s="4"/>
      <c r="H37" s="4"/>
      <c r="I37" s="4"/>
    </row>
    <row r="38" spans="2:9">
      <c r="B38" s="4"/>
      <c r="E38" s="4"/>
      <c r="F38" s="4"/>
      <c r="G38" s="4"/>
      <c r="H38" s="4"/>
      <c r="I38" s="4"/>
    </row>
    <row r="39" spans="2:9">
      <c r="B39" s="5"/>
      <c r="E39" s="4"/>
      <c r="F39" s="4"/>
      <c r="G39" s="4"/>
      <c r="H39" s="4"/>
      <c r="I39" s="4"/>
    </row>
    <row r="40" spans="2:9">
      <c r="E40" s="4"/>
      <c r="F40" s="4"/>
      <c r="G40" s="4"/>
      <c r="H40" s="4"/>
      <c r="I40" s="4"/>
    </row>
    <row r="41" spans="2:9">
      <c r="E41" s="4"/>
      <c r="F41" s="4"/>
      <c r="G41" s="4"/>
      <c r="H41" s="4"/>
      <c r="I41" s="4"/>
    </row>
    <row r="43" spans="2:9">
      <c r="B43" s="6"/>
      <c r="E43" s="2"/>
    </row>
    <row r="44" spans="2:9">
      <c r="B44" s="4"/>
    </row>
    <row r="46" spans="2:9">
      <c r="B46" s="2"/>
    </row>
    <row r="47" spans="2:9">
      <c r="B47" s="5"/>
    </row>
    <row r="48" spans="2:9">
      <c r="B48" s="4"/>
    </row>
    <row r="50" spans="2:2">
      <c r="B50" s="2"/>
    </row>
  </sheetData>
  <scenarios current="3" show="3" sqref="C33">
    <scenario name="Ten/ten" locked="1" count="2" user="evansjr" comment="Created by evansjr on 5/31/2011">
      <inputCells r="B7" val="10"/>
      <inputCells r="B8" val="0.1" numFmtId="9"/>
    </scenario>
    <scenario name="Twenty/twenty" locked="1" count="2" user="evansjr" comment="Created by evansjr on 5/31/2011">
      <inputCells r="B7" val="20"/>
      <inputCells r="B8" val="0.2" numFmtId="9"/>
    </scenario>
    <scenario name="Thirty/thirty" locked="1" count="2" user="evansjr" comment="Created by evansjr on 5/31/2011">
      <inputCells r="B7" val="30"/>
      <inputCells r="B8" val="0.3" numFmtId="9"/>
    </scenario>
    <scenario name="Forty/forty" locked="1" count="2" user="evansjr" comment="Created by evansjr on 5/31/2011">
      <inputCells r="B7" val="40"/>
      <inputCells r="B8" val="0.4" numFmtId="9"/>
    </scenario>
  </scenario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B1:H12"/>
  <sheetViews>
    <sheetView showGridLines="0" topLeftCell="B2" workbookViewId="0">
      <selection activeCell="L30" sqref="L30"/>
    </sheetView>
  </sheetViews>
  <sheetFormatPr baseColWidth="10" defaultColWidth="8.7109375" defaultRowHeight="13" outlineLevelRow="1" outlineLevelCol="1" x14ac:dyDescent="0"/>
  <cols>
    <col min="3" max="3" width="6.85546875" customWidth="1"/>
    <col min="4" max="8" width="13.42578125" bestFit="1" customWidth="1" outlineLevel="1"/>
  </cols>
  <sheetData>
    <row r="1" spans="2:8" ht="14" thickBot="1"/>
    <row r="2" spans="2:8" ht="14">
      <c r="B2" s="54" t="s">
        <v>52</v>
      </c>
      <c r="C2" s="54"/>
      <c r="D2" s="59"/>
      <c r="E2" s="59"/>
      <c r="F2" s="59"/>
      <c r="G2" s="59"/>
      <c r="H2" s="59"/>
    </row>
    <row r="3" spans="2:8" ht="14" collapsed="1">
      <c r="B3" s="53"/>
      <c r="C3" s="53"/>
      <c r="D3" s="60" t="s">
        <v>54</v>
      </c>
      <c r="E3" s="60" t="s">
        <v>42</v>
      </c>
      <c r="F3" s="60" t="s">
        <v>43</v>
      </c>
      <c r="G3" s="60" t="s">
        <v>44</v>
      </c>
      <c r="H3" s="60" t="s">
        <v>45</v>
      </c>
    </row>
    <row r="4" spans="2:8" ht="22" hidden="1" outlineLevel="1">
      <c r="B4" s="56"/>
      <c r="C4" s="56"/>
      <c r="D4" s="50"/>
      <c r="E4" s="63" t="s">
        <v>51</v>
      </c>
      <c r="F4" s="63" t="s">
        <v>51</v>
      </c>
      <c r="G4" s="63" t="s">
        <v>51</v>
      </c>
      <c r="H4" s="63" t="s">
        <v>51</v>
      </c>
    </row>
    <row r="5" spans="2:8">
      <c r="B5" s="57" t="s">
        <v>53</v>
      </c>
      <c r="C5" s="57"/>
      <c r="D5" s="55"/>
      <c r="E5" s="55"/>
      <c r="F5" s="55"/>
      <c r="G5" s="55"/>
      <c r="H5" s="55"/>
    </row>
    <row r="6" spans="2:8" outlineLevel="1">
      <c r="B6" s="56"/>
      <c r="C6" s="56" t="s">
        <v>48</v>
      </c>
      <c r="D6" s="50">
        <v>40</v>
      </c>
      <c r="E6" s="61">
        <v>10</v>
      </c>
      <c r="F6" s="61">
        <v>20</v>
      </c>
      <c r="G6" s="61">
        <v>30</v>
      </c>
      <c r="H6" s="61">
        <v>40</v>
      </c>
    </row>
    <row r="7" spans="2:8" outlineLevel="1">
      <c r="B7" s="56"/>
      <c r="C7" s="56" t="s">
        <v>49</v>
      </c>
      <c r="D7" s="51">
        <v>0.4</v>
      </c>
      <c r="E7" s="62">
        <v>0.1</v>
      </c>
      <c r="F7" s="62">
        <v>0.2</v>
      </c>
      <c r="G7" s="62">
        <v>0.3</v>
      </c>
      <c r="H7" s="62">
        <v>0.4</v>
      </c>
    </row>
    <row r="8" spans="2:8">
      <c r="B8" s="57" t="s">
        <v>55</v>
      </c>
      <c r="C8" s="57"/>
      <c r="D8" s="55"/>
      <c r="E8" s="55"/>
      <c r="F8" s="55"/>
      <c r="G8" s="55"/>
      <c r="H8" s="55"/>
    </row>
    <row r="9" spans="2:8" ht="14" outlineLevel="1" thickBot="1">
      <c r="B9" s="58"/>
      <c r="C9" s="58" t="s">
        <v>50</v>
      </c>
      <c r="D9" s="52">
        <v>41188</v>
      </c>
      <c r="E9" s="52">
        <v>50302</v>
      </c>
      <c r="F9" s="52">
        <v>47264</v>
      </c>
      <c r="G9" s="52">
        <v>44226</v>
      </c>
      <c r="H9" s="52">
        <v>41188</v>
      </c>
    </row>
    <row r="10" spans="2:8">
      <c r="B10" t="s">
        <v>56</v>
      </c>
    </row>
    <row r="11" spans="2:8">
      <c r="B11" t="s">
        <v>57</v>
      </c>
    </row>
    <row r="12" spans="2:8">
      <c r="B12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view="pageLayout" workbookViewId="0">
      <selection activeCell="D1" sqref="D1"/>
    </sheetView>
  </sheetViews>
  <sheetFormatPr baseColWidth="10" defaultColWidth="11" defaultRowHeight="12" x14ac:dyDescent="0"/>
  <cols>
    <col min="1" max="1" width="19.5703125" style="1" bestFit="1" customWidth="1"/>
    <col min="2" max="2" width="23.140625" style="1" bestFit="1" customWidth="1"/>
    <col min="3" max="3" width="5.42578125" style="1" customWidth="1"/>
    <col min="4" max="9" width="11.5703125" style="1" bestFit="1" customWidth="1"/>
    <col min="10" max="16384" width="11" style="1"/>
  </cols>
  <sheetData>
    <row r="1" spans="1:9">
      <c r="A1" s="9" t="s">
        <v>5</v>
      </c>
      <c r="B1" s="9" t="s">
        <v>2</v>
      </c>
      <c r="C1" s="9"/>
      <c r="D1" s="9" t="s">
        <v>1</v>
      </c>
    </row>
    <row r="2" spans="1:9">
      <c r="D2" s="2">
        <f>B21</f>
        <v>49322</v>
      </c>
      <c r="E2" s="3">
        <v>0.1</v>
      </c>
      <c r="F2" s="3">
        <v>0.2</v>
      </c>
      <c r="G2" s="3">
        <v>0.3</v>
      </c>
      <c r="H2" s="3">
        <v>0.4</v>
      </c>
      <c r="I2" s="3">
        <v>0.5</v>
      </c>
    </row>
    <row r="3" spans="1:9">
      <c r="A3" s="1" t="s">
        <v>3</v>
      </c>
      <c r="B3" s="4">
        <v>70</v>
      </c>
      <c r="D3" s="9">
        <v>0</v>
      </c>
      <c r="E3" s="4">
        <f t="dataTable" ref="E3:I28" dt2D="1" dtr="1" r1="B11" r2="B7"/>
        <v>53340.000000000007</v>
      </c>
      <c r="F3" s="4">
        <v>56000</v>
      </c>
      <c r="G3" s="4">
        <v>49000</v>
      </c>
      <c r="H3" s="4">
        <v>42000</v>
      </c>
      <c r="I3" s="4">
        <v>35000</v>
      </c>
    </row>
    <row r="4" spans="1:9">
      <c r="A4" s="1" t="s">
        <v>4</v>
      </c>
      <c r="B4" s="5">
        <f>91-1.2*B3</f>
        <v>7</v>
      </c>
      <c r="D4" s="9">
        <v>2</v>
      </c>
      <c r="E4" s="4">
        <v>52732.400000000016</v>
      </c>
      <c r="F4" s="4">
        <v>56196</v>
      </c>
      <c r="G4" s="4">
        <v>49294</v>
      </c>
      <c r="H4" s="4">
        <v>42392</v>
      </c>
      <c r="I4" s="4">
        <v>35490</v>
      </c>
    </row>
    <row r="5" spans="1:9">
      <c r="A5" s="1" t="s">
        <v>16</v>
      </c>
      <c r="B5" s="1">
        <v>50</v>
      </c>
      <c r="D5" s="9">
        <v>4</v>
      </c>
      <c r="E5" s="4">
        <v>52124.80000000001</v>
      </c>
      <c r="F5" s="4">
        <v>56392</v>
      </c>
      <c r="G5" s="4">
        <v>49588</v>
      </c>
      <c r="H5" s="4">
        <v>42784</v>
      </c>
      <c r="I5" s="4">
        <v>35980</v>
      </c>
    </row>
    <row r="6" spans="1:9">
      <c r="A6" s="1" t="s">
        <v>7</v>
      </c>
      <c r="B6" s="1">
        <v>1000</v>
      </c>
      <c r="D6" s="9">
        <v>6</v>
      </c>
      <c r="E6" s="4">
        <v>51517.200000000012</v>
      </c>
      <c r="F6" s="4">
        <v>56588</v>
      </c>
      <c r="G6" s="4">
        <v>49882</v>
      </c>
      <c r="H6" s="4">
        <v>43176</v>
      </c>
      <c r="I6" s="4">
        <v>36470</v>
      </c>
    </row>
    <row r="7" spans="1:9">
      <c r="A7" s="1" t="s">
        <v>15</v>
      </c>
      <c r="B7" s="1">
        <v>30</v>
      </c>
      <c r="D7" s="9">
        <v>8</v>
      </c>
      <c r="E7" s="4">
        <v>50909.600000000006</v>
      </c>
      <c r="F7" s="4">
        <v>56784</v>
      </c>
      <c r="G7" s="4">
        <v>50176</v>
      </c>
      <c r="H7" s="4">
        <v>43568</v>
      </c>
      <c r="I7" s="4">
        <v>36960</v>
      </c>
    </row>
    <row r="8" spans="1:9">
      <c r="A8" s="1" t="s">
        <v>9</v>
      </c>
      <c r="B8" s="6">
        <f>B4*B7</f>
        <v>210</v>
      </c>
      <c r="D8" s="9">
        <v>10</v>
      </c>
      <c r="E8" s="4">
        <v>50302.000000000007</v>
      </c>
      <c r="F8" s="7">
        <v>56980</v>
      </c>
      <c r="G8" s="4">
        <v>50470</v>
      </c>
      <c r="H8" s="4">
        <v>43960</v>
      </c>
      <c r="I8" s="4">
        <v>37450</v>
      </c>
    </row>
    <row r="9" spans="1:9">
      <c r="A9" s="1" t="s">
        <v>10</v>
      </c>
      <c r="B9" s="4">
        <f>B8*B3</f>
        <v>14700</v>
      </c>
      <c r="D9" s="9">
        <v>12</v>
      </c>
      <c r="E9" s="4">
        <v>49694.400000000016</v>
      </c>
      <c r="F9" s="4">
        <v>56770</v>
      </c>
      <c r="G9" s="4">
        <v>50764</v>
      </c>
      <c r="H9" s="4">
        <v>44352</v>
      </c>
      <c r="I9" s="4">
        <v>37940</v>
      </c>
    </row>
    <row r="10" spans="1:9">
      <c r="D10" s="9">
        <v>14</v>
      </c>
      <c r="E10" s="4">
        <v>49086.80000000001</v>
      </c>
      <c r="F10" s="4">
        <v>55790</v>
      </c>
      <c r="G10" s="4">
        <v>51058</v>
      </c>
      <c r="H10" s="4">
        <v>44744</v>
      </c>
      <c r="I10" s="4">
        <v>38430</v>
      </c>
    </row>
    <row r="11" spans="1:9">
      <c r="A11" s="1" t="s">
        <v>18</v>
      </c>
      <c r="B11" s="3">
        <v>0.3</v>
      </c>
      <c r="D11" s="9">
        <v>16</v>
      </c>
      <c r="E11" s="4">
        <v>48479.200000000004</v>
      </c>
      <c r="F11" s="4">
        <v>54810</v>
      </c>
      <c r="G11" s="4">
        <v>51352</v>
      </c>
      <c r="H11" s="4">
        <v>45136</v>
      </c>
      <c r="I11" s="4">
        <v>38920</v>
      </c>
    </row>
    <row r="12" spans="1:9">
      <c r="A12" s="1" t="s">
        <v>19</v>
      </c>
      <c r="B12" s="4">
        <f>B3*(1-B11)</f>
        <v>49</v>
      </c>
      <c r="D12" s="9">
        <v>18</v>
      </c>
      <c r="E12" s="4">
        <v>47871.600000000006</v>
      </c>
      <c r="F12" s="4">
        <v>53829.999999999993</v>
      </c>
      <c r="G12" s="4">
        <v>51646</v>
      </c>
      <c r="H12" s="4">
        <v>45528</v>
      </c>
      <c r="I12" s="4">
        <v>39410</v>
      </c>
    </row>
    <row r="13" spans="1:9">
      <c r="A13" s="1" t="s">
        <v>20</v>
      </c>
      <c r="B13" s="8">
        <f>91 - 1.2*B12</f>
        <v>32.200000000000003</v>
      </c>
      <c r="D13" s="9">
        <v>20</v>
      </c>
      <c r="E13" s="4">
        <v>47264.000000000015</v>
      </c>
      <c r="F13" s="4">
        <v>52849.999999999993</v>
      </c>
      <c r="G13" s="4">
        <v>51940</v>
      </c>
      <c r="H13" s="4">
        <v>45920</v>
      </c>
      <c r="I13" s="4">
        <v>39900</v>
      </c>
    </row>
    <row r="14" spans="1:9">
      <c r="A14" s="1" t="s">
        <v>0</v>
      </c>
      <c r="B14" s="1">
        <f>MIN(B13*(B5-B7),1000-B8)</f>
        <v>644</v>
      </c>
      <c r="D14" s="9">
        <v>22</v>
      </c>
      <c r="E14" s="4">
        <v>46656.4</v>
      </c>
      <c r="F14" s="4">
        <v>51870</v>
      </c>
      <c r="G14" s="4">
        <v>52234</v>
      </c>
      <c r="H14" s="4">
        <v>46312</v>
      </c>
      <c r="I14" s="4">
        <v>40390</v>
      </c>
    </row>
    <row r="15" spans="1:9">
      <c r="A15" s="1" t="s">
        <v>13</v>
      </c>
      <c r="B15" s="2">
        <f>B14*B12</f>
        <v>31556</v>
      </c>
      <c r="D15" s="9">
        <v>24</v>
      </c>
      <c r="E15" s="4">
        <v>46048.80000000001</v>
      </c>
      <c r="F15" s="4">
        <v>50890</v>
      </c>
      <c r="G15" s="4">
        <v>52528</v>
      </c>
      <c r="H15" s="4">
        <v>46704</v>
      </c>
      <c r="I15" s="4">
        <v>40880</v>
      </c>
    </row>
    <row r="16" spans="1:9">
      <c r="D16" s="9">
        <v>26</v>
      </c>
      <c r="E16" s="4">
        <v>45441.200000000012</v>
      </c>
      <c r="F16" s="4">
        <v>49910</v>
      </c>
      <c r="G16" s="4">
        <v>51556.4</v>
      </c>
      <c r="H16" s="4">
        <v>47096</v>
      </c>
      <c r="I16" s="4">
        <v>41370</v>
      </c>
    </row>
    <row r="17" spans="1:9">
      <c r="A17" s="1" t="s">
        <v>11</v>
      </c>
      <c r="B17" s="2">
        <f>B3*0.3</f>
        <v>21</v>
      </c>
      <c r="D17" s="9">
        <v>28</v>
      </c>
      <c r="E17" s="4">
        <v>44833.600000000006</v>
      </c>
      <c r="F17" s="4">
        <v>48929.999999999993</v>
      </c>
      <c r="G17" s="4">
        <v>50439.200000000004</v>
      </c>
      <c r="H17" s="4">
        <v>47488</v>
      </c>
      <c r="I17" s="4">
        <v>41860</v>
      </c>
    </row>
    <row r="18" spans="1:9">
      <c r="A18" s="1" t="s">
        <v>12</v>
      </c>
      <c r="B18" s="8">
        <f>1000-B8-B14</f>
        <v>146</v>
      </c>
      <c r="D18" s="9">
        <v>30</v>
      </c>
      <c r="E18" s="4">
        <v>44226.000000000007</v>
      </c>
      <c r="F18" s="4">
        <v>47950</v>
      </c>
      <c r="G18" s="4">
        <v>49322</v>
      </c>
      <c r="H18" s="4">
        <v>47880</v>
      </c>
      <c r="I18" s="4">
        <v>42350</v>
      </c>
    </row>
    <row r="19" spans="1:9">
      <c r="A19" s="1" t="s">
        <v>17</v>
      </c>
      <c r="B19" s="4">
        <f>B17*B18</f>
        <v>3066</v>
      </c>
      <c r="D19" s="9">
        <v>32</v>
      </c>
      <c r="E19" s="4">
        <v>43618.400000000001</v>
      </c>
      <c r="F19" s="4">
        <v>46969.999999999993</v>
      </c>
      <c r="G19" s="4">
        <v>48204.800000000003</v>
      </c>
      <c r="H19" s="4">
        <v>47322.8</v>
      </c>
      <c r="I19" s="4">
        <v>42840</v>
      </c>
    </row>
    <row r="20" spans="1:9">
      <c r="D20" s="9">
        <v>34</v>
      </c>
      <c r="E20" s="4">
        <v>43010.8</v>
      </c>
      <c r="F20" s="4">
        <v>45990</v>
      </c>
      <c r="G20" s="4">
        <v>47087.600000000006</v>
      </c>
      <c r="H20" s="4">
        <v>46303.6</v>
      </c>
      <c r="I20" s="4">
        <v>43330</v>
      </c>
    </row>
    <row r="21" spans="1:9">
      <c r="A21" s="1" t="s">
        <v>14</v>
      </c>
      <c r="B21" s="2">
        <f>B9+B15+B19</f>
        <v>49322</v>
      </c>
      <c r="D21" s="9">
        <v>36</v>
      </c>
      <c r="E21" s="4">
        <v>42403.199999999997</v>
      </c>
      <c r="F21" s="4">
        <v>45010</v>
      </c>
      <c r="G21" s="4">
        <v>45970.400000000001</v>
      </c>
      <c r="H21" s="4">
        <v>45284.4</v>
      </c>
      <c r="I21" s="4">
        <v>42952</v>
      </c>
    </row>
    <row r="22" spans="1:9">
      <c r="D22" s="9">
        <v>38</v>
      </c>
      <c r="E22" s="4">
        <v>41795.600000000006</v>
      </c>
      <c r="F22" s="4">
        <v>44030</v>
      </c>
      <c r="G22" s="4">
        <v>44853.200000000004</v>
      </c>
      <c r="H22" s="4">
        <v>44265.2</v>
      </c>
      <c r="I22" s="4">
        <v>42266</v>
      </c>
    </row>
    <row r="23" spans="1:9">
      <c r="D23" s="9">
        <v>40</v>
      </c>
      <c r="E23" s="4">
        <v>41188</v>
      </c>
      <c r="F23" s="4">
        <v>43050</v>
      </c>
      <c r="G23" s="4">
        <v>43736</v>
      </c>
      <c r="H23" s="4">
        <v>43246</v>
      </c>
      <c r="I23" s="4">
        <v>41580</v>
      </c>
    </row>
    <row r="24" spans="1:9">
      <c r="A24" s="1" t="s">
        <v>6</v>
      </c>
      <c r="B24" s="1" t="s">
        <v>8</v>
      </c>
      <c r="D24" s="9">
        <v>42</v>
      </c>
      <c r="E24" s="4">
        <v>40580.400000000001</v>
      </c>
      <c r="F24" s="4">
        <v>42070</v>
      </c>
      <c r="G24" s="4">
        <v>42618.8</v>
      </c>
      <c r="H24" s="4">
        <v>42226.799999999996</v>
      </c>
      <c r="I24" s="4">
        <v>40894</v>
      </c>
    </row>
    <row r="25" spans="1:9">
      <c r="D25" s="9">
        <v>44</v>
      </c>
      <c r="E25" s="4">
        <v>39972.800000000003</v>
      </c>
      <c r="F25" s="4">
        <v>41090</v>
      </c>
      <c r="G25" s="4">
        <v>41501.600000000006</v>
      </c>
      <c r="H25" s="4">
        <v>41207.599999999999</v>
      </c>
      <c r="I25" s="4">
        <v>40208</v>
      </c>
    </row>
    <row r="26" spans="1:9">
      <c r="A26" s="1" t="s">
        <v>3</v>
      </c>
      <c r="B26" s="4">
        <v>70</v>
      </c>
      <c r="D26" s="9">
        <v>46</v>
      </c>
      <c r="E26" s="4">
        <v>39365.200000000004</v>
      </c>
      <c r="F26" s="4">
        <v>40110</v>
      </c>
      <c r="G26" s="4">
        <v>40384.400000000001</v>
      </c>
      <c r="H26" s="4">
        <v>40188.400000000001</v>
      </c>
      <c r="I26" s="4">
        <v>39522</v>
      </c>
    </row>
    <row r="27" spans="1:9">
      <c r="A27" s="1" t="s">
        <v>4</v>
      </c>
      <c r="B27" s="5">
        <f>91-1.2*B26</f>
        <v>7</v>
      </c>
      <c r="D27" s="9">
        <v>48</v>
      </c>
      <c r="E27" s="4">
        <v>38757.600000000006</v>
      </c>
      <c r="F27" s="4">
        <v>39130</v>
      </c>
      <c r="G27" s="4">
        <v>39267.199999999997</v>
      </c>
      <c r="H27" s="4">
        <v>39169.199999999997</v>
      </c>
      <c r="I27" s="4">
        <v>38836</v>
      </c>
    </row>
    <row r="28" spans="1:9">
      <c r="A28" s="1" t="s">
        <v>16</v>
      </c>
      <c r="B28" s="1">
        <v>50</v>
      </c>
      <c r="D28" s="9">
        <v>50</v>
      </c>
      <c r="E28" s="4">
        <v>38150</v>
      </c>
      <c r="F28" s="4">
        <v>38150</v>
      </c>
      <c r="G28" s="4">
        <v>38150</v>
      </c>
      <c r="H28" s="4">
        <v>38150</v>
      </c>
      <c r="I28" s="4">
        <v>38150</v>
      </c>
    </row>
    <row r="29" spans="1:9">
      <c r="A29" s="1" t="s">
        <v>7</v>
      </c>
      <c r="B29" s="1">
        <v>1000</v>
      </c>
    </row>
    <row r="30" spans="1:9">
      <c r="A30" s="1" t="s">
        <v>15</v>
      </c>
      <c r="B30" s="1">
        <f>B28</f>
        <v>50</v>
      </c>
      <c r="E30" s="2"/>
    </row>
    <row r="31" spans="1:9">
      <c r="A31" s="1" t="s">
        <v>9</v>
      </c>
      <c r="B31" s="6">
        <f>B27*B30</f>
        <v>350</v>
      </c>
    </row>
    <row r="32" spans="1:9">
      <c r="A32" s="1" t="s">
        <v>10</v>
      </c>
      <c r="B32" s="4">
        <f>B31*B26</f>
        <v>24500</v>
      </c>
    </row>
    <row r="34" spans="1:2">
      <c r="A34" s="1" t="s">
        <v>11</v>
      </c>
      <c r="B34" s="2">
        <f>B26*0.3</f>
        <v>21</v>
      </c>
    </row>
    <row r="35" spans="1:2">
      <c r="A35" s="1" t="s">
        <v>12</v>
      </c>
      <c r="B35" s="5">
        <f>B29-B31</f>
        <v>650</v>
      </c>
    </row>
    <row r="36" spans="1:2">
      <c r="A36" s="1" t="s">
        <v>17</v>
      </c>
      <c r="B36" s="4">
        <f>B34*B35</f>
        <v>13650</v>
      </c>
    </row>
    <row r="38" spans="1:2">
      <c r="A38" s="1" t="s">
        <v>14</v>
      </c>
      <c r="B38" s="2">
        <f>B32+B36</f>
        <v>38150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Markdown pricing model</vt:lpstr>
      <vt:lpstr>Scenarios</vt:lpstr>
      <vt:lpstr>Scenario Summary</vt:lpstr>
      <vt:lpstr>What if analysis</vt:lpstr>
    </vt:vector>
  </TitlesOfParts>
  <Company>UNIV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2011-05-06T20:19:11Z</dcterms:created>
  <dcterms:modified xsi:type="dcterms:W3CDTF">2011-12-17T12:52:57Z</dcterms:modified>
</cp:coreProperties>
</file>