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3016" windowHeight="94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30" i="1"/>
  <c r="N23"/>
  <c r="D20"/>
  <c r="D19"/>
  <c r="D18"/>
  <c r="D17"/>
  <c r="D16"/>
  <c r="D15"/>
  <c r="D14"/>
  <c r="D13"/>
  <c r="D12"/>
  <c r="D11"/>
  <c r="D10"/>
  <c r="D9"/>
  <c r="D8"/>
  <c r="D7"/>
  <c r="E6"/>
  <c r="I7"/>
  <c r="I14" s="1"/>
  <c r="R3" s="1"/>
  <c r="I4"/>
  <c r="R6"/>
  <c r="R7"/>
  <c r="R8"/>
  <c r="R9"/>
  <c r="R10"/>
  <c r="R11"/>
  <c r="R12"/>
  <c r="R13"/>
  <c r="R14"/>
  <c r="R15"/>
  <c r="R16"/>
  <c r="R17"/>
  <c r="R18"/>
  <c r="R19"/>
  <c r="R20"/>
  <c r="R5"/>
  <c r="L31"/>
  <c r="N8"/>
  <c r="N9"/>
  <c r="N10"/>
  <c r="N11"/>
  <c r="N12"/>
  <c r="N13"/>
  <c r="N14"/>
  <c r="N15"/>
  <c r="N16"/>
  <c r="N17"/>
  <c r="N18"/>
  <c r="N19"/>
  <c r="N20"/>
  <c r="N7"/>
  <c r="E5" l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J35"/>
  <c r="N3"/>
  <c r="J25"/>
  <c r="J10"/>
  <c r="I31" s="1"/>
  <c r="J26"/>
  <c r="J11"/>
  <c r="J31" s="1"/>
  <c r="J30"/>
  <c r="K26"/>
  <c r="I17"/>
  <c r="K25"/>
  <c r="K21" l="1"/>
  <c r="K20"/>
  <c r="J21"/>
  <c r="J36"/>
  <c r="J20"/>
  <c r="J39"/>
  <c r="K39"/>
  <c r="K40" l="1"/>
  <c r="J40"/>
  <c r="K44" l="1"/>
  <c r="K41"/>
  <c r="J41"/>
  <c r="J44"/>
  <c r="K45" l="1"/>
  <c r="O23" s="1"/>
  <c r="J45"/>
  <c r="O7" l="1"/>
  <c r="O6"/>
  <c r="O5"/>
  <c r="O11"/>
  <c r="O15"/>
  <c r="O9"/>
  <c r="O8"/>
  <c r="O16"/>
  <c r="O10"/>
  <c r="O12"/>
  <c r="O13"/>
  <c r="O20"/>
  <c r="O19"/>
  <c r="O17"/>
  <c r="O18"/>
  <c r="O14"/>
</calcChain>
</file>

<file path=xl/sharedStrings.xml><?xml version="1.0" encoding="utf-8"?>
<sst xmlns="http://schemas.openxmlformats.org/spreadsheetml/2006/main" count="56" uniqueCount="40">
  <si>
    <t>linear recursion second order</t>
    <phoneticPr fontId="1" type="noConversion"/>
  </si>
  <si>
    <t>=</t>
    <phoneticPr fontId="1" type="noConversion"/>
  </si>
  <si>
    <t>a_n-1</t>
    <phoneticPr fontId="1" type="noConversion"/>
  </si>
  <si>
    <t>a_n</t>
    <phoneticPr fontId="1" type="noConversion"/>
  </si>
  <si>
    <t>+</t>
    <phoneticPr fontId="1" type="noConversion"/>
  </si>
  <si>
    <t>a_n-2</t>
    <phoneticPr fontId="1" type="noConversion"/>
  </si>
  <si>
    <t>a_0</t>
  </si>
  <si>
    <t>a_0</t>
    <phoneticPr fontId="1" type="noConversion"/>
  </si>
  <si>
    <t>a_1</t>
  </si>
  <si>
    <t>a_1</t>
    <phoneticPr fontId="1" type="noConversion"/>
  </si>
  <si>
    <t>solution</t>
    <phoneticPr fontId="1" type="noConversion"/>
  </si>
  <si>
    <t>characteristic equation</t>
    <phoneticPr fontId="1" type="noConversion"/>
  </si>
  <si>
    <t>discriminant</t>
    <phoneticPr fontId="1" type="noConversion"/>
  </si>
  <si>
    <t>p_1</t>
    <phoneticPr fontId="1" type="noConversion"/>
  </si>
  <si>
    <t>p_2</t>
    <phoneticPr fontId="1" type="noConversion"/>
  </si>
  <si>
    <t>double root</t>
    <phoneticPr fontId="1" type="noConversion"/>
  </si>
  <si>
    <t>complex root</t>
    <phoneticPr fontId="1" type="noConversion"/>
  </si>
  <si>
    <t>polar form</t>
    <phoneticPr fontId="1" type="noConversion"/>
  </si>
  <si>
    <t>r</t>
    <phoneticPr fontId="1" type="noConversion"/>
  </si>
  <si>
    <t>theta</t>
    <phoneticPr fontId="1" type="noConversion"/>
  </si>
  <si>
    <t>Re</t>
    <phoneticPr fontId="1" type="noConversion"/>
  </si>
  <si>
    <t>Im</t>
    <phoneticPr fontId="1" type="noConversion"/>
  </si>
  <si>
    <t>form of solution</t>
    <phoneticPr fontId="1" type="noConversion"/>
  </si>
  <si>
    <t>system of equations</t>
    <phoneticPr fontId="1" type="noConversion"/>
  </si>
  <si>
    <t>gamma</t>
    <phoneticPr fontId="1" type="noConversion"/>
  </si>
  <si>
    <t>phi</t>
    <phoneticPr fontId="1" type="noConversion"/>
  </si>
  <si>
    <t>a_0, a_1</t>
    <phoneticPr fontId="1" type="noConversion"/>
  </si>
  <si>
    <t>solution</t>
    <phoneticPr fontId="1" type="noConversion"/>
  </si>
  <si>
    <t>phi</t>
    <phoneticPr fontId="1" type="noConversion"/>
  </si>
  <si>
    <t>k</t>
    <phoneticPr fontId="1" type="noConversion"/>
  </si>
  <si>
    <t>p_2 - p_1</t>
    <phoneticPr fontId="1" type="noConversion"/>
  </si>
  <si>
    <t>double root</t>
    <phoneticPr fontId="1" type="noConversion"/>
  </si>
  <si>
    <t>distinct roots</t>
    <phoneticPr fontId="1" type="noConversion"/>
  </si>
  <si>
    <t>for</t>
    <phoneticPr fontId="1" type="noConversion"/>
  </si>
  <si>
    <t>use initial</t>
    <phoneticPr fontId="1" type="noConversion"/>
  </si>
  <si>
    <t>(zero eigenvalues is different -&gt; first order recursion)</t>
    <phoneticPr fontId="1" type="noConversion"/>
  </si>
  <si>
    <t>b</t>
    <phoneticPr fontId="1" type="noConversion"/>
  </si>
  <si>
    <t>c</t>
    <phoneticPr fontId="1" type="noConversion"/>
  </si>
  <si>
    <t>given k</t>
    <phoneticPr fontId="1" type="noConversion"/>
  </si>
  <si>
    <t>compute values for the result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</si>
</sst>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Sheet1!$E$5:$E$20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marker val="1"/>
        <c:axId val="132540288"/>
        <c:axId val="132541824"/>
      </c:lineChart>
      <c:catAx>
        <c:axId val="132540288"/>
        <c:scaling>
          <c:orientation val="minMax"/>
        </c:scaling>
        <c:axPos val="b"/>
        <c:tickLblPos val="nextTo"/>
        <c:crossAx val="132541824"/>
        <c:crosses val="autoZero"/>
        <c:auto val="1"/>
        <c:lblAlgn val="ctr"/>
        <c:lblOffset val="100"/>
      </c:catAx>
      <c:valAx>
        <c:axId val="132541824"/>
        <c:scaling>
          <c:orientation val="minMax"/>
        </c:scaling>
        <c:axPos val="l"/>
        <c:majorGridlines/>
        <c:numFmt formatCode="General" sourceLinked="1"/>
        <c:tickLblPos val="nextTo"/>
        <c:crossAx val="132540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24</xdr:row>
      <xdr:rowOff>83820</xdr:rowOff>
    </xdr:from>
    <xdr:to>
      <xdr:col>5</xdr:col>
      <xdr:colOff>403860</xdr:colOff>
      <xdr:row>34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5"/>
  <sheetViews>
    <sheetView tabSelected="1" workbookViewId="0">
      <selection activeCell="N2" sqref="N2"/>
    </sheetView>
  </sheetViews>
  <sheetFormatPr defaultRowHeight="16.2"/>
  <cols>
    <col min="10" max="10" width="7.88671875" customWidth="1"/>
    <col min="11" max="11" width="10.21875" customWidth="1"/>
    <col min="12" max="12" width="9.21875" customWidth="1"/>
    <col min="13" max="13" width="15.21875" customWidth="1"/>
    <col min="14" max="15" width="8.88671875" customWidth="1"/>
  </cols>
  <sheetData>
    <row r="1" spans="1:18">
      <c r="A1" t="s">
        <v>0</v>
      </c>
      <c r="I1" t="s">
        <v>10</v>
      </c>
      <c r="N1" t="s">
        <v>39</v>
      </c>
    </row>
    <row r="2" spans="1:18">
      <c r="C2" s="3" t="s">
        <v>36</v>
      </c>
      <c r="F2" s="3" t="s">
        <v>37</v>
      </c>
    </row>
    <row r="3" spans="1:18">
      <c r="A3" t="s">
        <v>3</v>
      </c>
      <c r="B3" s="1" t="s">
        <v>1</v>
      </c>
      <c r="C3">
        <v>33</v>
      </c>
      <c r="D3" t="s">
        <v>2</v>
      </c>
      <c r="E3" t="s">
        <v>4</v>
      </c>
      <c r="F3">
        <v>-32</v>
      </c>
      <c r="G3" t="s">
        <v>5</v>
      </c>
      <c r="I3" t="s">
        <v>11</v>
      </c>
      <c r="M3" t="s">
        <v>22</v>
      </c>
      <c r="N3" t="str">
        <f>IF(F3=0,"a_1*b^(k-1)",IF(I7&lt;&gt;0,"gamma*p_1^k + phi*p_2^k", "gamma*p^k + phi*k*p^k"))</f>
        <v>gamma*p_1^k + phi*p_2^k</v>
      </c>
      <c r="Q3" t="s">
        <v>33</v>
      </c>
      <c r="R3" t="str">
        <f>IF(F3=0,"first order recursion",IF(I14=FALSE,"distinct roots","double root"))</f>
        <v>distinct roots</v>
      </c>
    </row>
    <row r="4" spans="1:18">
      <c r="I4" t="str">
        <f>"p^2"&amp;IF(C3=0,"",IF(C3&lt;0,"+","")&amp;" " &amp;IF(C3=1,"-",IF(C3=-1,"",-C3))&amp;"p")&amp;" "&amp;IF(F3=0,"",IF(F3&lt;0,"+","")&amp;-F3)&amp;"= 0"</f>
        <v>p^2 -33p +32= 0</v>
      </c>
      <c r="O4" t="s">
        <v>34</v>
      </c>
      <c r="R4" t="s">
        <v>29</v>
      </c>
    </row>
    <row r="5" spans="1:18">
      <c r="A5" s="2" t="s">
        <v>7</v>
      </c>
      <c r="B5" s="2">
        <v>1</v>
      </c>
      <c r="D5" t="s">
        <v>6</v>
      </c>
      <c r="E5">
        <f>B5</f>
        <v>1</v>
      </c>
      <c r="N5" t="s">
        <v>6</v>
      </c>
      <c r="O5">
        <f>IF($F$3=0,$E$5,IF($I$7&lt;&gt;0,$J$44*$J$20^R5*COS($K$44+R5*$K$20)+ $J$45*$J$21^R5*COS($K$45+R5*$K$21), $J$35*IF($J$25=0,0,$J$25^R5) + $J$36*R5*IF($J$25=0,0,$J$25^R5)))</f>
        <v>1</v>
      </c>
      <c r="R5">
        <f>ROW()-ROW($N$5)</f>
        <v>0</v>
      </c>
    </row>
    <row r="6" spans="1:18">
      <c r="A6" s="2" t="s">
        <v>9</v>
      </c>
      <c r="B6" s="2">
        <v>1</v>
      </c>
      <c r="D6" t="s">
        <v>8</v>
      </c>
      <c r="E6">
        <f>B6</f>
        <v>1</v>
      </c>
      <c r="I6" t="s">
        <v>12</v>
      </c>
      <c r="N6" t="s">
        <v>8</v>
      </c>
      <c r="O6">
        <f>IF($F$3=0,$E$6,IF($I$7&lt;&gt;0,$J$44*$J$20^R6*COS($K$44+R6*$K$20)+ $J$45*$J$21^R6*COS($K$45+R6*$K$21), $J$35*IF($J$25=0,0,$J$25^R6) + $J$36*R6*IF($J$25=0,0,$J$25^R6)))</f>
        <v>1</v>
      </c>
      <c r="R6">
        <f>ROW()-ROW($N$5)</f>
        <v>1</v>
      </c>
    </row>
    <row r="7" spans="1:18">
      <c r="D7" t="str">
        <f>"a_"&amp;ROW()-ROW($D$5)</f>
        <v>a_2</v>
      </c>
      <c r="E7">
        <f>$C$3*E6+$F$3*E5</f>
        <v>1</v>
      </c>
      <c r="I7">
        <f>(-C3)^2-4*(-F3)</f>
        <v>961</v>
      </c>
      <c r="N7" t="str">
        <f>"a_"&amp;ROW()-ROW($N$5)</f>
        <v>a_2</v>
      </c>
      <c r="O7">
        <f>IF($F$3=0,$E$6*$C$3^(R7-1),IF($I$7&lt;&gt;0,$J$44*$J$20^R7*COS($K$44+R7*$K$20)+ $J$45*$J$21^R7*COS($K$45+R7*$K$21), $J$35*IF($J$25=0,0,$J$25^R7) + $J$36*R7*IF($J$25=0,0,$J$25^R7)))</f>
        <v>1</v>
      </c>
      <c r="R7">
        <f>ROW()-ROW($N$5)</f>
        <v>2</v>
      </c>
    </row>
    <row r="8" spans="1:18">
      <c r="D8" t="str">
        <f>"a_"&amp;ROW()-ROW($D$5)</f>
        <v>a_3</v>
      </c>
      <c r="E8">
        <f>$C$3*E7+$F$3*E6</f>
        <v>1</v>
      </c>
      <c r="N8" t="str">
        <f>"a_"&amp;ROW()-ROW($N$5)</f>
        <v>a_3</v>
      </c>
      <c r="O8">
        <f>IF($F$3=0,$E$6*$C$3^(R8-1),IF($I$7&lt;&gt;0,$J$44*$J$20^R8*COS($K$44+R8*$K$20)+ $J$45*$J$21^R8*COS($K$45+R8*$K$21), $J$35*IF($J$25=0,0,$J$25^R8) + $J$36*R8*IF($J$25=0,0,$J$25^R8)))</f>
        <v>1</v>
      </c>
      <c r="R8">
        <f>ROW()-ROW($N$5)</f>
        <v>3</v>
      </c>
    </row>
    <row r="9" spans="1:18">
      <c r="D9" t="str">
        <f>"a_"&amp;ROW()-ROW($D$5)</f>
        <v>a_4</v>
      </c>
      <c r="E9">
        <f>$C$3*E8+$F$3*E7</f>
        <v>1</v>
      </c>
      <c r="I9" t="s">
        <v>10</v>
      </c>
      <c r="N9" t="str">
        <f>"a_"&amp;ROW()-ROW($N$5)</f>
        <v>a_4</v>
      </c>
      <c r="O9">
        <f>IF($F$3=0,$E$6*$C$3^(R9-1),IF($I$7&lt;&gt;0,$J$44*$J$20^R9*COS($K$44+R9*$K$20)+ $J$45*$J$21^R9*COS($K$45+R9*$K$21), $J$35*IF($J$25=0,0,$J$25^R9) + $J$36*R9*IF($J$25=0,0,$J$25^R9)))</f>
        <v>1</v>
      </c>
      <c r="R9">
        <f>ROW()-ROW($N$5)</f>
        <v>4</v>
      </c>
    </row>
    <row r="10" spans="1:18">
      <c r="D10" t="str">
        <f>"a_"&amp;ROW()-ROW($D$5)</f>
        <v>a_5</v>
      </c>
      <c r="E10">
        <f>$C$3*E9+$F$3*E8</f>
        <v>1</v>
      </c>
      <c r="I10" t="s">
        <v>13</v>
      </c>
      <c r="J10" t="str">
        <f>-(-C3)/2+IF(I7&gt;=0,ROUND(SQRT(I7)/2,4),0)&amp;IF(I7&lt;0," + "&amp;ROUND(SQRT(-I7)/2,4)&amp;"i","")</f>
        <v>32</v>
      </c>
      <c r="N10" t="str">
        <f>"a_"&amp;ROW()-ROW($N$5)</f>
        <v>a_5</v>
      </c>
      <c r="O10">
        <f>IF($F$3=0,$E$6*$C$3^(R10-1),IF($I$7&lt;&gt;0,$J$44*$J$20^R10*COS($K$44+R10*$K$20)+ $J$45*$J$21^R10*COS($K$45+R10*$K$21), $J$35*IF($J$25=0,0,$J$25^R10) + $J$36*R10*IF($J$25=0,0,$J$25^R10)))</f>
        <v>1</v>
      </c>
      <c r="R10">
        <f>ROW()-ROW($N$5)</f>
        <v>5</v>
      </c>
    </row>
    <row r="11" spans="1:18">
      <c r="D11" t="str">
        <f>"a_"&amp;ROW()-ROW($D$5)</f>
        <v>a_6</v>
      </c>
      <c r="E11">
        <f>$C$3*E10+$F$3*E9</f>
        <v>1</v>
      </c>
      <c r="I11" t="s">
        <v>14</v>
      </c>
      <c r="J11" t="str">
        <f>-(-C3)/2-IF(I7&gt;=0,ROUND(SQRT(I7)/2,4))&amp;IF(I7&lt;0," - "&amp;ROUND(SQRT(-I7)/2,4)&amp;"i","")</f>
        <v>1</v>
      </c>
      <c r="N11" t="str">
        <f>"a_"&amp;ROW()-ROW($N$5)</f>
        <v>a_6</v>
      </c>
      <c r="O11">
        <f>IF($F$3=0,$E$6*$C$3^(R11-1),IF($I$7&lt;&gt;0,$J$44*$J$20^R11*COS($K$44+R11*$K$20)+ $J$45*$J$21^R11*COS($K$45+R11*$K$21), $J$35*IF($J$25=0,0,$J$25^R11) + $J$36*R11*IF($J$25=0,0,$J$25^R11)))</f>
        <v>1</v>
      </c>
      <c r="R11">
        <f>ROW()-ROW($N$5)</f>
        <v>6</v>
      </c>
    </row>
    <row r="12" spans="1:18">
      <c r="D12" t="str">
        <f>"a_"&amp;ROW()-ROW($D$5)</f>
        <v>a_7</v>
      </c>
      <c r="E12">
        <f>$C$3*E11+$F$3*E10</f>
        <v>1</v>
      </c>
      <c r="N12" t="str">
        <f>"a_"&amp;ROW()-ROW($N$5)</f>
        <v>a_7</v>
      </c>
      <c r="O12">
        <f>IF($F$3=0,$E$6*$C$3^(R12-1),IF($I$7&lt;&gt;0,$J$44*$J$20^R12*COS($K$44+R12*$K$20)+ $J$45*$J$21^R12*COS($K$45+R12*$K$21), $J$35*IF($J$25=0,0,$J$25^R12) + $J$36*R12*IF($J$25=0,0,$J$25^R12)))</f>
        <v>1</v>
      </c>
      <c r="R12">
        <f>ROW()-ROW($N$5)</f>
        <v>7</v>
      </c>
    </row>
    <row r="13" spans="1:18">
      <c r="D13" t="str">
        <f>"a_"&amp;ROW()-ROW($D$5)</f>
        <v>a_8</v>
      </c>
      <c r="E13">
        <f>$C$3*E12+$F$3*E11</f>
        <v>1</v>
      </c>
      <c r="I13" t="s">
        <v>15</v>
      </c>
      <c r="N13" t="str">
        <f>"a_"&amp;ROW()-ROW($N$5)</f>
        <v>a_8</v>
      </c>
      <c r="O13">
        <f>IF($F$3=0,$E$6*$C$3^(R13-1),IF($I$7&lt;&gt;0,$J$44*$J$20^R13*COS($K$44+R13*$K$20)+ $J$45*$J$21^R13*COS($K$45+R13*$K$21), $J$35*IF($J$25=0,0,$J$25^R13) + $J$36*R13*IF($J$25=0,0,$J$25^R13)))</f>
        <v>1</v>
      </c>
      <c r="R13">
        <f>ROW()-ROW($N$5)</f>
        <v>8</v>
      </c>
    </row>
    <row r="14" spans="1:18">
      <c r="D14" t="str">
        <f>"a_"&amp;ROW()-ROW($D$5)</f>
        <v>a_9</v>
      </c>
      <c r="E14">
        <f>$C$3*E13+$F$3*E12</f>
        <v>1</v>
      </c>
      <c r="I14" t="b">
        <f>I7=0</f>
        <v>0</v>
      </c>
      <c r="N14" t="str">
        <f>"a_"&amp;ROW()-ROW($N$5)</f>
        <v>a_9</v>
      </c>
      <c r="O14">
        <f>IF($F$3=0,$E$6*$C$3^(R14-1),IF($I$7&lt;&gt;0,$J$44*$J$20^R14*COS($K$44+R14*$K$20)+ $J$45*$J$21^R14*COS($K$45+R14*$K$21), $J$35*IF($J$25=0,0,$J$25^R14) + $J$36*R14*IF($J$25=0,0,$J$25^R14)))</f>
        <v>1</v>
      </c>
      <c r="R14">
        <f>ROW()-ROW($N$5)</f>
        <v>9</v>
      </c>
    </row>
    <row r="15" spans="1:18">
      <c r="D15" t="str">
        <f>"a_"&amp;ROW()-ROW($D$5)</f>
        <v>a_10</v>
      </c>
      <c r="E15">
        <f>$C$3*E14+$F$3*E13</f>
        <v>1</v>
      </c>
      <c r="N15" t="str">
        <f>"a_"&amp;ROW()-ROW($N$5)</f>
        <v>a_10</v>
      </c>
      <c r="O15">
        <f>IF($F$3=0,$E$6*$C$3^(R15-1),IF($I$7&lt;&gt;0,$J$44*$J$20^R15*COS($K$44+R15*$K$20)+ $J$45*$J$21^R15*COS($K$45+R15*$K$21), $J$35*IF($J$25=0,0,$J$25^R15) + $J$36*R15*IF($J$25=0,0,$J$25^R15)))</f>
        <v>1</v>
      </c>
      <c r="R15">
        <f>ROW()-ROW($N$5)</f>
        <v>10</v>
      </c>
    </row>
    <row r="16" spans="1:18">
      <c r="D16" t="str">
        <f>"a_"&amp;ROW()-ROW($D$5)</f>
        <v>a_11</v>
      </c>
      <c r="E16">
        <f>$C$3*E15+$F$3*E14</f>
        <v>1</v>
      </c>
      <c r="I16" t="s">
        <v>16</v>
      </c>
      <c r="N16" t="str">
        <f>"a_"&amp;ROW()-ROW($N$5)</f>
        <v>a_11</v>
      </c>
      <c r="O16">
        <f>IF($F$3=0,$E$6*$C$3^(R16-1),IF($I$7&lt;&gt;0,$J$44*$J$20^R16*COS($K$44+R16*$K$20)+ $J$45*$J$21^R16*COS($K$45+R16*$K$21), $J$35*IF($J$25=0,0,$J$25^R16) + $J$36*R16*IF($J$25=0,0,$J$25^R16)))</f>
        <v>1</v>
      </c>
      <c r="R16">
        <f>ROW()-ROW($N$5)</f>
        <v>11</v>
      </c>
    </row>
    <row r="17" spans="1:18">
      <c r="D17" t="str">
        <f>"a_"&amp;ROW()-ROW($D$5)</f>
        <v>a_12</v>
      </c>
      <c r="E17">
        <f>$C$3*E16+$F$3*E15</f>
        <v>1</v>
      </c>
      <c r="I17" t="b">
        <f>I7&lt;0</f>
        <v>0</v>
      </c>
      <c r="N17" t="str">
        <f>"a_"&amp;ROW()-ROW($N$5)</f>
        <v>a_12</v>
      </c>
      <c r="O17">
        <f>IF($F$3=0,$E$6*$C$3^(R17-1),IF($I$7&lt;&gt;0,$J$44*$J$20^R17*COS($K$44+R17*$K$20)+ $J$45*$J$21^R17*COS($K$45+R17*$K$21), $J$35*IF($J$25=0,0,$J$25^R17) + $J$36*R17*IF($J$25=0,0,$J$25^R17)))</f>
        <v>1</v>
      </c>
      <c r="R17">
        <f>ROW()-ROW($N$5)</f>
        <v>12</v>
      </c>
    </row>
    <row r="18" spans="1:18">
      <c r="D18" t="str">
        <f>"a_"&amp;ROW()-ROW($D$5)</f>
        <v>a_13</v>
      </c>
      <c r="E18">
        <f>$C$3*E17+$F$3*E16</f>
        <v>1</v>
      </c>
      <c r="N18" t="str">
        <f>"a_"&amp;ROW()-ROW($N$5)</f>
        <v>a_13</v>
      </c>
      <c r="O18">
        <f>IF($F$3=0,$E$6*$C$3^(R18-1),IF($I$7&lt;&gt;0,$J$44*$J$20^R18*COS($K$44+R18*$K$20)+ $J$45*$J$21^R18*COS($K$45+R18*$K$21), $J$35*IF($J$25=0,0,$J$25^R18) + $J$36*R18*IF($J$25=0,0,$J$25^R18)))</f>
        <v>1</v>
      </c>
      <c r="R18">
        <f>ROW()-ROW($N$5)</f>
        <v>13</v>
      </c>
    </row>
    <row r="19" spans="1:18">
      <c r="D19" t="str">
        <f>"a_"&amp;ROW()-ROW($D$5)</f>
        <v>a_14</v>
      </c>
      <c r="E19">
        <f>$C$3*E18+$F$3*E17</f>
        <v>1</v>
      </c>
      <c r="J19" t="s">
        <v>17</v>
      </c>
      <c r="N19" t="str">
        <f>"a_"&amp;ROW()-ROW($N$5)</f>
        <v>a_14</v>
      </c>
      <c r="O19">
        <f>IF($F$3=0,$E$6*$C$3^(R19-1),IF($I$7&lt;&gt;0,$J$44*$J$20^R19*COS($K$44+R19*$K$20)+ $J$45*$J$21^R19*COS($K$45+R19*$K$21), $J$35*IF($J$25=0,0,$J$25^R19) + $J$36*R19*IF($J$25=0,0,$J$25^R19)))</f>
        <v>1</v>
      </c>
      <c r="R19">
        <f>ROW()-ROW($N$5)</f>
        <v>14</v>
      </c>
    </row>
    <row r="20" spans="1:18">
      <c r="D20" t="str">
        <f>"a_"&amp;ROW()-ROW($D$5)</f>
        <v>a_15</v>
      </c>
      <c r="E20">
        <f>$C$3*E19+$F$3*E18</f>
        <v>1</v>
      </c>
      <c r="I20" t="s">
        <v>13</v>
      </c>
      <c r="J20">
        <f>SQRT(J25^2 +K25^2)</f>
        <v>32</v>
      </c>
      <c r="K20">
        <f>IF(J25=0,IF(K25&gt;0,PI()/2,-PI()/2),ATAN(K25/J25)+IF(J25&lt;0,PI(),0))</f>
        <v>0</v>
      </c>
      <c r="N20" t="str">
        <f>"a_"&amp;ROW()-ROW($N$5)</f>
        <v>a_15</v>
      </c>
      <c r="O20">
        <f>IF($F$3=0,$E$6*$C$3^(R20-1),IF($I$7&lt;&gt;0,$J$44*$J$20^R20*COS($K$44+R20*$K$20)+ $J$45*$J$21^R20*COS($K$45+R20*$K$21), $J$35*IF($J$25=0,0,$J$25^R20) + $J$36*R20*IF($J$25=0,0,$J$25^R20)))</f>
        <v>1</v>
      </c>
      <c r="R20">
        <f>ROW()-ROW($N$5)</f>
        <v>15</v>
      </c>
    </row>
    <row r="21" spans="1:18">
      <c r="I21" t="s">
        <v>14</v>
      </c>
      <c r="J21">
        <f>SQRT(J26^2 +K26^2)</f>
        <v>1</v>
      </c>
      <c r="K21">
        <f>IF(J26=0,IF(K26&gt;0,PI()/2,-PI()/2),ATAN(K26/J26)+IF(J26&lt;0,PI(),0))</f>
        <v>0</v>
      </c>
    </row>
    <row r="22" spans="1:18">
      <c r="M22" t="s">
        <v>38</v>
      </c>
    </row>
    <row r="23" spans="1:18">
      <c r="A23" t="s">
        <v>35</v>
      </c>
      <c r="M23">
        <v>55</v>
      </c>
      <c r="N23" t="str">
        <f>"a_" &amp;M23</f>
        <v>a_55</v>
      </c>
      <c r="O23">
        <f>IF($F$3=0,$E$5,IF($I$7&lt;&gt;0,$J$44*$J$20^M23*COS($K$44+M23*$K$20)+ $J$45*$J$21^M23*COS($K$45+M23*$K$21), $J$35*IF($J$25=0,0,$J$25^M23) + $J$36*M23*IF($J$25=0,0,$J$25^M23)))</f>
        <v>1</v>
      </c>
    </row>
    <row r="24" spans="1:18">
      <c r="J24" t="s">
        <v>20</v>
      </c>
      <c r="K24" t="s">
        <v>21</v>
      </c>
    </row>
    <row r="25" spans="1:18">
      <c r="I25" t="s">
        <v>13</v>
      </c>
      <c r="J25">
        <f>(-(-C3)/2+IF(I7&gt;=0,SQRT(I7)/2,0))</f>
        <v>32</v>
      </c>
      <c r="K25">
        <f>IF(I7&lt;0,SQRT(-I7)/2,0)</f>
        <v>0</v>
      </c>
    </row>
    <row r="26" spans="1:18">
      <c r="I26" t="s">
        <v>14</v>
      </c>
      <c r="J26">
        <f>(-(-C3)/2-IF(I7&gt;=0,SQRT(I7)/2))</f>
        <v>1</v>
      </c>
      <c r="K26">
        <f>IF(I7&lt;0,-SQRT(-I7)/2,0)</f>
        <v>0</v>
      </c>
    </row>
    <row r="28" spans="1:18">
      <c r="I28" t="s">
        <v>23</v>
      </c>
    </row>
    <row r="29" spans="1:18">
      <c r="I29" t="s">
        <v>24</v>
      </c>
      <c r="J29" t="s">
        <v>25</v>
      </c>
      <c r="L29" t="s">
        <v>26</v>
      </c>
    </row>
    <row r="30" spans="1:18">
      <c r="I30">
        <v>1</v>
      </c>
      <c r="J30">
        <f>IF(I7&lt;&gt;0,1,0)</f>
        <v>1</v>
      </c>
      <c r="L30">
        <f>B5</f>
        <v>1</v>
      </c>
    </row>
    <row r="31" spans="1:18">
      <c r="I31" t="str">
        <f>J10</f>
        <v>32</v>
      </c>
      <c r="J31" t="str">
        <f>J11</f>
        <v>1</v>
      </c>
      <c r="L31">
        <f>B6</f>
        <v>1</v>
      </c>
    </row>
    <row r="33" spans="8:11">
      <c r="J33" t="s">
        <v>27</v>
      </c>
    </row>
    <row r="34" spans="8:11">
      <c r="H34" t="s">
        <v>31</v>
      </c>
      <c r="J34" t="s">
        <v>20</v>
      </c>
      <c r="K34" t="s">
        <v>21</v>
      </c>
    </row>
    <row r="35" spans="8:11">
      <c r="I35" t="s">
        <v>24</v>
      </c>
      <c r="J35">
        <f>B5</f>
        <v>1</v>
      </c>
    </row>
    <row r="36" spans="8:11">
      <c r="I36" t="s">
        <v>28</v>
      </c>
      <c r="J36">
        <f>IF(J25=0,0,B6/J25-J35)</f>
        <v>-0.96875</v>
      </c>
    </row>
    <row r="38" spans="8:11">
      <c r="H38" t="s">
        <v>32</v>
      </c>
      <c r="J38" t="s">
        <v>20</v>
      </c>
      <c r="K38" t="s">
        <v>21</v>
      </c>
    </row>
    <row r="39" spans="8:11">
      <c r="I39" t="s">
        <v>30</v>
      </c>
      <c r="J39">
        <f>J26-J25</f>
        <v>-31</v>
      </c>
      <c r="K39">
        <f>K26-K25</f>
        <v>0</v>
      </c>
    </row>
    <row r="40" spans="8:11">
      <c r="I40" t="s">
        <v>24</v>
      </c>
      <c r="J40">
        <f>((J39*J26+K26*K39)*B5-J39*B6)/(J39^2+K39^2)</f>
        <v>0</v>
      </c>
      <c r="K40">
        <f>((J39*K26-K39*J26)*B5+K39*B6)/(J39^2+K39^2)</f>
        <v>0</v>
      </c>
    </row>
    <row r="41" spans="8:11">
      <c r="I41" t="s">
        <v>25</v>
      </c>
      <c r="J41">
        <f>B5-J40</f>
        <v>1</v>
      </c>
      <c r="K41">
        <f>-K40</f>
        <v>0</v>
      </c>
    </row>
    <row r="43" spans="8:11">
      <c r="J43" t="s">
        <v>18</v>
      </c>
      <c r="K43" t="s">
        <v>19</v>
      </c>
    </row>
    <row r="44" spans="8:11">
      <c r="I44" t="s">
        <v>24</v>
      </c>
      <c r="J44">
        <f>SQRT(J40^2 +K40^2)</f>
        <v>0</v>
      </c>
      <c r="K44">
        <f>IF(J40=0,IF(K40&gt;0,PI()/2,-PI()/2),ATAN(K40/J40)+IF(J40&lt;0,PI(),0))</f>
        <v>-1.5707963267948966</v>
      </c>
    </row>
    <row r="45" spans="8:11">
      <c r="I45" t="s">
        <v>25</v>
      </c>
      <c r="J45">
        <f>SQRT(J41^2 +K41^2)</f>
        <v>1</v>
      </c>
      <c r="K45">
        <f>IF(J41=0,IF(K41&gt;0,PI()/2,-PI()/2),ATAN(K41/J41)+IF(J41&lt;0,PI(),0))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2024-11-18T13:26:05Z</dcterms:created>
  <dcterms:modified xsi:type="dcterms:W3CDTF">2024-11-18T20:50:14Z</dcterms:modified>
</cp:coreProperties>
</file>