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4-sparklines trendlines\"/>
    </mc:Choice>
  </mc:AlternateContent>
  <xr:revisionPtr revIDLastSave="0" documentId="13_ncr:1_{6D1B3A87-C20E-4A7A-9D31-369F3B5FB370}" xr6:coauthVersionLast="36" xr6:coauthVersionMax="36" xr10:uidLastSave="{00000000-0000-0000-0000-000000000000}"/>
  <workbookProtection lockStructure="1"/>
  <bookViews>
    <workbookView xWindow="0" yWindow="0" windowWidth="11496" windowHeight="2868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3" l="1"/>
  <c r="E46" i="13"/>
  <c r="E45" i="13"/>
  <c r="D47" i="13"/>
  <c r="C47" i="13"/>
  <c r="B47" i="13"/>
  <c r="C46" i="13"/>
  <c r="D46" i="13"/>
  <c r="B46" i="13"/>
  <c r="D45" i="13"/>
  <c r="C45" i="13"/>
  <c r="B45" i="13"/>
  <c r="C19" i="13"/>
  <c r="D19" i="13"/>
  <c r="C20" i="13"/>
  <c r="D20" i="13"/>
  <c r="E19" i="13"/>
  <c r="E20" i="13"/>
  <c r="E16" i="13"/>
  <c r="D16" i="13"/>
  <c r="C16" i="13"/>
  <c r="E15" i="13"/>
  <c r="D15" i="13"/>
  <c r="C15" i="13"/>
  <c r="C25" i="13"/>
  <c r="D25" i="13"/>
  <c r="E25" i="13"/>
  <c r="C26" i="13"/>
  <c r="D26" i="13"/>
  <c r="E26" i="13"/>
  <c r="D24" i="13"/>
  <c r="E24" i="13"/>
  <c r="C24" i="13"/>
  <c r="B26" i="13"/>
  <c r="B25" i="13"/>
  <c r="B24" i="13"/>
  <c r="B10" i="13"/>
  <c r="B11" i="13"/>
  <c r="B9" i="13"/>
  <c r="B5" i="13"/>
  <c r="B6" i="13"/>
  <c r="B4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F24" i="13" l="1"/>
  <c r="F26" i="13"/>
  <c r="F25" i="13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<sst xmlns="http://schemas.openxmlformats.org/spreadsheetml/2006/main" count="1363" uniqueCount="589">
  <si>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</si>
  <si>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</si>
  <si>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</si>
  <si>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</si>
  <si>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</si>
  <si>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</si>
  <si>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</si>
  <si>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</si>
  <si>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</si>
  <si>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</si>
  <si>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</si>
  <si>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</si>
  <si>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</si>
  <si>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</si>
  <si>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</si>
  <si>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</si>
  <si>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</si>
  <si>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</si>
  <si>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</si>
  <si>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</si>
  <si>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</si>
  <si>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</si>
  <si>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</si>
  <si>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</si>
  <si>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</si>
  <si>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</si>
  <si>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</si>
  <si>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</si>
  <si>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</si>
  <si>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</si>
  <si>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</si>
  <si>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</si>
  <si>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</si>
  <si>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</si>
  <si>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</si>
  <si>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</si>
  <si>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</si>
  <si>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</si>
  <si>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</si>
  <si>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</si>
  <si>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</si>
  <si>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</si>
  <si>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</si>
  <si>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</si>
  <si>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</si>
  <si>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</si>
  <si>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</si>
  <si>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</si>
  <si>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</si>
  <si>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</si>
  <si>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</si>
  <si>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</si>
  <si>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</si>
  <si>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</si>
  <si>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</si>
  <si>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</si>
  <si>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</si>
  <si>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</si>
  <si>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</si>
  <si>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</si>
  <si>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</si>
  <si>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</si>
  <si>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</si>
  <si>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</si>
  <si>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</si>
  <si>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</si>
  <si>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</si>
  <si>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</si>
  <si>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</si>
  <si>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</si>
  <si>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</si>
  <si>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</si>
  <si>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</si>
  <si>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</si>
  <si>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</si>
  <si>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</si>
  <si>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</si>
  <si>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</si>
  <si>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</si>
  <si>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</si>
  <si>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</si>
  <si>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</si>
  <si>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</si>
  <si>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</si>
  <si>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</si>
  <si>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</si>
  <si>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</si>
  <si>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</si>
  <si>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</si>
  <si>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</si>
  <si>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</si>
  <si>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</si>
  <si>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</si>
  <si>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</si>
  <si>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</si>
  <si>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</si>
  <si>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</si>
  <si>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</si>
  <si>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</si>
  <si>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</si>
  <si>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</si>
  <si>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</si>
  <si>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</si>
  <si>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</si>
  <si>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</si>
  <si>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</si>
  <si>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</si>
  <si>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</si>
  <si>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</si>
  <si>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</si>
  <si>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</si>
  <si>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</si>
  <si>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</si>
  <si>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</si>
  <si>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</si>
  <si>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</si>
  <si>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</si>
  <si>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</si>
  <si>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</si>
  <si>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</si>
  <si>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</si>
  <si>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</si>
  <si>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</si>
  <si>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</si>
  <si>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</si>
  <si>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</si>
  <si>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</si>
  <si>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</si>
  <si>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</si>
  <si>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</si>
  <si>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</si>
  <si>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</si>
  <si>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</si>
  <si>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</si>
  <si>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</si>
  <si>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</si>
  <si>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</si>
  <si>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</si>
  <si>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</si>
  <si>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</si>
  <si>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</si>
  <si>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</si>
  <si>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</si>
  <si>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</si>
  <si>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</si>
  <si>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</si>
  <si>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</si>
  <si>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</si>
  <si>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</si>
  <si>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</si>
  <si>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</si>
  <si>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</si>
  <si>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</si>
  <si>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</si>
  <si>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</si>
  <si>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</si>
  <si>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</si>
  <si>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</si>
  <si>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</si>
  <si>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</si>
  <si>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</si>
  <si>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</si>
  <si>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</si>
  <si>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</si>
  <si>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</si>
  <si>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</si>
  <si>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</si>
  <si>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</si>
  <si>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</si>
  <si>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</si>
  <si>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</si>
  <si>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</si>
  <si>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</si>
  <si>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</si>
  <si>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</si>
  <si>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</si>
  <si>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</si>
  <si>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</si>
  <si>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</si>
  <si>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</si>
  <si>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</si>
  <si>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</si>
  <si>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</si>
  <si>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</si>
  <si>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</si>
  <si>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</si>
  <si>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</si>
  <si>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</si>
  <si>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</si>
  <si>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</si>
  <si>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</si>
  <si>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</si>
  <si>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</si>
  <si>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</si>
  <si>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</si>
  <si>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</si>
  <si>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</si>
  <si>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</si>
  <si>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</si>
  <si>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</si>
  <si>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</si>
  <si>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</si>
  <si>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</si>
  <si>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</si>
  <si>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</si>
  <si>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</si>
  <si>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</si>
  <si>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</si>
  <si>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</si>
  <si>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</si>
  <si>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</si>
  <si>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</si>
  <si>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</si>
  <si>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</si>
  <si>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</si>
  <si>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</si>
  <si>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</si>
  <si>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</si>
  <si>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</si>
  <si>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</si>
  <si>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</si>
  <si>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</si>
  <si>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</si>
  <si>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</si>
  <si>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</si>
  <si>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</si>
  <si>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</si>
  <si>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</si>
  <si>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</si>
  <si>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</si>
  <si>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</si>
  <si>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</si>
  <si>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</si>
  <si>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</si>
  <si>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</si>
  <si>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</si>
  <si>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</si>
  <si>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</si>
  <si>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</si>
  <si>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</si>
  <si>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</si>
  <si>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</si>
  <si>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</si>
  <si>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</si>
  <si>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</si>
  <si>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</si>
  <si>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</si>
  <si>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</si>
  <si>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</si>
  <si>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</si>
  <si>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</si>
  <si>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</si>
  <si>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</si>
  <si>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</si>
  <si>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</si>
  <si>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</si>
  <si>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</si>
  <si>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</si>
  <si>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</si>
  <si>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</si>
  <si>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</si>
  <si>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</si>
  <si>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</si>
  <si>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</si>
  <si>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</si>
  <si>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</si>
  <si>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</si>
  <si>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</si>
  <si>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</si>
  <si>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</si>
  <si>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</si>
  <si>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</si>
  <si>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</si>
  <si>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</si>
  <si>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</si>
  <si>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</si>
  <si>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</si>
  <si>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</si>
  <si>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</si>
  <si>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</si>
  <si>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</si>
  <si>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</si>
  <si>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</si>
  <si>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</si>
  <si>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</si>
  <si>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</si>
  <si>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</si>
  <si>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</si>
  <si>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</si>
  <si>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</si>
  <si>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</si>
  <si>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</si>
  <si>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</si>
  <si>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</si>
  <si>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</si>
  <si>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</si>
  <si>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</si>
  <si>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</si>
  <si>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</si>
  <si>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</si>
  <si>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</si>
  <si>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</si>
  <si>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</si>
  <si>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</si>
  <si>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</si>
  <si>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</si>
  <si>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</si>
  <si>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</si>
  <si>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</si>
  <si>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</si>
  <si>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</si>
  <si>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</si>
  <si>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</si>
  <si>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</si>
  <si>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</si>
  <si>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</si>
  <si>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</si>
  <si>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</si>
  <si>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</si>
  <si>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</si>
  <si>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</si>
  <si>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</si>
  <si>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</si>
  <si>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</si>
  <si>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</si>
  <si>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</si>
  <si>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</si>
  <si>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</si>
  <si>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</si>
  <si>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</si>
  <si>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</si>
  <si>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</si>
  <si>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</si>
  <si>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</si>
  <si>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</si>
  <si>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</si>
  <si>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</si>
  <si>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</si>
  <si>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</si>
  <si>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</si>
  <si>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</si>
  <si>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</si>
  <si>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</si>
  <si>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</si>
  <si>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</si>
  <si>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</si>
  <si>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</si>
  <si>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</si>
  <si>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</si>
  <si>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</si>
  <si>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</si>
  <si>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</si>
  <si>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</si>
  <si>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</si>
  <si>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</si>
  <si>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</si>
  <si>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</si>
  <si>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</si>
  <si>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</si>
  <si>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</si>
  <si>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</si>
  <si>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</si>
  <si>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</si>
  <si>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</si>
  <si>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</si>
  <si>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</si>
  <si>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</si>
  <si>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</si>
  <si>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</si>
  <si>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</si>
  <si>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</si>
  <si>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</si>
  <si>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</si>
  <si>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</si>
  <si>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</si>
  <si>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</si>
  <si>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</si>
  <si>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</si>
  <si>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</si>
  <si>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</si>
  <si>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</si>
  <si>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</si>
  <si>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</si>
  <si>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</si>
  <si>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</si>
  <si>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</si>
  <si>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</si>
  <si>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</si>
  <si>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</si>
  <si>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</si>
  <si>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</si>
  <si>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</si>
  <si>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</si>
  <si>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</si>
  <si>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</si>
  <si>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</si>
  <si>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</si>
  <si>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</si>
  <si>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</si>
  <si>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</si>
  <si>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</si>
  <si>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</si>
  <si>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</si>
  <si>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</si>
  <si>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</si>
  <si>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</si>
  <si>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</si>
  <si>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</si>
  <si>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</si>
  <si>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</si>
  <si>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</si>
  <si>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</si>
  <si>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</si>
  <si>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</si>
  <si>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</si>
  <si>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</si>
  <si>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</si>
  <si>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</si>
  <si>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</si>
  <si>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</si>
  <si>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</si>
  <si>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</si>
  <si>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</si>
  <si>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</si>
  <si>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</si>
  <si>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</si>
  <si>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</si>
  <si>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</si>
  <si>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</si>
  <si>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</si>
  <si>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</si>
  <si>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</si>
  <si>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</si>
  <si>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</si>
  <si>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</si>
  <si>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</si>
  <si>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</si>
  <si>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</si>
  <si>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</si>
  <si>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</si>
  <si>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</si>
  <si>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</si>
  <si>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</si>
  <si>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</si>
  <si>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</si>
  <si>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</si>
  <si>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</si>
  <si>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</si>
  <si>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</si>
  <si>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</si>
  <si>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</si>
  <si>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</si>
  <si>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</si>
  <si>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</si>
  <si>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</si>
  <si>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</si>
  <si>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</si>
  <si>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</si>
  <si>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</si>
  <si>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</si>
  <si>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</si>
  <si>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</si>
  <si>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</si>
  <si>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</si>
  <si>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</si>
  <si>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</si>
  <si>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</si>
  <si>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</si>
  <si>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</si>
  <si>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</si>
  <si>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</si>
  <si>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</si>
  <si>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</si>
  <si>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</si>
  <si>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</si>
  <si>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</si>
  <si>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</si>
  <si>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</si>
  <si>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</si>
  <si>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</si>
  <si>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</si>
  <si>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</si>
  <si>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</si>
  <si>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</si>
  <si>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</si>
  <si>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</si>
  <si>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</si>
  <si>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</si>
  <si>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</si>
  <si>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</si>
  <si>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</si>
  <si>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</si>
  <si>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</si>
  <si>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</si>
  <si>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</si>
  <si>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</si>
  <si>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</si>
  <si>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</si>
  <si>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</si>
  <si>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</si>
  <si>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</si>
  <si>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</si>
  <si>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</si>
  <si>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</si>
  <si>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</si>
  <si>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</si>
  <si>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</si>
  <si>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</si>
  <si>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</si>
  <si>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</si>
  <si>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</si>
  <si>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</si>
  <si>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</si>
  <si>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</si>
  <si>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</si>
  <si>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</si>
  <si>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</si>
  <si>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</si>
  <si>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</si>
  <si>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</si>
  <si>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</si>
  <si>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</si>
  <si>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</si>
  <si>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</si>
  <si>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</si>
  <si>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</si>
  <si>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</si>
  <si>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</si>
  <si>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</si>
  <si>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</si>
  <si>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</si>
  <si>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</si>
  <si>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</si>
  <si>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</si>
  <si>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</si>
  <si>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</si>
  <si>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</si>
  <si>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</si>
  <si>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</si>
  <si>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</si>
  <si>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</si>
  <si>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</si>
  <si>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</si>
  <si>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</si>
  <si>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</si>
  <si>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</si>
  <si>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</si>
  <si>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</si>
  <si>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</si>
  <si>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</si>
  <si>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</si>
  <si>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</si>
  <si>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</si>
  <si>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</si>
  <si>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</si>
  <si>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</si>
  <si>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</si>
  <si>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</si>
  <si>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</si>
  <si>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</si>
  <si>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</si>
  <si>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</si>
  <si>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</si>
  <si>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</si>
  <si>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</si>
  <si>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</si>
  <si>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</si>
  <si>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</si>
  <si>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</si>
  <si>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</si>
  <si>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</si>
  <si>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</si>
  <si>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</si>
  <si>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</si>
  <si>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</si>
  <si>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</si>
  <si>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</si>
  <si>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</si>
  <si>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</si>
  <si>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</si>
  <si>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</si>
  <si>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</si>
  <si>
    <t>Total by Course</t>
  </si>
  <si>
    <t>Total by Campus</t>
  </si>
  <si>
    <t xml:space="preserve">Number of students Enrolled </t>
  </si>
  <si>
    <t>In more than 4 units</t>
  </si>
  <si>
    <t>In one unit only</t>
  </si>
  <si>
    <t>Number of students failed</t>
  </si>
  <si>
    <t>Number of Accounting students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</si>
</sst>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0" fillId="0" borderId="0"/>
    <xf numFmtId="0" fontId="1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20" fillId="0" borderId="0">
      <alignment vertical="top" wrapText="1"/>
    </xf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0" fillId="0" borderId="0" xfId="0" applyAlignment="1">
      <alignment vertical="center"/>
    </xf>
    <xf numFmtId="0" fontId="3" fillId="0" borderId="6" xfId="0" applyFont="1" applyBorder="1" applyAlignment="1"/>
    <xf numFmtId="0" fontId="0" fillId="0" borderId="0" xfId="0" applyAlignment="1">
      <alignment wrapText="1"/>
    </xf>
    <xf numFmtId="0" fontId="12" fillId="3" borderId="1" xfId="0" applyFont="1" applyFill="1" applyBorder="1"/>
    <xf numFmtId="0" fontId="6" fillId="0" borderId="0" xfId="0" applyFont="1" applyFill="1" applyBorder="1" applyAlignment="1"/>
    <xf numFmtId="0" fontId="4" fillId="0" borderId="0" xfId="2"/>
    <xf numFmtId="0" fontId="13" fillId="0" borderId="0" xfId="2" applyFont="1"/>
    <xf numFmtId="0" fontId="14" fillId="0" borderId="14" xfId="2" applyFont="1" applyBorder="1"/>
    <xf numFmtId="0" fontId="10" fillId="0" borderId="0" xfId="3"/>
    <xf numFmtId="0" fontId="16" fillId="0" borderId="0" xfId="4" applyFont="1" applyBorder="1"/>
    <xf numFmtId="0" fontId="4" fillId="0" borderId="5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6" xfId="0" applyFill="1" applyBorder="1" applyAlignment="1"/>
    <xf numFmtId="0" fontId="19" fillId="0" borderId="5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0" borderId="5" xfId="2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7" fillId="5" borderId="9" xfId="5" applyFont="1" applyFill="1" applyBorder="1" applyAlignment="1">
      <alignment horizontal="center"/>
    </xf>
    <xf numFmtId="0" fontId="17" fillId="5" borderId="15" xfId="5" applyFont="1" applyFill="1" applyBorder="1" applyAlignment="1">
      <alignment horizontal="center"/>
    </xf>
    <xf numFmtId="0" fontId="17" fillId="5" borderId="10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2" fillId="3" borderId="0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2" xfId="0" applyFont="1" applyFill="1" applyBorder="1" applyAlignment="1">
      <alignment horizontal="left" vertical="center"/>
    </xf>
    <xf numFmtId="0" fontId="2" fillId="0" borderId="0" xfId="0" applyFont="1"/>
    <xf numFmtId="0" fontId="2" fillId="4" borderId="1" xfId="0" applyFont="1" applyFill="1" applyBorder="1"/>
    <xf numFmtId="0" fontId="2" fillId="0" borderId="0" xfId="0" applyFont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top" wrapText="1"/>
    </xf>
    <xf numFmtId="0" fontId="8" fillId="3" borderId="1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top" wrapText="1"/>
    </xf>
    <xf numFmtId="164" fontId="2" fillId="4" borderId="1" xfId="1" applyFont="1" applyFill="1" applyBorder="1"/>
    <xf numFmtId="164" fontId="2" fillId="6" borderId="1" xfId="1" applyFont="1" applyFill="1" applyBorder="1"/>
    <xf numFmtId="164" fontId="2" fillId="0" borderId="0" xfId="1" applyFont="1" applyFill="1" applyBorder="1"/>
    <xf numFmtId="0" fontId="8" fillId="0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0" xfId="0" applyFont="1" applyAlignment="1">
      <alignment horizontal="left"/>
    </xf>
    <xf numFmtId="0" fontId="8" fillId="3" borderId="7" xfId="0" applyFont="1" applyFill="1" applyBorder="1" applyAlignment="1">
      <alignment horizontal="left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1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Students by Campus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Dashboard!$A$3:$A$6</c15:sqref>
                  </c15:fullRef>
                </c:ext>
              </c:extLst>
              <c:f>Dashboard!$A$4:$A$6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Dashboard!$B$3:$B$6</c15:sqref>
                  </c15:fullRef>
                </c:ext>
              </c:extLst>
              <c:f>Dashboard!$B$4:$B$6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935-49D9-9244-37EDE6BCDC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Dashboard!$A$9:$A$11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Dashboard!$B$9:$B$11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3-4E2C-8D40-D9EFF1FA72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Payments by Campus and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Dashboard!$C$23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Dashboard!$A$24:$A$26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Dashboard!$C$24:$C$26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D-4B1F-9142-2965D11A2AF4}"/>
            </c:ext>
          </c:extLst>
        </c:ser>
        <c:ser>
          <c:idx val="2"/>
          <c:order val="2"/>
          <c:tx>
            <c:strRef>
              <c:f>Dashboard!$D$23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Dashboard!$A$24:$A$26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Dashboard!$D$24:$D$26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D-4B1F-9142-2965D11A2AF4}"/>
            </c:ext>
          </c:extLst>
        </c:ser>
        <c:ser>
          <c:idx val="3"/>
          <c:order val="3"/>
          <c:tx>
            <c:strRef>
              <c:f>Dashboard!$E$23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Dashboard!$A$24:$A$26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Dashboard!$E$24:$E$26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D-4B1F-9142-2965D11A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791184"/>
        <c:axId val="598444144"/>
      </c:barChart>
      <c:lineChart>
        <c:grouping val="standard"/>
        <c:varyColors val="0"/>
        <c:ser>
          <c:idx val="0"/>
          <c:order val="0"/>
          <c:tx>
            <c:strRef>
              <c:f>Dashboard!$B$23</c:f>
              <c:strCache>
                <c:ptCount val="1"/>
                <c:pt idx="0">
                  <c:v>Total by Campus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Dashboard!$A$24:$A$26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Dashboard!$B$24:$B$26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D-4B1F-9142-2965D11A2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80064"/>
        <c:axId val="603555680"/>
      </c:lineChart>
      <c:catAx>
        <c:axId val="4727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44144"/>
        <c:crosses val="autoZero"/>
        <c:auto val="1"/>
        <c:lblAlgn val="ctr"/>
        <c:lblOffset val="100"/>
        <c:noMultiLvlLbl val="0"/>
      </c:catAx>
      <c:valAx>
        <c:axId val="5984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91184"/>
        <c:crosses val="autoZero"/>
        <c:crossBetween val="between"/>
      </c:valAx>
      <c:valAx>
        <c:axId val="603555680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80064"/>
        <c:crosses val="max"/>
        <c:crossBetween val="between"/>
      </c:valAx>
      <c:catAx>
        <c:axId val="6596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3555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Units by Semester and</a:t>
            </a:r>
            <a:r>
              <a:rPr lang="en-US" baseline="0"/>
              <a:t> Total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Dashboard!$A$45:$A$47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Dashboard!$B$45:$B$47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2-432A-A5F0-057E41A4AEFA}"/>
            </c:ext>
          </c:extLst>
        </c:ser>
        <c:ser>
          <c:idx val="1"/>
          <c:order val="1"/>
          <c:tx>
            <c:strRef>
              <c:f>Dashboard!$C$44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Dashboard!$A$45:$A$47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Dashboard!$C$45:$C$47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2-432A-A5F0-057E41A4AEFA}"/>
            </c:ext>
          </c:extLst>
        </c:ser>
        <c:ser>
          <c:idx val="2"/>
          <c:order val="2"/>
          <c:tx>
            <c:strRef>
              <c:f>Dashboard!$D$44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Dashboard!$A$45:$A$47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Dashboard!$D$45:$D$47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2-432A-A5F0-057E41A4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1898752"/>
        <c:axId val="471404896"/>
      </c:barChart>
      <c:lineChart>
        <c:grouping val="standard"/>
        <c:varyColors val="0"/>
        <c:ser>
          <c:idx val="3"/>
          <c:order val="3"/>
          <c:tx>
            <c:strRef>
              <c:f>Dashboard!$E$44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Dashboard!$A$45:$A$47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Dashboard!$E$45:$E$47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2-432A-A5F0-057E41A4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11408"/>
        <c:axId val="668775920"/>
      </c:lineChart>
      <c:catAx>
        <c:axId val="5918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04896"/>
        <c:crosses val="autoZero"/>
        <c:auto val="1"/>
        <c:lblAlgn val="ctr"/>
        <c:lblOffset val="100"/>
        <c:noMultiLvlLbl val="0"/>
      </c:catAx>
      <c:valAx>
        <c:axId val="4714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98752"/>
        <c:crosses val="autoZero"/>
        <c:crossBetween val="between"/>
      </c:valAx>
      <c:valAx>
        <c:axId val="668775920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11408"/>
        <c:crosses val="max"/>
        <c:crossBetween val="between"/>
      </c:valAx>
      <c:catAx>
        <c:axId val="66331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775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Dashboard!$B$44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1"/>
            <c:dispEq val="0"/>
            <c:trendlineLbl>
              <c:layout>
                <c:manualLayout>
                  <c:x val="-0.2343302266493108"/>
                  <c:y val="-0.10872969657058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Dashboard!$A$45:$A$47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Dashboard!$B$45:$B$47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392-928B-B34538BE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41952"/>
        <c:axId val="668790896"/>
      </c:lineChart>
      <c:catAx>
        <c:axId val="6012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90896"/>
        <c:crosses val="autoZero"/>
        <c:auto val="1"/>
        <c:lblAlgn val="ctr"/>
        <c:lblOffset val="100"/>
        <c:noMultiLvlLbl val="0"/>
      </c:catAx>
      <c:valAx>
        <c:axId val="6687908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</xdr:colOff>
      <xdr:row>2</xdr:row>
      <xdr:rowOff>9860</xdr:rowOff>
    </xdr:from>
    <xdr:to>
      <xdr:col>5</xdr:col>
      <xdr:colOff>17930</xdr:colOff>
      <xdr:row>10</xdr:row>
      <xdr:rowOff>225462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21017-433A-416F-809C-63BFE68CC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2</xdr:row>
      <xdr:rowOff>8964</xdr:rowOff>
    </xdr:from>
    <xdr:to>
      <xdr:col>8</xdr:col>
      <xdr:colOff>770965</xdr:colOff>
      <xdr:row>10</xdr:row>
      <xdr:rowOff>233082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E159A-2433-4F51-B167-99E6488C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11204</xdr:rowOff>
    </xdr:from>
    <xdr:to>
      <xdr:col>6</xdr:col>
      <xdr:colOff>0</xdr:colOff>
      <xdr:row>40</xdr:row>
      <xdr:rowOff>8966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DE03BC-A773-45DA-AEE9-B01D8EB8A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13446</xdr:rowOff>
    </xdr:from>
    <xdr:to>
      <xdr:col>4</xdr:col>
      <xdr:colOff>1272988</xdr:colOff>
      <xdr:row>64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E415B-2313-4A0A-A1F9-0D10FD8CA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1277471</xdr:colOff>
      <xdr:row>49</xdr:row>
      <xdr:rowOff>13446</xdr:rowOff>
    </xdr:from>
    <xdr:to>
      <xdr:col>11</xdr:col>
      <xdr:colOff>0</xdr:colOff>
      <xdr:row>64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C02F28-949B-4718-B209-62045986B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opLeftCell="A16" workbookViewId="0">
      <selection activeCell="A42" sqref="A42"/>
    </sheetView>
  </sheetViews>
  <sheetFormatPr defaultColWidth="9.88671875" defaultRowHeight="14.4"/>
  <cols>
    <col min="1" max="8" width="9.88671875" style="20"/>
    <col min="9" max="12" width="12.33203125" style="20" customWidth="1"/>
    <col min="13" max="13" width="39.5546875" style="20" customWidth="1"/>
    <col min="14" max="16" width="12.33203125" style="20" customWidth="1"/>
    <col min="17" max="16384" width="9.88671875" style="20"/>
  </cols>
  <sheetData>
    <row r="1" spans="1:16">
      <c r="H1" s="25"/>
    </row>
    <row r="2" spans="1:16" ht="34.799999999999997">
      <c r="H2" s="31" t="s">
        <v>292</v>
      </c>
      <c r="I2" s="32"/>
      <c r="J2" s="32"/>
      <c r="K2" s="32"/>
      <c r="L2" s="32"/>
      <c r="M2" s="32"/>
      <c r="N2" s="32"/>
      <c r="O2" s="32"/>
      <c r="P2" s="32"/>
    </row>
    <row r="3" spans="1:16">
      <c r="H3" s="25"/>
    </row>
    <row r="4" spans="1:16" ht="30">
      <c r="H4" s="33" t="s">
        <v>293</v>
      </c>
      <c r="I4" s="34"/>
      <c r="J4" s="34"/>
      <c r="K4" s="34"/>
      <c r="L4" s="34"/>
      <c r="M4" s="34"/>
      <c r="N4" s="34"/>
      <c r="O4" s="34"/>
      <c r="P4" s="34"/>
    </row>
    <row r="5" spans="1:16" ht="15" thickBot="1">
      <c r="H5" s="25"/>
    </row>
    <row r="6" spans="1:16" ht="31.8" thickBot="1">
      <c r="H6" s="25"/>
      <c r="I6" s="35" t="s">
        <v>291</v>
      </c>
      <c r="J6" s="36"/>
      <c r="K6" s="36"/>
      <c r="L6" s="36"/>
      <c r="M6" s="36"/>
      <c r="N6" s="36"/>
      <c r="O6" s="37"/>
      <c r="P6" s="23"/>
    </row>
    <row r="7" spans="1:16" customFormat="1"/>
    <row r="8" spans="1:16" customFormat="1"/>
    <row r="9" spans="1:16" customFormat="1"/>
    <row r="10" spans="1:16" ht="18" thickBot="1">
      <c r="A10" s="24" t="s">
        <v>294</v>
      </c>
      <c r="B10" s="24"/>
      <c r="C10" s="24"/>
      <c r="D10" s="24"/>
      <c r="E10" s="24"/>
      <c r="F10" s="24"/>
      <c r="G10" s="24"/>
      <c r="H10" s="23"/>
      <c r="I10"/>
      <c r="J10"/>
      <c r="K10"/>
      <c r="L10"/>
      <c r="M10"/>
      <c r="N10"/>
      <c r="O10"/>
      <c r="P10"/>
    </row>
    <row r="11" spans="1:16" ht="12.6" customHeight="1" thickTop="1">
      <c r="A11" s="22"/>
      <c r="B11" s="22"/>
      <c r="C11" s="22"/>
      <c r="D11" s="22"/>
      <c r="E11" s="22"/>
      <c r="F11" s="22"/>
      <c r="G11" s="22"/>
      <c r="H11" s="22"/>
      <c r="I11"/>
      <c r="J11"/>
      <c r="K11"/>
      <c r="L11"/>
      <c r="M11"/>
      <c r="N11"/>
      <c r="O11"/>
      <c r="P11"/>
    </row>
    <row r="12" spans="1:16" ht="49.95" customHeight="1">
      <c r="A12" s="38" t="s">
        <v>558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6" customFormat="1" ht="9" customHeight="1"/>
    <row r="14" spans="1:16" customFormat="1" ht="5.4" customHeight="1"/>
    <row r="15" spans="1:16" ht="18" thickBot="1">
      <c r="A15" s="24" t="s">
        <v>290</v>
      </c>
      <c r="B15" s="24"/>
      <c r="C15" s="24"/>
      <c r="D15" s="24"/>
      <c r="E15" s="24"/>
      <c r="F15" s="24"/>
      <c r="G15" s="24"/>
      <c r="H15" s="23"/>
      <c r="I15" s="21"/>
      <c r="M15" s="17"/>
    </row>
    <row r="16" spans="1:16" ht="10.5" customHeight="1" thickTop="1">
      <c r="A16" s="22"/>
      <c r="B16" s="22"/>
      <c r="C16" s="22"/>
      <c r="D16" s="22"/>
      <c r="E16" s="22"/>
      <c r="F16" s="22"/>
      <c r="G16" s="22"/>
      <c r="H16" s="22"/>
      <c r="I16" s="21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0">
        <v>1</v>
      </c>
      <c r="B24" t="s">
        <v>563</v>
      </c>
    </row>
    <row r="25" spans="1:2">
      <c r="A25" s="20">
        <v>2</v>
      </c>
      <c r="B25" s="27" t="s">
        <v>560</v>
      </c>
    </row>
    <row r="26" spans="1:2">
      <c r="A26" s="20">
        <v>3</v>
      </c>
      <c r="B26" s="27" t="s">
        <v>562</v>
      </c>
    </row>
    <row r="27" spans="1:2">
      <c r="A27" s="20">
        <v>4</v>
      </c>
      <c r="B27" s="27" t="s">
        <v>565</v>
      </c>
    </row>
    <row r="28" spans="1:2">
      <c r="A28" s="20">
        <v>5</v>
      </c>
      <c r="B28" s="27" t="s">
        <v>295</v>
      </c>
    </row>
    <row r="29" spans="1:2">
      <c r="A29" s="20">
        <v>6</v>
      </c>
      <c r="B29" s="27" t="s">
        <v>566</v>
      </c>
    </row>
    <row r="30" spans="1:2">
      <c r="A30" s="20">
        <v>7</v>
      </c>
      <c r="B30" s="27" t="s">
        <v>567</v>
      </c>
    </row>
    <row r="31" spans="1:2">
      <c r="A31" s="20">
        <v>8</v>
      </c>
      <c r="B31" s="27" t="s">
        <v>568</v>
      </c>
    </row>
    <row r="32" spans="1:2">
      <c r="A32" s="20">
        <v>9</v>
      </c>
      <c r="B32" s="27" t="s">
        <v>569</v>
      </c>
    </row>
    <row r="33" spans="1:2">
      <c r="A33" s="20">
        <v>10</v>
      </c>
      <c r="B33" s="27" t="s">
        <v>570</v>
      </c>
    </row>
    <row r="34" spans="1:2">
      <c r="A34" s="20">
        <v>11</v>
      </c>
      <c r="B34" s="27" t="s">
        <v>571</v>
      </c>
    </row>
    <row r="35" spans="1:2">
      <c r="A35" s="20">
        <v>12</v>
      </c>
      <c r="B35" s="27" t="s">
        <v>572</v>
      </c>
    </row>
    <row r="36" spans="1:2">
      <c r="A36" s="20">
        <v>13</v>
      </c>
      <c r="B36" s="27" t="s">
        <v>573</v>
      </c>
    </row>
    <row r="37" spans="1:2">
      <c r="A37" s="20">
        <v>14</v>
      </c>
      <c r="B37" s="27" t="s">
        <v>557</v>
      </c>
    </row>
    <row r="38" spans="1:2">
      <c r="A38" s="20">
        <v>15</v>
      </c>
      <c r="B38" s="27" t="s">
        <v>580</v>
      </c>
    </row>
    <row r="39" spans="1:2">
      <c r="A39" s="20">
        <v>16</v>
      </c>
      <c r="B39" s="27" t="s">
        <v>581</v>
      </c>
    </row>
    <row r="40" spans="1:2">
      <c r="A40" s="20">
        <v>17</v>
      </c>
      <c r="B40" s="27" t="s">
        <v>574</v>
      </c>
    </row>
    <row r="41" spans="1:2">
      <c r="A41" s="20">
        <v>18</v>
      </c>
      <c r="B41" s="27" t="s">
        <v>556</v>
      </c>
    </row>
    <row r="42" spans="1:2">
      <c r="A42" s="20">
        <v>19</v>
      </c>
      <c r="B42" s="27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5"/>
    </row>
    <row r="49" spans="1:1">
      <c r="A49" s="26"/>
    </row>
    <row r="50" spans="1:1">
      <c r="A50" s="26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F1" workbookViewId="0">
      <selection activeCell="I252" sqref="I252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40" t="s">
        <v>575</v>
      </c>
      <c r="E1" s="40"/>
      <c r="H1" s="40" t="s">
        <v>577</v>
      </c>
      <c r="I1" s="40"/>
      <c r="J1" s="40"/>
      <c r="K1"/>
      <c r="L1"/>
      <c r="M1"/>
      <c r="N1"/>
    </row>
    <row r="2" spans="3:18">
      <c r="D2" s="40"/>
      <c r="E2" s="40"/>
      <c r="H2" s="40"/>
      <c r="I2" s="40"/>
      <c r="J2" s="40"/>
      <c r="K2"/>
      <c r="L2"/>
      <c r="M2"/>
      <c r="N2"/>
    </row>
    <row r="3" spans="3:18" ht="15" customHeight="1">
      <c r="D3" s="46"/>
      <c r="E3" s="46"/>
      <c r="F3" s="29"/>
      <c r="H3" s="40"/>
      <c r="I3" s="40"/>
      <c r="J3" s="40"/>
      <c r="K3"/>
      <c r="L3"/>
      <c r="M3"/>
      <c r="N3"/>
      <c r="Q3" s="39" t="s">
        <v>578</v>
      </c>
      <c r="R3" s="39"/>
    </row>
    <row r="4" spans="3:18" ht="18">
      <c r="C4" s="45" t="s">
        <v>271</v>
      </c>
      <c r="D4" s="45"/>
      <c r="E4" s="10">
        <f>COUNTA(Student_name)</f>
        <v>248</v>
      </c>
      <c r="F4" s="30"/>
      <c r="G4" s="19"/>
      <c r="H4" s="41" t="s">
        <v>561</v>
      </c>
      <c r="I4" s="42"/>
      <c r="J4" s="10">
        <f>SUM(Purchased_books)</f>
        <v>1535</v>
      </c>
      <c r="K4"/>
      <c r="L4" s="47" t="s">
        <v>579</v>
      </c>
      <c r="M4" s="47"/>
      <c r="N4" s="47"/>
      <c r="Q4" s="39"/>
      <c r="R4" s="39"/>
    </row>
    <row r="5" spans="3:18">
      <c r="F5" s="18" t="s">
        <v>285</v>
      </c>
      <c r="K5"/>
      <c r="L5" s="47"/>
      <c r="M5" s="47"/>
      <c r="N5" s="47"/>
      <c r="Q5" s="39"/>
      <c r="R5" s="39"/>
    </row>
    <row r="6" spans="3:18">
      <c r="D6" s="43" t="s">
        <v>576</v>
      </c>
      <c r="E6" s="44"/>
      <c r="F6" s="10">
        <f>COUNTBLANK(Nationality)</f>
        <v>3</v>
      </c>
      <c r="K6"/>
      <c r="L6"/>
      <c r="M6"/>
      <c r="N6"/>
      <c r="Q6" s="16"/>
      <c r="R6" s="16"/>
    </row>
    <row r="7" spans="3:18" s="2" customFormat="1" ht="41.4">
      <c r="C7" s="7" t="s">
        <v>3</v>
      </c>
      <c r="D7" s="8" t="s">
        <v>4</v>
      </c>
      <c r="E7" s="8" t="s">
        <v>1</v>
      </c>
      <c r="F7" s="8" t="s">
        <v>5</v>
      </c>
      <c r="G7" s="8" t="s">
        <v>2</v>
      </c>
      <c r="H7" s="9" t="s">
        <v>272</v>
      </c>
      <c r="I7" s="9" t="s">
        <v>297</v>
      </c>
      <c r="J7" s="9" t="s">
        <v>298</v>
      </c>
      <c r="K7" s="9" t="s">
        <v>299</v>
      </c>
      <c r="L7" s="9" t="s">
        <v>282</v>
      </c>
      <c r="M7" s="9" t="s">
        <v>300</v>
      </c>
      <c r="N7" s="9" t="s">
        <v>301</v>
      </c>
      <c r="O7" s="9" t="s">
        <v>279</v>
      </c>
      <c r="P7" s="9" t="s">
        <v>280</v>
      </c>
      <c r="Q7" s="9" t="s">
        <v>281</v>
      </c>
      <c r="R7" s="9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6">
        <v>2700</v>
      </c>
      <c r="P8" s="6">
        <v>10800</v>
      </c>
      <c r="Q8" s="6">
        <v>13500</v>
      </c>
      <c r="R8" s="28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6">
        <v>2700</v>
      </c>
      <c r="P9" s="6">
        <v>2700</v>
      </c>
      <c r="Q9" s="6">
        <v>10800</v>
      </c>
      <c r="R9" s="28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6">
        <v>10800</v>
      </c>
      <c r="P10" s="6">
        <v>10800</v>
      </c>
      <c r="Q10" s="6">
        <v>10800</v>
      </c>
      <c r="R10" s="28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6">
        <v>5400</v>
      </c>
      <c r="P11" s="6">
        <v>2700</v>
      </c>
      <c r="Q11" s="6">
        <v>13500</v>
      </c>
      <c r="R11" s="28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6">
        <v>13500</v>
      </c>
      <c r="P12" s="6">
        <v>2700</v>
      </c>
      <c r="Q12" s="6">
        <v>5400</v>
      </c>
      <c r="R12" s="28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6">
        <v>13500</v>
      </c>
      <c r="P13" s="6">
        <v>2700</v>
      </c>
      <c r="Q13" s="6">
        <v>10800</v>
      </c>
      <c r="R13" s="28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6">
        <v>5400</v>
      </c>
      <c r="P14" s="6">
        <v>5400</v>
      </c>
      <c r="Q14" s="6">
        <v>8100</v>
      </c>
      <c r="R14" s="28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6">
        <v>8100</v>
      </c>
      <c r="P15" s="6">
        <v>8100</v>
      </c>
      <c r="Q15" s="6">
        <v>8100</v>
      </c>
      <c r="R15" s="28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6">
        <v>8100</v>
      </c>
      <c r="P16" s="6">
        <v>2700</v>
      </c>
      <c r="Q16" s="6">
        <v>8100</v>
      </c>
      <c r="R16" s="28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6">
        <v>2700</v>
      </c>
      <c r="P17" s="6">
        <v>10800</v>
      </c>
      <c r="Q17" s="6">
        <v>10800</v>
      </c>
      <c r="R17" s="28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6">
        <v>2700</v>
      </c>
      <c r="P18" s="6">
        <v>8100</v>
      </c>
      <c r="Q18" s="6">
        <v>10800</v>
      </c>
      <c r="R18" s="28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6">
        <v>8100</v>
      </c>
      <c r="P19" s="6">
        <v>8100</v>
      </c>
      <c r="Q19" s="6">
        <v>13500</v>
      </c>
      <c r="R19" s="28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6">
        <v>8100</v>
      </c>
      <c r="P20" s="6">
        <v>8100</v>
      </c>
      <c r="Q20" s="6">
        <v>10800</v>
      </c>
      <c r="R20" s="28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6">
        <v>8100</v>
      </c>
      <c r="P21" s="6">
        <v>5400</v>
      </c>
      <c r="Q21" s="6">
        <v>8100</v>
      </c>
      <c r="R21" s="28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6">
        <v>13500</v>
      </c>
      <c r="P22" s="6">
        <v>8100</v>
      </c>
      <c r="Q22" s="6">
        <v>13500</v>
      </c>
      <c r="R22" s="28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6">
        <v>5400</v>
      </c>
      <c r="P23" s="6">
        <v>2700</v>
      </c>
      <c r="Q23" s="6">
        <v>10800</v>
      </c>
      <c r="R23" s="28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6">
        <v>8100</v>
      </c>
      <c r="P24" s="6">
        <v>10800</v>
      </c>
      <c r="Q24" s="6">
        <v>10800</v>
      </c>
      <c r="R24" s="28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6">
        <v>8100</v>
      </c>
      <c r="P25" s="6">
        <v>10800</v>
      </c>
      <c r="Q25" s="6">
        <v>5400</v>
      </c>
      <c r="R25" s="28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6">
        <v>5400</v>
      </c>
      <c r="P26" s="6">
        <v>5400</v>
      </c>
      <c r="Q26" s="6">
        <v>5400</v>
      </c>
      <c r="R26" s="28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6">
        <v>10800</v>
      </c>
      <c r="P27" s="6">
        <v>2700</v>
      </c>
      <c r="Q27" s="6">
        <v>5400</v>
      </c>
      <c r="R27" s="28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6">
        <v>2700</v>
      </c>
      <c r="P28" s="6">
        <v>8100</v>
      </c>
      <c r="Q28" s="6">
        <v>8100</v>
      </c>
      <c r="R28" s="28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6">
        <v>2700</v>
      </c>
      <c r="P29" s="6">
        <v>5400</v>
      </c>
      <c r="Q29" s="6">
        <v>10800</v>
      </c>
      <c r="R29" s="28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6">
        <v>13500</v>
      </c>
      <c r="P30" s="6">
        <v>10800</v>
      </c>
      <c r="Q30" s="6">
        <v>8100</v>
      </c>
      <c r="R30" s="28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6">
        <v>5400</v>
      </c>
      <c r="P31" s="6">
        <v>10800</v>
      </c>
      <c r="Q31" s="6">
        <v>8100</v>
      </c>
      <c r="R31" s="28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6">
        <v>13500</v>
      </c>
      <c r="P32" s="6">
        <v>10800</v>
      </c>
      <c r="Q32" s="6">
        <v>13500</v>
      </c>
      <c r="R32" s="28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6">
        <v>10800</v>
      </c>
      <c r="P33" s="6">
        <v>2700</v>
      </c>
      <c r="Q33" s="6">
        <v>10800</v>
      </c>
      <c r="R33" s="28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6">
        <v>13500</v>
      </c>
      <c r="P34" s="6">
        <v>10800</v>
      </c>
      <c r="Q34" s="6">
        <v>8100</v>
      </c>
      <c r="R34" s="28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6">
        <v>8100</v>
      </c>
      <c r="P35" s="6">
        <v>2700</v>
      </c>
      <c r="Q35" s="6">
        <v>8100</v>
      </c>
      <c r="R35" s="28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6">
        <v>5400</v>
      </c>
      <c r="P36" s="6">
        <v>2700</v>
      </c>
      <c r="Q36" s="6">
        <v>8100</v>
      </c>
      <c r="R36" s="28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6">
        <v>2700</v>
      </c>
      <c r="P37" s="6">
        <v>10800</v>
      </c>
      <c r="Q37" s="6">
        <v>10800</v>
      </c>
      <c r="R37" s="28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6">
        <v>2700</v>
      </c>
      <c r="P38" s="6">
        <v>8100</v>
      </c>
      <c r="Q38" s="6">
        <v>10800</v>
      </c>
      <c r="R38" s="28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6">
        <v>5400</v>
      </c>
      <c r="P39" s="6">
        <v>8100</v>
      </c>
      <c r="Q39" s="6">
        <v>13500</v>
      </c>
      <c r="R39" s="28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6">
        <v>10800</v>
      </c>
      <c r="P40" s="6">
        <v>5400</v>
      </c>
      <c r="Q40" s="6">
        <v>13500</v>
      </c>
      <c r="R40" s="28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6">
        <v>2700</v>
      </c>
      <c r="P41" s="6">
        <v>8100</v>
      </c>
      <c r="Q41" s="6">
        <v>10800</v>
      </c>
      <c r="R41" s="28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6">
        <v>5400</v>
      </c>
      <c r="P42" s="6">
        <v>10800</v>
      </c>
      <c r="Q42" s="6">
        <v>13500</v>
      </c>
      <c r="R42" s="28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6">
        <v>13500</v>
      </c>
      <c r="P43" s="6">
        <v>5400</v>
      </c>
      <c r="Q43" s="6">
        <v>5400</v>
      </c>
      <c r="R43" s="28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6">
        <v>8100</v>
      </c>
      <c r="P44" s="6">
        <v>2700</v>
      </c>
      <c r="Q44" s="6">
        <v>5400</v>
      </c>
      <c r="R44" s="28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6">
        <v>10800</v>
      </c>
      <c r="P45" s="6">
        <v>10800</v>
      </c>
      <c r="Q45" s="6">
        <v>5400</v>
      </c>
      <c r="R45" s="28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6">
        <v>2700</v>
      </c>
      <c r="P46" s="6">
        <v>8100</v>
      </c>
      <c r="Q46" s="6">
        <v>5400</v>
      </c>
      <c r="R46" s="28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6">
        <v>8100</v>
      </c>
      <c r="P47" s="6">
        <v>10800</v>
      </c>
      <c r="Q47" s="6">
        <v>13500</v>
      </c>
      <c r="R47" s="28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6">
        <v>5400</v>
      </c>
      <c r="P48" s="6">
        <v>10800</v>
      </c>
      <c r="Q48" s="6">
        <v>8100</v>
      </c>
      <c r="R48" s="28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6">
        <v>2700</v>
      </c>
      <c r="P49" s="6">
        <v>8100</v>
      </c>
      <c r="Q49" s="6">
        <v>8100</v>
      </c>
      <c r="R49" s="28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6">
        <v>5400</v>
      </c>
      <c r="P50" s="6">
        <v>8100</v>
      </c>
      <c r="Q50" s="6">
        <v>8100</v>
      </c>
      <c r="R50" s="28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6">
        <v>2700</v>
      </c>
      <c r="P51" s="6">
        <v>8100</v>
      </c>
      <c r="Q51" s="6">
        <v>5400</v>
      </c>
      <c r="R51" s="28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6">
        <v>10800</v>
      </c>
      <c r="P52" s="6">
        <v>8100</v>
      </c>
      <c r="Q52" s="6">
        <v>10800</v>
      </c>
      <c r="R52" s="28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6">
        <v>13500</v>
      </c>
      <c r="P53" s="6">
        <v>10800</v>
      </c>
      <c r="Q53" s="6">
        <v>8100</v>
      </c>
      <c r="R53" s="28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6">
        <v>2700</v>
      </c>
      <c r="P54" s="6">
        <v>10800</v>
      </c>
      <c r="Q54" s="6">
        <v>10800</v>
      </c>
      <c r="R54" s="28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6">
        <v>10800</v>
      </c>
      <c r="P55" s="6">
        <v>2700</v>
      </c>
      <c r="Q55" s="6">
        <v>8100</v>
      </c>
      <c r="R55" s="28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6">
        <v>13500</v>
      </c>
      <c r="P56" s="6">
        <v>10800</v>
      </c>
      <c r="Q56" s="6">
        <v>13500</v>
      </c>
      <c r="R56" s="28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6">
        <v>5400</v>
      </c>
      <c r="P57" s="6">
        <v>2700</v>
      </c>
      <c r="Q57" s="6">
        <v>10800</v>
      </c>
      <c r="R57" s="28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6">
        <v>2700</v>
      </c>
      <c r="P58" s="6">
        <v>10800</v>
      </c>
      <c r="Q58" s="6">
        <v>5400</v>
      </c>
      <c r="R58" s="28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6">
        <v>8100</v>
      </c>
      <c r="P59" s="6">
        <v>2700</v>
      </c>
      <c r="Q59" s="6">
        <v>5400</v>
      </c>
      <c r="R59" s="28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6">
        <v>8100</v>
      </c>
      <c r="P60" s="6">
        <v>5400</v>
      </c>
      <c r="Q60" s="6">
        <v>8100</v>
      </c>
      <c r="R60" s="28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6">
        <v>10800</v>
      </c>
      <c r="P61" s="6">
        <v>10800</v>
      </c>
      <c r="Q61" s="6">
        <v>8100</v>
      </c>
      <c r="R61" s="28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6">
        <v>10800</v>
      </c>
      <c r="P62" s="6">
        <v>5400</v>
      </c>
      <c r="Q62" s="6">
        <v>5400</v>
      </c>
      <c r="R62" s="28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6">
        <v>8100</v>
      </c>
      <c r="P63" s="6">
        <v>8100</v>
      </c>
      <c r="Q63" s="6">
        <v>10800</v>
      </c>
      <c r="R63" s="28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6">
        <v>5400</v>
      </c>
      <c r="P64" s="6">
        <v>10800</v>
      </c>
      <c r="Q64" s="6">
        <v>5400</v>
      </c>
      <c r="R64" s="28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6">
        <v>10800</v>
      </c>
      <c r="P65" s="6">
        <v>10800</v>
      </c>
      <c r="Q65" s="6">
        <v>13500</v>
      </c>
      <c r="R65" s="28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6">
        <v>5400</v>
      </c>
      <c r="P66" s="6">
        <v>10800</v>
      </c>
      <c r="Q66" s="6">
        <v>10800</v>
      </c>
      <c r="R66" s="28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6">
        <v>13500</v>
      </c>
      <c r="P67" s="6">
        <v>2700</v>
      </c>
      <c r="Q67" s="6">
        <v>10800</v>
      </c>
      <c r="R67" s="28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6">
        <v>8100</v>
      </c>
      <c r="P68" s="6">
        <v>8100</v>
      </c>
      <c r="Q68" s="6">
        <v>8100</v>
      </c>
      <c r="R68" s="28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6">
        <v>8100</v>
      </c>
      <c r="P69" s="6">
        <v>5400</v>
      </c>
      <c r="Q69" s="6">
        <v>10800</v>
      </c>
      <c r="R69" s="28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6">
        <v>8100</v>
      </c>
      <c r="P70" s="6">
        <v>2700</v>
      </c>
      <c r="Q70" s="6">
        <v>8100</v>
      </c>
      <c r="R70" s="28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6">
        <v>2700</v>
      </c>
      <c r="P71" s="6">
        <v>10800</v>
      </c>
      <c r="Q71" s="6">
        <v>13500</v>
      </c>
      <c r="R71" s="28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6">
        <v>10800</v>
      </c>
      <c r="P72" s="6">
        <v>5400</v>
      </c>
      <c r="Q72" s="6">
        <v>10800</v>
      </c>
      <c r="R72" s="28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6">
        <v>13500</v>
      </c>
      <c r="P73" s="6">
        <v>2700</v>
      </c>
      <c r="Q73" s="6">
        <v>5400</v>
      </c>
      <c r="R73" s="28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6">
        <v>10800</v>
      </c>
      <c r="P74" s="6">
        <v>8100</v>
      </c>
      <c r="Q74" s="6">
        <v>5400</v>
      </c>
      <c r="R74" s="28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6">
        <v>5400</v>
      </c>
      <c r="P75" s="6">
        <v>5400</v>
      </c>
      <c r="Q75" s="6">
        <v>8100</v>
      </c>
      <c r="R75" s="28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6">
        <v>8100</v>
      </c>
      <c r="P76" s="6">
        <v>8100</v>
      </c>
      <c r="Q76" s="6">
        <v>13500</v>
      </c>
      <c r="R76" s="28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6">
        <v>5400</v>
      </c>
      <c r="P77" s="6">
        <v>5400</v>
      </c>
      <c r="Q77" s="6">
        <v>8100</v>
      </c>
      <c r="R77" s="28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6">
        <v>5400</v>
      </c>
      <c r="P78" s="6">
        <v>2700</v>
      </c>
      <c r="Q78" s="6">
        <v>8100</v>
      </c>
      <c r="R78" s="28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6">
        <v>2700</v>
      </c>
      <c r="P79" s="6">
        <v>10800</v>
      </c>
      <c r="Q79" s="6">
        <v>5400</v>
      </c>
      <c r="R79" s="28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6">
        <v>2700</v>
      </c>
      <c r="P80" s="6">
        <v>8100</v>
      </c>
      <c r="Q80" s="6">
        <v>10800</v>
      </c>
      <c r="R80" s="28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6">
        <v>5400</v>
      </c>
      <c r="P81" s="6">
        <v>2700</v>
      </c>
      <c r="Q81" s="6">
        <v>8100</v>
      </c>
      <c r="R81" s="28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6">
        <v>13500</v>
      </c>
      <c r="P82" s="6">
        <v>10800</v>
      </c>
      <c r="Q82" s="6">
        <v>13500</v>
      </c>
      <c r="R82" s="28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6">
        <v>10800</v>
      </c>
      <c r="P83" s="6">
        <v>10800</v>
      </c>
      <c r="Q83" s="6">
        <v>10800</v>
      </c>
      <c r="R83" s="28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6">
        <v>8100</v>
      </c>
      <c r="P84" s="6">
        <v>2700</v>
      </c>
      <c r="Q84" s="6">
        <v>13500</v>
      </c>
      <c r="R84" s="28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6">
        <v>13500</v>
      </c>
      <c r="P85" s="6">
        <v>10800</v>
      </c>
      <c r="Q85" s="6">
        <v>8100</v>
      </c>
      <c r="R85" s="28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6">
        <v>8100</v>
      </c>
      <c r="P86" s="6">
        <v>5400</v>
      </c>
      <c r="Q86" s="6">
        <v>5400</v>
      </c>
      <c r="R86" s="28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6">
        <v>10800</v>
      </c>
      <c r="P87" s="6">
        <v>2700</v>
      </c>
      <c r="Q87" s="6">
        <v>13500</v>
      </c>
      <c r="R87" s="28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6">
        <v>8100</v>
      </c>
      <c r="P88" s="6">
        <v>5400</v>
      </c>
      <c r="Q88" s="6">
        <v>13500</v>
      </c>
      <c r="R88" s="28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6">
        <v>8100</v>
      </c>
      <c r="P89" s="6">
        <v>8100</v>
      </c>
      <c r="Q89" s="6">
        <v>13500</v>
      </c>
      <c r="R89" s="28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6">
        <v>5400</v>
      </c>
      <c r="P90" s="6">
        <v>2700</v>
      </c>
      <c r="Q90" s="6">
        <v>10800</v>
      </c>
      <c r="R90" s="28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6">
        <v>5400</v>
      </c>
      <c r="P91" s="6">
        <v>5400</v>
      </c>
      <c r="Q91" s="6">
        <v>8100</v>
      </c>
      <c r="R91" s="28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6">
        <v>8100</v>
      </c>
      <c r="P92" s="6">
        <v>2700</v>
      </c>
      <c r="Q92" s="6">
        <v>5400</v>
      </c>
      <c r="R92" s="28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6">
        <v>13500</v>
      </c>
      <c r="P93" s="6">
        <v>8100</v>
      </c>
      <c r="Q93" s="6">
        <v>10800</v>
      </c>
      <c r="R93" s="28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6">
        <v>2700</v>
      </c>
      <c r="P94" s="6">
        <v>2700</v>
      </c>
      <c r="Q94" s="6">
        <v>13500</v>
      </c>
      <c r="R94" s="28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6">
        <v>13500</v>
      </c>
      <c r="P95" s="6">
        <v>5400</v>
      </c>
      <c r="Q95" s="6">
        <v>13500</v>
      </c>
      <c r="R95" s="28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6">
        <v>13500</v>
      </c>
      <c r="P96" s="6">
        <v>2700</v>
      </c>
      <c r="Q96" s="6">
        <v>13500</v>
      </c>
      <c r="R96" s="28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6">
        <v>8100</v>
      </c>
      <c r="P97" s="6">
        <v>10800</v>
      </c>
      <c r="Q97" s="6">
        <v>8100</v>
      </c>
      <c r="R97" s="28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6">
        <v>5400</v>
      </c>
      <c r="P98" s="6">
        <v>5400</v>
      </c>
      <c r="Q98" s="6">
        <v>13500</v>
      </c>
      <c r="R98" s="28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6">
        <v>2700</v>
      </c>
      <c r="P99" s="6">
        <v>10800</v>
      </c>
      <c r="Q99" s="6">
        <v>5400</v>
      </c>
      <c r="R99" s="28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6">
        <v>8100</v>
      </c>
      <c r="P100" s="6">
        <v>10800</v>
      </c>
      <c r="Q100" s="6">
        <v>8100</v>
      </c>
      <c r="R100" s="28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6">
        <v>10800</v>
      </c>
      <c r="P101" s="6">
        <v>10800</v>
      </c>
      <c r="Q101" s="6">
        <v>13500</v>
      </c>
      <c r="R101" s="28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6">
        <v>13500</v>
      </c>
      <c r="P102" s="6">
        <v>8100</v>
      </c>
      <c r="Q102" s="6">
        <v>13500</v>
      </c>
      <c r="R102" s="28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6">
        <v>10800</v>
      </c>
      <c r="P103" s="6">
        <v>10800</v>
      </c>
      <c r="Q103" s="6">
        <v>5400</v>
      </c>
      <c r="R103" s="28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6">
        <v>10800</v>
      </c>
      <c r="P104" s="6">
        <v>2700</v>
      </c>
      <c r="Q104" s="6">
        <v>5400</v>
      </c>
      <c r="R104" s="28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6">
        <v>13500</v>
      </c>
      <c r="P105" s="6">
        <v>10800</v>
      </c>
      <c r="Q105" s="6">
        <v>13500</v>
      </c>
      <c r="R105" s="28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6">
        <v>10800</v>
      </c>
      <c r="P106" s="6">
        <v>10800</v>
      </c>
      <c r="Q106" s="6">
        <v>13500</v>
      </c>
      <c r="R106" s="28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6">
        <v>5400</v>
      </c>
      <c r="P107" s="6">
        <v>8100</v>
      </c>
      <c r="Q107" s="6">
        <v>10800</v>
      </c>
      <c r="R107" s="28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6">
        <v>8100</v>
      </c>
      <c r="P108" s="6">
        <v>2700</v>
      </c>
      <c r="Q108" s="6">
        <v>10800</v>
      </c>
      <c r="R108" s="28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6">
        <v>2700</v>
      </c>
      <c r="P109" s="6">
        <v>2700</v>
      </c>
      <c r="Q109" s="6">
        <v>13500</v>
      </c>
      <c r="R109" s="28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6">
        <v>10800</v>
      </c>
      <c r="P110" s="6">
        <v>2700</v>
      </c>
      <c r="Q110" s="6">
        <v>5400</v>
      </c>
      <c r="R110" s="28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6">
        <v>5400</v>
      </c>
      <c r="P111" s="6">
        <v>5400</v>
      </c>
      <c r="Q111" s="6">
        <v>8100</v>
      </c>
      <c r="R111" s="28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6">
        <v>2700</v>
      </c>
      <c r="P112" s="6">
        <v>10800</v>
      </c>
      <c r="Q112" s="6">
        <v>5400</v>
      </c>
      <c r="R112" s="28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6">
        <v>10800</v>
      </c>
      <c r="P113" s="6">
        <v>2700</v>
      </c>
      <c r="Q113" s="6">
        <v>8100</v>
      </c>
      <c r="R113" s="28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6">
        <v>8100</v>
      </c>
      <c r="P114" s="6">
        <v>5400</v>
      </c>
      <c r="Q114" s="6">
        <v>13500</v>
      </c>
      <c r="R114" s="28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6">
        <v>10800</v>
      </c>
      <c r="P115" s="6">
        <v>5400</v>
      </c>
      <c r="Q115" s="6">
        <v>8100</v>
      </c>
      <c r="R115" s="28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6">
        <v>5400</v>
      </c>
      <c r="P116" s="6">
        <v>5400</v>
      </c>
      <c r="Q116" s="6">
        <v>8100</v>
      </c>
      <c r="R116" s="28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6">
        <v>5400</v>
      </c>
      <c r="P117" s="6">
        <v>2700</v>
      </c>
      <c r="Q117" s="6">
        <v>10800</v>
      </c>
      <c r="R117" s="28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6">
        <v>10800</v>
      </c>
      <c r="P118" s="6">
        <v>8100</v>
      </c>
      <c r="Q118" s="6">
        <v>5400</v>
      </c>
      <c r="R118" s="28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6">
        <v>8100</v>
      </c>
      <c r="P119" s="6">
        <v>2700</v>
      </c>
      <c r="Q119" s="6">
        <v>8100</v>
      </c>
      <c r="R119" s="28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6">
        <v>5400</v>
      </c>
      <c r="P120" s="6">
        <v>10800</v>
      </c>
      <c r="Q120" s="6">
        <v>5400</v>
      </c>
      <c r="R120" s="28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6">
        <v>13500</v>
      </c>
      <c r="P121" s="6">
        <v>5400</v>
      </c>
      <c r="Q121" s="6">
        <v>8100</v>
      </c>
      <c r="R121" s="28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6">
        <v>13500</v>
      </c>
      <c r="P122" s="6">
        <v>5400</v>
      </c>
      <c r="Q122" s="6">
        <v>8100</v>
      </c>
      <c r="R122" s="28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6">
        <v>5400</v>
      </c>
      <c r="P123" s="6">
        <v>8100</v>
      </c>
      <c r="Q123" s="6">
        <v>5400</v>
      </c>
      <c r="R123" s="28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6">
        <v>13500</v>
      </c>
      <c r="P124" s="6">
        <v>8100</v>
      </c>
      <c r="Q124" s="6">
        <v>10800</v>
      </c>
      <c r="R124" s="28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6">
        <v>10800</v>
      </c>
      <c r="P125" s="6">
        <v>10800</v>
      </c>
      <c r="Q125" s="6">
        <v>8100</v>
      </c>
      <c r="R125" s="28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6">
        <v>13500</v>
      </c>
      <c r="P126" s="6">
        <v>2700</v>
      </c>
      <c r="Q126" s="6">
        <v>10800</v>
      </c>
      <c r="R126" s="28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6">
        <v>8100</v>
      </c>
      <c r="P127" s="6">
        <v>8100</v>
      </c>
      <c r="Q127" s="6">
        <v>13500</v>
      </c>
      <c r="R127" s="28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6">
        <v>2700</v>
      </c>
      <c r="P128" s="6">
        <v>10800</v>
      </c>
      <c r="Q128" s="6">
        <v>13500</v>
      </c>
      <c r="R128" s="28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6">
        <v>2700</v>
      </c>
      <c r="P129" s="6">
        <v>2700</v>
      </c>
      <c r="Q129" s="6">
        <v>13500</v>
      </c>
      <c r="R129" s="28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6">
        <v>8100</v>
      </c>
      <c r="P130" s="6">
        <v>10800</v>
      </c>
      <c r="Q130" s="6">
        <v>10800</v>
      </c>
      <c r="R130" s="28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6">
        <v>8100</v>
      </c>
      <c r="P131" s="6">
        <v>10800</v>
      </c>
      <c r="Q131" s="6">
        <v>13500</v>
      </c>
      <c r="R131" s="28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6">
        <v>10800</v>
      </c>
      <c r="P132" s="6">
        <v>8100</v>
      </c>
      <c r="Q132" s="6">
        <v>10800</v>
      </c>
      <c r="R132" s="28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6">
        <v>5400</v>
      </c>
      <c r="P133" s="6">
        <v>10800</v>
      </c>
      <c r="Q133" s="6">
        <v>5400</v>
      </c>
      <c r="R133" s="28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6">
        <v>13500</v>
      </c>
      <c r="P134" s="6">
        <v>10800</v>
      </c>
      <c r="Q134" s="6">
        <v>5400</v>
      </c>
      <c r="R134" s="28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6">
        <v>8100</v>
      </c>
      <c r="P135" s="6">
        <v>10800</v>
      </c>
      <c r="Q135" s="6">
        <v>13500</v>
      </c>
      <c r="R135" s="28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6">
        <v>2700</v>
      </c>
      <c r="P136" s="6">
        <v>8100</v>
      </c>
      <c r="Q136" s="6">
        <v>8100</v>
      </c>
      <c r="R136" s="28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6">
        <v>13500</v>
      </c>
      <c r="P137" s="6">
        <v>2700</v>
      </c>
      <c r="Q137" s="6">
        <v>8100</v>
      </c>
      <c r="R137" s="28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6">
        <v>13500</v>
      </c>
      <c r="P138" s="6">
        <v>5400</v>
      </c>
      <c r="Q138" s="6">
        <v>5400</v>
      </c>
      <c r="R138" s="28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6">
        <v>10800</v>
      </c>
      <c r="P139" s="6">
        <v>8100</v>
      </c>
      <c r="Q139" s="6">
        <v>5400</v>
      </c>
      <c r="R139" s="28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6">
        <v>5400</v>
      </c>
      <c r="P140" s="6">
        <v>8100</v>
      </c>
      <c r="Q140" s="6">
        <v>13500</v>
      </c>
      <c r="R140" s="28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6">
        <v>5400</v>
      </c>
      <c r="P141" s="6">
        <v>10800</v>
      </c>
      <c r="Q141" s="6">
        <v>5400</v>
      </c>
      <c r="R141" s="28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6">
        <v>13500</v>
      </c>
      <c r="P142" s="6">
        <v>2700</v>
      </c>
      <c r="Q142" s="6">
        <v>10800</v>
      </c>
      <c r="R142" s="28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6">
        <v>10800</v>
      </c>
      <c r="P143" s="6">
        <v>5400</v>
      </c>
      <c r="Q143" s="6">
        <v>13500</v>
      </c>
      <c r="R143" s="28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6">
        <v>2700</v>
      </c>
      <c r="P144" s="6">
        <v>2700</v>
      </c>
      <c r="Q144" s="6">
        <v>5400</v>
      </c>
      <c r="R144" s="28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6">
        <v>10800</v>
      </c>
      <c r="P145" s="6">
        <v>5400</v>
      </c>
      <c r="Q145" s="6">
        <v>5400</v>
      </c>
      <c r="R145" s="28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6">
        <v>13500</v>
      </c>
      <c r="P146" s="6">
        <v>10800</v>
      </c>
      <c r="Q146" s="6">
        <v>13500</v>
      </c>
      <c r="R146" s="28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6">
        <v>5400</v>
      </c>
      <c r="P147" s="6">
        <v>10800</v>
      </c>
      <c r="Q147" s="6">
        <v>8100</v>
      </c>
      <c r="R147" s="28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6">
        <v>8100</v>
      </c>
      <c r="P148" s="6">
        <v>10800</v>
      </c>
      <c r="Q148" s="6">
        <v>10800</v>
      </c>
      <c r="R148" s="28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6">
        <v>8100</v>
      </c>
      <c r="P149" s="6">
        <v>10800</v>
      </c>
      <c r="Q149" s="6">
        <v>8100</v>
      </c>
      <c r="R149" s="28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6">
        <v>5400</v>
      </c>
      <c r="P150" s="6">
        <v>5400</v>
      </c>
      <c r="Q150" s="6">
        <v>10800</v>
      </c>
      <c r="R150" s="28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6">
        <v>2700</v>
      </c>
      <c r="P151" s="6">
        <v>10800</v>
      </c>
      <c r="Q151" s="6">
        <v>8100</v>
      </c>
      <c r="R151" s="28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6">
        <v>13500</v>
      </c>
      <c r="P152" s="6">
        <v>5400</v>
      </c>
      <c r="Q152" s="6">
        <v>8100</v>
      </c>
      <c r="R152" s="28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6">
        <v>5400</v>
      </c>
      <c r="P153" s="6">
        <v>5400</v>
      </c>
      <c r="Q153" s="6">
        <v>8100</v>
      </c>
      <c r="R153" s="28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6">
        <v>13500</v>
      </c>
      <c r="P154" s="6">
        <v>2700</v>
      </c>
      <c r="Q154" s="6">
        <v>8100</v>
      </c>
      <c r="R154" s="28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6">
        <v>10800</v>
      </c>
      <c r="P155" s="6">
        <v>2700</v>
      </c>
      <c r="Q155" s="6">
        <v>5400</v>
      </c>
      <c r="R155" s="28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6">
        <v>10800</v>
      </c>
      <c r="P156" s="6">
        <v>8100</v>
      </c>
      <c r="Q156" s="6">
        <v>13500</v>
      </c>
      <c r="R156" s="28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6">
        <v>8100</v>
      </c>
      <c r="P157" s="6">
        <v>10800</v>
      </c>
      <c r="Q157" s="6">
        <v>5400</v>
      </c>
      <c r="R157" s="28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6">
        <v>10800</v>
      </c>
      <c r="P158" s="6">
        <v>8100</v>
      </c>
      <c r="Q158" s="6">
        <v>8100</v>
      </c>
      <c r="R158" s="28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6">
        <v>2700</v>
      </c>
      <c r="P159" s="6">
        <v>10800</v>
      </c>
      <c r="Q159" s="6">
        <v>5400</v>
      </c>
      <c r="R159" s="28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6">
        <v>8100</v>
      </c>
      <c r="P160" s="6">
        <v>2700</v>
      </c>
      <c r="Q160" s="6">
        <v>10800</v>
      </c>
      <c r="R160" s="28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6">
        <v>13500</v>
      </c>
      <c r="P161" s="6">
        <v>5400</v>
      </c>
      <c r="Q161" s="6">
        <v>13500</v>
      </c>
      <c r="R161" s="28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6">
        <v>8100</v>
      </c>
      <c r="P162" s="6">
        <v>2700</v>
      </c>
      <c r="Q162" s="6">
        <v>8100</v>
      </c>
      <c r="R162" s="28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6">
        <v>8100</v>
      </c>
      <c r="P163" s="6">
        <v>8100</v>
      </c>
      <c r="Q163" s="6">
        <v>5400</v>
      </c>
      <c r="R163" s="28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6">
        <v>5400</v>
      </c>
      <c r="P164" s="6">
        <v>8100</v>
      </c>
      <c r="Q164" s="6">
        <v>13500</v>
      </c>
      <c r="R164" s="28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6">
        <v>5400</v>
      </c>
      <c r="P165" s="6">
        <v>10800</v>
      </c>
      <c r="Q165" s="6">
        <v>8100</v>
      </c>
      <c r="R165" s="28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6">
        <v>5400</v>
      </c>
      <c r="P166" s="6">
        <v>5400</v>
      </c>
      <c r="Q166" s="6">
        <v>10800</v>
      </c>
      <c r="R166" s="28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6">
        <v>2700</v>
      </c>
      <c r="P167" s="6">
        <v>5400</v>
      </c>
      <c r="Q167" s="6">
        <v>13500</v>
      </c>
      <c r="R167" s="28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6">
        <v>13500</v>
      </c>
      <c r="P168" s="6">
        <v>5400</v>
      </c>
      <c r="Q168" s="6">
        <v>10800</v>
      </c>
      <c r="R168" s="28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6">
        <v>13500</v>
      </c>
      <c r="P169" s="6">
        <v>8100</v>
      </c>
      <c r="Q169" s="6">
        <v>5400</v>
      </c>
      <c r="R169" s="28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6">
        <v>2700</v>
      </c>
      <c r="P170" s="6">
        <v>10800</v>
      </c>
      <c r="Q170" s="6">
        <v>8100</v>
      </c>
      <c r="R170" s="28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6">
        <v>8100</v>
      </c>
      <c r="P171" s="6">
        <v>5400</v>
      </c>
      <c r="Q171" s="6">
        <v>8100</v>
      </c>
      <c r="R171" s="28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6">
        <v>5400</v>
      </c>
      <c r="P172" s="6">
        <v>10800</v>
      </c>
      <c r="Q172" s="6">
        <v>5400</v>
      </c>
      <c r="R172" s="28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6">
        <v>2700</v>
      </c>
      <c r="P173" s="6">
        <v>8100</v>
      </c>
      <c r="Q173" s="6">
        <v>13500</v>
      </c>
      <c r="R173" s="28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6">
        <v>2700</v>
      </c>
      <c r="P174" s="6">
        <v>2700</v>
      </c>
      <c r="Q174" s="6">
        <v>5400</v>
      </c>
      <c r="R174" s="28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6">
        <v>10800</v>
      </c>
      <c r="P175" s="6">
        <v>2700</v>
      </c>
      <c r="Q175" s="6">
        <v>5400</v>
      </c>
      <c r="R175" s="28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6">
        <v>10800</v>
      </c>
      <c r="P176" s="6">
        <v>8100</v>
      </c>
      <c r="Q176" s="6">
        <v>13500</v>
      </c>
      <c r="R176" s="28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6">
        <v>5400</v>
      </c>
      <c r="P177" s="6">
        <v>10800</v>
      </c>
      <c r="Q177" s="6">
        <v>8100</v>
      </c>
      <c r="R177" s="28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6">
        <v>13500</v>
      </c>
      <c r="P178" s="6">
        <v>2700</v>
      </c>
      <c r="Q178" s="6">
        <v>10800</v>
      </c>
      <c r="R178" s="28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6">
        <v>8100</v>
      </c>
      <c r="P179" s="6">
        <v>2700</v>
      </c>
      <c r="Q179" s="6">
        <v>10800</v>
      </c>
      <c r="R179" s="28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6">
        <v>10800</v>
      </c>
      <c r="P180" s="6">
        <v>10800</v>
      </c>
      <c r="Q180" s="6">
        <v>5400</v>
      </c>
      <c r="R180" s="28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6">
        <v>10800</v>
      </c>
      <c r="P181" s="6">
        <v>5400</v>
      </c>
      <c r="Q181" s="6">
        <v>5400</v>
      </c>
      <c r="R181" s="28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6">
        <v>13500</v>
      </c>
      <c r="P182" s="6">
        <v>10800</v>
      </c>
      <c r="Q182" s="6">
        <v>8100</v>
      </c>
      <c r="R182" s="28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6">
        <v>10800</v>
      </c>
      <c r="P183" s="6">
        <v>10800</v>
      </c>
      <c r="Q183" s="6">
        <v>5400</v>
      </c>
      <c r="R183" s="28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6">
        <v>13500</v>
      </c>
      <c r="P184" s="6">
        <v>8100</v>
      </c>
      <c r="Q184" s="6">
        <v>10800</v>
      </c>
      <c r="R184" s="28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6">
        <v>10800</v>
      </c>
      <c r="P185" s="6">
        <v>5400</v>
      </c>
      <c r="Q185" s="6">
        <v>8100</v>
      </c>
      <c r="R185" s="28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6">
        <v>2700</v>
      </c>
      <c r="P186" s="6">
        <v>10800</v>
      </c>
      <c r="Q186" s="6">
        <v>8100</v>
      </c>
      <c r="R186" s="28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6">
        <v>10800</v>
      </c>
      <c r="P187" s="6">
        <v>10800</v>
      </c>
      <c r="Q187" s="6">
        <v>8100</v>
      </c>
      <c r="R187" s="28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6">
        <v>8100</v>
      </c>
      <c r="P188" s="6">
        <v>5400</v>
      </c>
      <c r="Q188" s="6">
        <v>5400</v>
      </c>
      <c r="R188" s="28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6">
        <v>10800</v>
      </c>
      <c r="P189" s="6">
        <v>2700</v>
      </c>
      <c r="Q189" s="6">
        <v>13500</v>
      </c>
      <c r="R189" s="28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6">
        <v>13500</v>
      </c>
      <c r="P190" s="6">
        <v>8100</v>
      </c>
      <c r="Q190" s="6">
        <v>10800</v>
      </c>
      <c r="R190" s="28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6">
        <v>5400</v>
      </c>
      <c r="P191" s="6">
        <v>2700</v>
      </c>
      <c r="Q191" s="6">
        <v>5400</v>
      </c>
      <c r="R191" s="28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6">
        <v>5400</v>
      </c>
      <c r="P192" s="6">
        <v>8100</v>
      </c>
      <c r="Q192" s="6">
        <v>8100</v>
      </c>
      <c r="R192" s="28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6">
        <v>10800</v>
      </c>
      <c r="P193" s="6">
        <v>2700</v>
      </c>
      <c r="Q193" s="6">
        <v>10800</v>
      </c>
      <c r="R193" s="28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6">
        <v>13500</v>
      </c>
      <c r="P194" s="6">
        <v>2700</v>
      </c>
      <c r="Q194" s="6">
        <v>5400</v>
      </c>
      <c r="R194" s="28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6">
        <v>5400</v>
      </c>
      <c r="P195" s="6">
        <v>10800</v>
      </c>
      <c r="Q195" s="6">
        <v>10800</v>
      </c>
      <c r="R195" s="28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6">
        <v>5400</v>
      </c>
      <c r="P196" s="6">
        <v>2700</v>
      </c>
      <c r="Q196" s="6">
        <v>13500</v>
      </c>
      <c r="R196" s="28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6">
        <v>13500</v>
      </c>
      <c r="P197" s="6">
        <v>2700</v>
      </c>
      <c r="Q197" s="6">
        <v>13500</v>
      </c>
      <c r="R197" s="28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6">
        <v>8100</v>
      </c>
      <c r="P198" s="6">
        <v>10800</v>
      </c>
      <c r="Q198" s="6">
        <v>10800</v>
      </c>
      <c r="R198" s="28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6">
        <v>10800</v>
      </c>
      <c r="P199" s="6">
        <v>2700</v>
      </c>
      <c r="Q199" s="6">
        <v>10800</v>
      </c>
      <c r="R199" s="28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6">
        <v>8100</v>
      </c>
      <c r="P200" s="6">
        <v>2700</v>
      </c>
      <c r="Q200" s="6">
        <v>5400</v>
      </c>
      <c r="R200" s="28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6">
        <v>13500</v>
      </c>
      <c r="P201" s="6">
        <v>5400</v>
      </c>
      <c r="Q201" s="6">
        <v>10800</v>
      </c>
      <c r="R201" s="28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6">
        <v>2700</v>
      </c>
      <c r="P202" s="6">
        <v>10800</v>
      </c>
      <c r="Q202" s="6">
        <v>5400</v>
      </c>
      <c r="R202" s="28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6">
        <v>8100</v>
      </c>
      <c r="P203" s="6">
        <v>10800</v>
      </c>
      <c r="Q203" s="6">
        <v>8100</v>
      </c>
      <c r="R203" s="28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6">
        <v>10800</v>
      </c>
      <c r="P204" s="6">
        <v>8100</v>
      </c>
      <c r="Q204" s="6">
        <v>5400</v>
      </c>
      <c r="R204" s="28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6">
        <v>5400</v>
      </c>
      <c r="P205" s="6">
        <v>10800</v>
      </c>
      <c r="Q205" s="6">
        <v>8100</v>
      </c>
      <c r="R205" s="28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6">
        <v>8100</v>
      </c>
      <c r="P206" s="6">
        <v>2700</v>
      </c>
      <c r="Q206" s="6">
        <v>8100</v>
      </c>
      <c r="R206" s="28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6">
        <v>5400</v>
      </c>
      <c r="P207" s="6">
        <v>5400</v>
      </c>
      <c r="Q207" s="6">
        <v>13500</v>
      </c>
      <c r="R207" s="28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6">
        <v>8100</v>
      </c>
      <c r="P208" s="6">
        <v>5400</v>
      </c>
      <c r="Q208" s="6">
        <v>5400</v>
      </c>
      <c r="R208" s="28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6">
        <v>8100</v>
      </c>
      <c r="P209" s="6">
        <v>5400</v>
      </c>
      <c r="Q209" s="6">
        <v>13500</v>
      </c>
      <c r="R209" s="28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6">
        <v>10800</v>
      </c>
      <c r="P210" s="6">
        <v>8100</v>
      </c>
      <c r="Q210" s="6">
        <v>8100</v>
      </c>
      <c r="R210" s="28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6">
        <v>5400</v>
      </c>
      <c r="P211" s="6">
        <v>5400</v>
      </c>
      <c r="Q211" s="6">
        <v>8100</v>
      </c>
      <c r="R211" s="28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6">
        <v>10800</v>
      </c>
      <c r="P212" s="6">
        <v>10800</v>
      </c>
      <c r="Q212" s="6">
        <v>5400</v>
      </c>
      <c r="R212" s="28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6">
        <v>10800</v>
      </c>
      <c r="P213" s="6">
        <v>8100</v>
      </c>
      <c r="Q213" s="6">
        <v>10800</v>
      </c>
      <c r="R213" s="28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6">
        <v>2700</v>
      </c>
      <c r="P214" s="6">
        <v>5400</v>
      </c>
      <c r="Q214" s="6">
        <v>5400</v>
      </c>
      <c r="R214" s="28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6">
        <v>5400</v>
      </c>
      <c r="P215" s="6">
        <v>5400</v>
      </c>
      <c r="Q215" s="6">
        <v>10800</v>
      </c>
      <c r="R215" s="28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6">
        <v>8100</v>
      </c>
      <c r="P216" s="6">
        <v>2700</v>
      </c>
      <c r="Q216" s="6">
        <v>8100</v>
      </c>
      <c r="R216" s="28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6">
        <v>2700</v>
      </c>
      <c r="P217" s="6">
        <v>2700</v>
      </c>
      <c r="Q217" s="6">
        <v>13500</v>
      </c>
      <c r="R217" s="28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6">
        <v>13500</v>
      </c>
      <c r="P218" s="6">
        <v>10800</v>
      </c>
      <c r="Q218" s="6">
        <v>5400</v>
      </c>
      <c r="R218" s="28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6">
        <v>8100</v>
      </c>
      <c r="P219" s="6">
        <v>8100</v>
      </c>
      <c r="Q219" s="6">
        <v>8100</v>
      </c>
      <c r="R219" s="28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6">
        <v>5400</v>
      </c>
      <c r="P220" s="6">
        <v>5400</v>
      </c>
      <c r="Q220" s="6">
        <v>13500</v>
      </c>
      <c r="R220" s="28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6">
        <v>13500</v>
      </c>
      <c r="P221" s="6">
        <v>2700</v>
      </c>
      <c r="Q221" s="6">
        <v>8100</v>
      </c>
      <c r="R221" s="28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6">
        <v>2700</v>
      </c>
      <c r="P222" s="6">
        <v>5400</v>
      </c>
      <c r="Q222" s="6">
        <v>8100</v>
      </c>
      <c r="R222" s="28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6">
        <v>13500</v>
      </c>
      <c r="P223" s="6">
        <v>8100</v>
      </c>
      <c r="Q223" s="6">
        <v>13500</v>
      </c>
      <c r="R223" s="28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6">
        <v>13500</v>
      </c>
      <c r="P224" s="6">
        <v>8100</v>
      </c>
      <c r="Q224" s="6">
        <v>5400</v>
      </c>
      <c r="R224" s="28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6">
        <v>10800</v>
      </c>
      <c r="P225" s="6">
        <v>5400</v>
      </c>
      <c r="Q225" s="6">
        <v>13500</v>
      </c>
      <c r="R225" s="28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6">
        <v>5400</v>
      </c>
      <c r="P226" s="6">
        <v>8100</v>
      </c>
      <c r="Q226" s="6">
        <v>8100</v>
      </c>
      <c r="R226" s="28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6">
        <v>5400</v>
      </c>
      <c r="P227" s="6">
        <v>5400</v>
      </c>
      <c r="Q227" s="6">
        <v>10800</v>
      </c>
      <c r="R227" s="28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6">
        <v>2700</v>
      </c>
      <c r="P228" s="6">
        <v>2700</v>
      </c>
      <c r="Q228" s="6">
        <v>5400</v>
      </c>
      <c r="R228" s="28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6">
        <v>8100</v>
      </c>
      <c r="P229" s="6">
        <v>8100</v>
      </c>
      <c r="Q229" s="6">
        <v>8100</v>
      </c>
      <c r="R229" s="28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6">
        <v>13500</v>
      </c>
      <c r="P230" s="6">
        <v>5400</v>
      </c>
      <c r="Q230" s="6">
        <v>13500</v>
      </c>
      <c r="R230" s="28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6">
        <v>5400</v>
      </c>
      <c r="P231" s="6">
        <v>10800</v>
      </c>
      <c r="Q231" s="6">
        <v>13500</v>
      </c>
      <c r="R231" s="28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6">
        <v>13500</v>
      </c>
      <c r="P232" s="6">
        <v>5400</v>
      </c>
      <c r="Q232" s="6">
        <v>13500</v>
      </c>
      <c r="R232" s="28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6">
        <v>8100</v>
      </c>
      <c r="P233" s="6">
        <v>8100</v>
      </c>
      <c r="Q233" s="6">
        <v>5400</v>
      </c>
      <c r="R233" s="28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6">
        <v>5400</v>
      </c>
      <c r="P234" s="6">
        <v>8100</v>
      </c>
      <c r="Q234" s="6">
        <v>5400</v>
      </c>
      <c r="R234" s="28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6">
        <v>5400</v>
      </c>
      <c r="P235" s="6">
        <v>2700</v>
      </c>
      <c r="Q235" s="6">
        <v>8100</v>
      </c>
      <c r="R235" s="28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6">
        <v>5400</v>
      </c>
      <c r="P236" s="6">
        <v>8100</v>
      </c>
      <c r="Q236" s="6">
        <v>5400</v>
      </c>
      <c r="R236" s="28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6">
        <v>8100</v>
      </c>
      <c r="P237" s="6">
        <v>8100</v>
      </c>
      <c r="Q237" s="6">
        <v>10800</v>
      </c>
      <c r="R237" s="28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6">
        <v>10800</v>
      </c>
      <c r="P238" s="6">
        <v>2700</v>
      </c>
      <c r="Q238" s="6">
        <v>10800</v>
      </c>
      <c r="R238" s="28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6">
        <v>10800</v>
      </c>
      <c r="P239" s="6">
        <v>10800</v>
      </c>
      <c r="Q239" s="6">
        <v>13500</v>
      </c>
      <c r="R239" s="28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6">
        <v>8100</v>
      </c>
      <c r="P240" s="6">
        <v>2700</v>
      </c>
      <c r="Q240" s="6">
        <v>5400</v>
      </c>
      <c r="R240" s="28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6">
        <v>5400</v>
      </c>
      <c r="P241" s="6">
        <v>8100</v>
      </c>
      <c r="Q241" s="6">
        <v>8100</v>
      </c>
      <c r="R241" s="28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6">
        <v>5400</v>
      </c>
      <c r="P242" s="6">
        <v>2700</v>
      </c>
      <c r="Q242" s="6">
        <v>13500</v>
      </c>
      <c r="R242" s="28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6">
        <v>2700</v>
      </c>
      <c r="P243" s="6">
        <v>5400</v>
      </c>
      <c r="Q243" s="6">
        <v>5400</v>
      </c>
      <c r="R243" s="28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6">
        <v>8100</v>
      </c>
      <c r="P244" s="6">
        <v>10800</v>
      </c>
      <c r="Q244" s="6">
        <v>5400</v>
      </c>
      <c r="R244" s="28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6">
        <v>10800</v>
      </c>
      <c r="P245" s="6">
        <v>2700</v>
      </c>
      <c r="Q245" s="6">
        <v>10800</v>
      </c>
      <c r="R245" s="28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6">
        <v>13500</v>
      </c>
      <c r="P246" s="6">
        <v>8100</v>
      </c>
      <c r="Q246" s="6">
        <v>8100</v>
      </c>
      <c r="R246" s="28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6">
        <v>8100</v>
      </c>
      <c r="P247" s="6">
        <v>5400</v>
      </c>
      <c r="Q247" s="6">
        <v>8100</v>
      </c>
      <c r="R247" s="28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6">
        <v>8100</v>
      </c>
      <c r="P248" s="6">
        <v>5400</v>
      </c>
      <c r="Q248" s="6">
        <v>5400</v>
      </c>
      <c r="R248" s="28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6">
        <v>10800</v>
      </c>
      <c r="P249" s="6">
        <v>2700</v>
      </c>
      <c r="Q249" s="6">
        <v>5400</v>
      </c>
      <c r="R249" s="28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6">
        <v>5400</v>
      </c>
      <c r="P250" s="6">
        <v>5400</v>
      </c>
      <c r="Q250" s="6">
        <v>8100</v>
      </c>
      <c r="R250" s="28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6">
        <v>10800</v>
      </c>
      <c r="P251" s="6">
        <v>10800</v>
      </c>
      <c r="Q251" s="6">
        <v>5400</v>
      </c>
      <c r="R251" s="28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6">
        <v>13500</v>
      </c>
      <c r="P252" s="6">
        <v>2700</v>
      </c>
      <c r="Q252" s="6">
        <v>8100</v>
      </c>
      <c r="R252" s="28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6">
        <v>2700</v>
      </c>
      <c r="P253" s="6">
        <v>8100</v>
      </c>
      <c r="Q253" s="6">
        <v>10800</v>
      </c>
      <c r="R253" s="28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6">
        <v>5400</v>
      </c>
      <c r="P254" s="6">
        <v>10800</v>
      </c>
      <c r="Q254" s="6">
        <v>13500</v>
      </c>
      <c r="R254" s="28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6">
        <v>5400</v>
      </c>
      <c r="P255" s="6">
        <v>5400</v>
      </c>
      <c r="Q255" s="6">
        <v>5400</v>
      </c>
      <c r="R255" s="28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10" priority="1">
      <formula>AND(_xlfn.ISFORMULA($E$4),$E$4=248)</formula>
    </cfRule>
  </conditionalFormatting>
  <conditionalFormatting sqref="F6">
    <cfRule type="expression" dxfId="9" priority="3">
      <formula>AND(_xlfn.ISFORMULA($F$6),$F$6=3)</formula>
    </cfRule>
  </conditionalFormatting>
  <conditionalFormatting sqref="J4">
    <cfRule type="expression" dxfId="8" priority="4">
      <formula>AND(_xlfn.ISFORMULA($J$4),$J$4=1535)</formula>
    </cfRule>
  </conditionalFormatting>
  <conditionalFormatting sqref="R8:R255">
    <cfRule type="expression" dxfId="7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50"/>
  <sheetViews>
    <sheetView tabSelected="1" topLeftCell="A44" zoomScale="85" zoomScaleNormal="85" workbookViewId="0">
      <selection activeCell="A24" sqref="A24"/>
    </sheetView>
  </sheetViews>
  <sheetFormatPr defaultRowHeight="18"/>
  <cols>
    <col min="1" max="1" width="20" style="49" bestFit="1" customWidth="1"/>
    <col min="2" max="2" width="23.5546875" style="49" customWidth="1"/>
    <col min="3" max="3" width="16" style="49" bestFit="1" customWidth="1"/>
    <col min="4" max="4" width="19.109375" style="49" customWidth="1"/>
    <col min="5" max="5" width="18.6640625" style="49" customWidth="1"/>
    <col min="6" max="6" width="17.77734375" style="49" customWidth="1"/>
    <col min="7" max="7" width="8.44140625" style="49" customWidth="1"/>
    <col min="8" max="9" width="11.33203125" style="49" customWidth="1"/>
    <col min="10" max="10" width="11.88671875" style="49" customWidth="1"/>
    <col min="11" max="11" width="14.44140625" style="49" customWidth="1"/>
    <col min="12" max="12" width="13.21875" style="49" bestFit="1" customWidth="1"/>
    <col min="13" max="13" width="12.77734375" style="49" customWidth="1"/>
    <col min="14" max="16384" width="8.88671875" style="49"/>
  </cols>
  <sheetData>
    <row r="3" spans="1:6" ht="19.2" customHeight="1">
      <c r="A3" s="48" t="s">
        <v>273</v>
      </c>
      <c r="B3" s="48"/>
      <c r="C3" s="11"/>
      <c r="D3" s="13"/>
      <c r="E3" s="14"/>
      <c r="F3" s="14"/>
    </row>
    <row r="4" spans="1:6" ht="20.399999999999999" customHeight="1">
      <c r="A4" s="12" t="s">
        <v>263</v>
      </c>
      <c r="B4" s="50">
        <f>COUNTIFS(Campus,A4)</f>
        <v>83</v>
      </c>
    </row>
    <row r="5" spans="1:6" ht="20.399999999999999" customHeight="1">
      <c r="A5" s="12" t="s">
        <v>264</v>
      </c>
      <c r="B5" s="50">
        <f>COUNTIFS(Campus,A5)</f>
        <v>124</v>
      </c>
      <c r="E5" s="51"/>
    </row>
    <row r="6" spans="1:6" ht="18.600000000000001" customHeight="1">
      <c r="A6" s="12" t="s">
        <v>265</v>
      </c>
      <c r="B6" s="50">
        <f>COUNTIFS(Campus,A6)</f>
        <v>41</v>
      </c>
    </row>
    <row r="8" spans="1:6">
      <c r="A8" s="48" t="s">
        <v>274</v>
      </c>
      <c r="B8" s="48"/>
    </row>
    <row r="9" spans="1:6">
      <c r="A9" s="12" t="s">
        <v>268</v>
      </c>
      <c r="B9" s="50">
        <f>COUNTIFS(Course,A9)</f>
        <v>77</v>
      </c>
    </row>
    <row r="10" spans="1:6">
      <c r="A10" s="12" t="s">
        <v>269</v>
      </c>
      <c r="B10" s="50">
        <f>COUNTIFS(Course,A10)</f>
        <v>114</v>
      </c>
    </row>
    <row r="11" spans="1:6">
      <c r="A11" s="12" t="s">
        <v>270</v>
      </c>
      <c r="B11" s="50">
        <f>COUNTIFS(Course,A11)</f>
        <v>57</v>
      </c>
    </row>
    <row r="12" spans="1:6">
      <c r="A12" s="14"/>
      <c r="B12" s="14"/>
    </row>
    <row r="14" spans="1:6" ht="24.75" customHeight="1">
      <c r="A14" s="52" t="s">
        <v>584</v>
      </c>
      <c r="B14" s="52"/>
      <c r="C14" s="53" t="s">
        <v>275</v>
      </c>
      <c r="D14" s="53" t="s">
        <v>276</v>
      </c>
      <c r="E14" s="53" t="s">
        <v>277</v>
      </c>
    </row>
    <row r="15" spans="1:6" s="57" customFormat="1" ht="22.8" customHeight="1">
      <c r="A15" s="55" t="s">
        <v>585</v>
      </c>
      <c r="B15" s="52"/>
      <c r="C15" s="56">
        <f>COUNTIFS(Number_of_units__Semester_1,"&gt;4")</f>
        <v>47</v>
      </c>
      <c r="D15" s="56">
        <f>COUNTIFS(Number_of_units__Semester_2,"&gt;4")</f>
        <v>0</v>
      </c>
      <c r="E15" s="56">
        <f>COUNTIFS(Number_of_units__Semester_3,"&gt;4")</f>
        <v>57</v>
      </c>
      <c r="F15" s="49"/>
    </row>
    <row r="16" spans="1:6" s="57" customFormat="1" ht="19.2" customHeight="1">
      <c r="A16" s="54" t="s">
        <v>586</v>
      </c>
      <c r="B16" s="58"/>
      <c r="C16" s="56">
        <f>COUNTIFS(Number_of_units__Semester_1,1)</f>
        <v>39</v>
      </c>
      <c r="D16" s="56">
        <f>COUNTIFS(Number_of_units__Semester_2,1)</f>
        <v>65</v>
      </c>
      <c r="E16" s="56">
        <f>COUNTIFS(Number_of_units__Semester_3,1)</f>
        <v>0</v>
      </c>
      <c r="F16" s="49"/>
    </row>
    <row r="17" spans="1:11" s="57" customFormat="1" ht="22.5" customHeight="1">
      <c r="A17" s="59"/>
      <c r="B17" s="59"/>
      <c r="C17" s="59"/>
      <c r="D17" s="60"/>
      <c r="E17" s="60"/>
      <c r="F17" s="60"/>
    </row>
    <row r="18" spans="1:11" ht="18.75" customHeight="1">
      <c r="A18" s="52"/>
      <c r="B18" s="70"/>
      <c r="C18" s="53" t="s">
        <v>275</v>
      </c>
      <c r="D18" s="53" t="s">
        <v>276</v>
      </c>
      <c r="E18" s="53" t="s">
        <v>277</v>
      </c>
      <c r="H18" s="61"/>
      <c r="I18" s="61"/>
      <c r="J18" s="61"/>
      <c r="K18" s="61"/>
    </row>
    <row r="19" spans="1:11" ht="18.75" customHeight="1">
      <c r="A19" s="54" t="s">
        <v>587</v>
      </c>
      <c r="B19" s="58"/>
      <c r="C19" s="56">
        <f>COUNTIFS(Average_mark_Semester_1,"&lt;50")</f>
        <v>36</v>
      </c>
      <c r="D19" s="56">
        <f>COUNTIFS(Average_mark_Semester_2,"&lt;50")</f>
        <v>26</v>
      </c>
      <c r="E19" s="56">
        <f>COUNTIFS(Average_mark_Semester_3,"&lt;50")</f>
        <v>57</v>
      </c>
      <c r="H19" s="61"/>
      <c r="I19" s="61"/>
      <c r="J19" s="61"/>
      <c r="K19" s="61"/>
    </row>
    <row r="20" spans="1:11" ht="18.75" customHeight="1">
      <c r="A20" s="54" t="s">
        <v>588</v>
      </c>
      <c r="B20" s="58"/>
      <c r="C20" s="56">
        <f>COUNTIFS(Course,"Accounting", Average_mark_Semester_1,"&lt;50")</f>
        <v>9</v>
      </c>
      <c r="D20" s="56">
        <f>COUNTIFS(Course,"Accounting", Average_mark_Semester_2,"&lt;50")</f>
        <v>7</v>
      </c>
      <c r="E20" s="56">
        <f>COUNTIFS(Course,"Accounting", Average_mark_Semester_3,"&lt;50")</f>
        <v>11</v>
      </c>
    </row>
    <row r="21" spans="1:11">
      <c r="A21" s="69"/>
      <c r="B21" s="69"/>
    </row>
    <row r="22" spans="1:11">
      <c r="A22" s="69"/>
      <c r="B22" s="69"/>
    </row>
    <row r="23" spans="1:11" ht="54">
      <c r="A23" s="8" t="s">
        <v>278</v>
      </c>
      <c r="B23" s="8" t="s">
        <v>583</v>
      </c>
      <c r="C23" s="8" t="s">
        <v>268</v>
      </c>
      <c r="D23" s="8" t="s">
        <v>269</v>
      </c>
      <c r="E23" s="8" t="s">
        <v>270</v>
      </c>
      <c r="F23" s="62" t="s">
        <v>582</v>
      </c>
      <c r="G23" s="63"/>
      <c r="H23" s="63"/>
      <c r="I23" s="63"/>
      <c r="J23" s="63"/>
    </row>
    <row r="24" spans="1:11">
      <c r="A24" s="12" t="s">
        <v>263</v>
      </c>
      <c r="B24" s="64">
        <f>SUMIFS(Total_Payment,Campus,A24)</f>
        <v>2008800</v>
      </c>
      <c r="C24" s="64">
        <f>SUMIFS(Total_Payment,Course,C$23,Campus,$A24)</f>
        <v>572400</v>
      </c>
      <c r="D24" s="64">
        <f>SUMIFS(Total_Payment,Course,D$23,Campus,$A24)</f>
        <v>963900</v>
      </c>
      <c r="E24" s="65">
        <f>SUMIFS(Total_Payment,Course,E$23,Campus,$A24)</f>
        <v>472500</v>
      </c>
      <c r="F24" s="65">
        <f>SUM(C24:C26)</f>
        <v>1836000</v>
      </c>
      <c r="G24" s="14"/>
    </row>
    <row r="25" spans="1:11">
      <c r="A25" s="12" t="s">
        <v>264</v>
      </c>
      <c r="B25" s="64">
        <f>SUMIFS(Total_Payment,Campus,A25)</f>
        <v>2983500</v>
      </c>
      <c r="C25" s="64">
        <f>SUMIFS(Total_Payment,Course,C$23,Campus,$A25)</f>
        <v>945000</v>
      </c>
      <c r="D25" s="64">
        <f>SUMIFS(Total_Payment,Course,D$23,Campus,$A25)</f>
        <v>1358100</v>
      </c>
      <c r="E25" s="64">
        <f>SUMIFS(Total_Payment,Course,E$23,Campus,$A25)</f>
        <v>680400</v>
      </c>
      <c r="F25" s="65">
        <f>SUM(D24:D26)</f>
        <v>2764800</v>
      </c>
    </row>
    <row r="26" spans="1:11">
      <c r="A26" s="12" t="s">
        <v>265</v>
      </c>
      <c r="B26" s="64">
        <f>SUMIFS(Total_Payment,Campus,A26)</f>
        <v>1028700</v>
      </c>
      <c r="C26" s="64">
        <f>SUMIFS(Total_Payment,Course,C$23,Campus,$A26)</f>
        <v>318600</v>
      </c>
      <c r="D26" s="64">
        <f>SUMIFS(Total_Payment,Course,D$23,Campus,$A26)</f>
        <v>442800</v>
      </c>
      <c r="E26" s="64">
        <f>SUMIFS(Total_Payment,Course,E$23,Campus,$A26)</f>
        <v>267300</v>
      </c>
      <c r="F26" s="65">
        <f>SUM(E24:E26)</f>
        <v>1420200</v>
      </c>
    </row>
    <row r="27" spans="1:11" ht="21" customHeight="1">
      <c r="A27" s="14"/>
      <c r="B27" s="66"/>
      <c r="C27" s="66"/>
      <c r="D27" s="66"/>
      <c r="E27" s="66"/>
    </row>
    <row r="28" spans="1:11" ht="21" customHeight="1">
      <c r="A28" s="14"/>
      <c r="B28" s="66"/>
      <c r="C28" s="66"/>
      <c r="D28" s="66"/>
      <c r="E28" s="66"/>
    </row>
    <row r="29" spans="1:11" ht="21" customHeight="1">
      <c r="A29" s="14"/>
      <c r="B29" s="66"/>
      <c r="C29" s="66"/>
      <c r="D29" s="66"/>
      <c r="E29" s="66"/>
    </row>
    <row r="30" spans="1:11" ht="21" customHeight="1">
      <c r="A30" s="14"/>
      <c r="B30" s="66"/>
      <c r="C30" s="66"/>
      <c r="D30" s="66"/>
      <c r="E30" s="66"/>
    </row>
    <row r="31" spans="1:11" ht="21" customHeight="1">
      <c r="A31" s="14"/>
      <c r="B31" s="66"/>
      <c r="C31" s="66"/>
      <c r="D31" s="66"/>
      <c r="E31" s="66"/>
    </row>
    <row r="32" spans="1:11" ht="21" customHeight="1">
      <c r="A32" s="14"/>
      <c r="B32" s="66"/>
      <c r="C32" s="66"/>
      <c r="D32" s="66"/>
      <c r="E32" s="66"/>
    </row>
    <row r="33" spans="1:11" ht="21" customHeight="1">
      <c r="A33" s="14"/>
      <c r="B33" s="66"/>
      <c r="C33" s="66"/>
      <c r="D33" s="66"/>
      <c r="E33" s="66"/>
    </row>
    <row r="34" spans="1:11" ht="21" customHeight="1">
      <c r="A34" s="14"/>
      <c r="B34" s="66"/>
      <c r="C34" s="66"/>
      <c r="D34" s="66"/>
      <c r="E34" s="66"/>
    </row>
    <row r="35" spans="1:11" ht="21" customHeight="1">
      <c r="A35" s="14"/>
      <c r="B35" s="66"/>
      <c r="C35" s="66"/>
      <c r="D35" s="66"/>
      <c r="E35" s="66"/>
    </row>
    <row r="36" spans="1:11" ht="21" customHeight="1">
      <c r="A36" s="14"/>
      <c r="B36" s="66"/>
      <c r="C36" s="66"/>
      <c r="D36" s="66"/>
      <c r="E36" s="66"/>
    </row>
    <row r="37" spans="1:11" ht="21" customHeight="1">
      <c r="A37" s="14"/>
      <c r="B37" s="66"/>
      <c r="C37" s="66"/>
      <c r="D37" s="66"/>
      <c r="E37" s="66"/>
    </row>
    <row r="38" spans="1:11" ht="21" customHeight="1">
      <c r="A38" s="14"/>
      <c r="B38" s="66"/>
      <c r="C38" s="66"/>
      <c r="D38" s="66"/>
      <c r="E38" s="66"/>
    </row>
    <row r="39" spans="1:11" ht="21" customHeight="1">
      <c r="A39" s="14"/>
      <c r="B39" s="66"/>
      <c r="C39" s="66"/>
      <c r="D39" s="66"/>
      <c r="E39" s="66"/>
    </row>
    <row r="40" spans="1:11" ht="21" customHeight="1">
      <c r="A40" s="14"/>
      <c r="B40" s="66"/>
      <c r="C40" s="66"/>
      <c r="D40" s="66"/>
      <c r="E40" s="66"/>
    </row>
    <row r="41" spans="1:11" ht="24" customHeight="1"/>
    <row r="42" spans="1:11" ht="15" customHeight="1"/>
    <row r="43" spans="1:11" ht="15" customHeight="1">
      <c r="H43" s="61"/>
      <c r="I43" s="61"/>
      <c r="J43" s="61"/>
      <c r="K43" s="61"/>
    </row>
    <row r="44" spans="1:11" ht="36">
      <c r="A44" s="8" t="s">
        <v>286</v>
      </c>
      <c r="B44" s="53" t="s">
        <v>268</v>
      </c>
      <c r="C44" s="53" t="s">
        <v>269</v>
      </c>
      <c r="D44" s="53" t="s">
        <v>270</v>
      </c>
      <c r="E44" s="8" t="s">
        <v>555</v>
      </c>
      <c r="F44" s="67"/>
    </row>
    <row r="45" spans="1:11" ht="18" customHeight="1">
      <c r="A45" s="12" t="s">
        <v>275</v>
      </c>
      <c r="B45" s="50">
        <f>SUMIFS(Number_of_units__Semester_1,Course,B$44)</f>
        <v>226</v>
      </c>
      <c r="C45" s="50">
        <f>SUMIFS(Number_of_units__Semester_1,Course,C$44)</f>
        <v>358</v>
      </c>
      <c r="D45" s="50">
        <f>SUMIFS(Number_of_units__Semester_1,Course,D$44)</f>
        <v>169</v>
      </c>
      <c r="E45" s="64">
        <f>SUM(Payment_Semester_1)</f>
        <v>2033100</v>
      </c>
      <c r="F45" s="68"/>
    </row>
    <row r="46" spans="1:11">
      <c r="A46" s="12" t="s">
        <v>276</v>
      </c>
      <c r="B46" s="50">
        <f>SUMIFS(Number_of_units__Semester_2,Course,B$44)</f>
        <v>199</v>
      </c>
      <c r="C46" s="50">
        <f>SUMIFS(Number_of_units__Semester_2,Course,C$44)</f>
        <v>276</v>
      </c>
      <c r="D46" s="50">
        <f>SUMIFS(Number_of_units__Semester_2,Course,D$44)</f>
        <v>156</v>
      </c>
      <c r="E46" s="64">
        <f>SUM(Payment_Semester_2)</f>
        <v>1703700</v>
      </c>
      <c r="F46" s="68"/>
    </row>
    <row r="47" spans="1:11">
      <c r="A47" s="12" t="s">
        <v>277</v>
      </c>
      <c r="B47" s="50">
        <f>SUMIFS(Number_of_units__Semester_3,Course,B$44)</f>
        <v>255</v>
      </c>
      <c r="C47" s="50">
        <f>SUMIFS(Number_of_units__Semester_3,Course,C$44)</f>
        <v>390</v>
      </c>
      <c r="D47" s="50">
        <f>SUMIFS(Number_of_units__Semester_3,Course,D$44)</f>
        <v>201</v>
      </c>
      <c r="E47" s="64">
        <f>SUM(Payment_Semester_3)</f>
        <v>2284200</v>
      </c>
      <c r="F47" s="68"/>
    </row>
    <row r="48" spans="1:11" ht="21.75" customHeight="1">
      <c r="A48" s="53" t="s">
        <v>283</v>
      </c>
      <c r="B48" s="50"/>
      <c r="C48" s="50"/>
      <c r="D48" s="50"/>
      <c r="E48" s="50"/>
    </row>
    <row r="49" ht="15" customHeight="1"/>
    <row r="50" ht="15" customHeight="1"/>
  </sheetData>
  <mergeCells count="8">
    <mergeCell ref="A19:B19"/>
    <mergeCell ref="A20:B20"/>
    <mergeCell ref="A18:B18"/>
    <mergeCell ref="A14:B14"/>
    <mergeCell ref="A8:B8"/>
    <mergeCell ref="A3:B3"/>
    <mergeCell ref="A15:B15"/>
    <mergeCell ref="A16:B1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14F6E9A3-CA94-4E8C-8025-08169A4DB584}">
            <xm:f>AND(_xlfn.ISFORMULA(B9),B9=Calcs!B13)</xm:f>
            <x14:dxf>
              <fill>
                <patternFill>
                  <bgColor theme="9" tint="0.59996337778862885"/>
                </patternFill>
              </fill>
            </x14:dxf>
          </x14:cfRule>
          <xm:sqref>B9:B11</xm:sqref>
        </x14:conditionalFormatting>
        <x14:conditionalFormatting xmlns:xm="http://schemas.microsoft.com/office/excel/2006/main">
          <x14:cfRule type="expression" priority="16" id="{14F6E9A3-CA94-4E8C-8025-08169A4DB584}">
            <xm:f>AND(_xlfn.ISFORMULA(B45),B45=Calcs!B34)</xm:f>
            <x14:dxf>
              <fill>
                <patternFill>
                  <bgColor theme="9" tint="0.59996337778862885"/>
                </patternFill>
              </fill>
            </x14:dxf>
          </x14:cfRule>
          <xm:sqref>B45:E48</xm:sqref>
        </x14:conditionalFormatting>
        <x14:conditionalFormatting xmlns:xm="http://schemas.microsoft.com/office/excel/2006/main">
          <x14:cfRule type="expression" priority="1" id="{3BCB9BB8-2D75-4DC3-B4C0-BE7C88D35FA2}">
            <xm:f>AND(_xlfn.ISFORMULA(B24),B24=Calcs!B26)</xm:f>
            <x14:dxf>
              <fill>
                <patternFill>
                  <bgColor theme="9" tint="0.59996337778862885"/>
                </patternFill>
              </fill>
            </x14:dxf>
          </x14:cfRule>
          <xm:sqref>B24:F26</xm:sqref>
        </x14:conditionalFormatting>
        <x14:conditionalFormatting xmlns:xm="http://schemas.microsoft.com/office/excel/2006/main">
          <x14:cfRule type="expression" priority="18" id="{14F6E9A3-CA94-4E8C-8025-08169A4DB584}">
            <xm:f>AND(_xlfn.ISFORMULA(B4),B4=Calcs!B5)</xm:f>
            <x14:dxf>
              <fill>
                <patternFill>
                  <bgColor theme="9" tint="0.59996337778862885"/>
                </patternFill>
              </fill>
            </x14:dxf>
          </x14:cfRule>
          <xm:sqref>B4:B6</xm:sqref>
        </x14:conditionalFormatting>
        <x14:conditionalFormatting xmlns:xm="http://schemas.microsoft.com/office/excel/2006/main">
          <x14:cfRule type="expression" priority="20" id="{3BCB9BB8-2D75-4DC3-B4C0-BE7C88D35FA2}">
            <xm:f>AND(_xlfn.ISFORMULA(C15),C15=Calcs!C18)</xm:f>
            <x14:dxf>
              <fill>
                <patternFill>
                  <bgColor theme="9" tint="0.59996337778862885"/>
                </patternFill>
              </fill>
            </x14:dxf>
          </x14:cfRule>
          <xm:sqref>C15:E16 C19:E20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78D0C57-0D9C-4BE8-B2CD-0190BE202F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Dashboard!B45:B47</xm:f>
              <xm:sqref>B48</xm:sqref>
            </x14:sparkline>
            <x14:sparkline>
              <xm:f>Dashboard!C45:C47</xm:f>
              <xm:sqref>C48</xm:sqref>
            </x14:sparkline>
            <x14:sparkline>
              <xm:f>Dashboard!D45:D47</xm:f>
              <xm:sqref>D48</xm:sqref>
            </x14:sparkline>
            <x14:sparkline>
              <xm:f>Dashboard!E45:E47</xm:f>
              <xm:sqref>E48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Administrator</cp:lastModifiedBy>
  <dcterms:created xsi:type="dcterms:W3CDTF">2016-08-30T01:18:10Z</dcterms:created>
  <dcterms:modified xsi:type="dcterms:W3CDTF">2023-11-22T11:30:12Z</dcterms:modified>
</cp:coreProperties>
</file>