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5-automation wwith tables (DB)\"/>
    </mc:Choice>
  </mc:AlternateContent>
  <xr:revisionPtr revIDLastSave="0" documentId="13_ncr:1_{6FA0E8C0-B398-460B-BEC0-5CDDFB9A6918}" xr6:coauthVersionLast="36" xr6:coauthVersionMax="38" xr10:uidLastSave="{00000000-0000-0000-0000-000000000000}"/>
  <bookViews>
    <workbookView xWindow="0" yWindow="0" windowWidth="23040" windowHeight="9060" activeTab="3" xr2:uid="{00000000-000D-0000-FFFF-FFFF00000000}"/>
  </bookViews>
  <sheets>
    <sheet name="Instructions" sheetId="4" r:id="rId1"/>
    <sheet name="ASX200" sheetId="1" r:id="rId2"/>
    <sheet name="ASX200Table" sheetId="5" r:id="rId3"/>
    <sheet name="ASX200Range" sheetId="7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" i="7" l="1"/>
  <c r="D206" i="7"/>
  <c r="D199" i="7"/>
  <c r="D176" i="7"/>
  <c r="D139" i="7"/>
  <c r="D128" i="7"/>
  <c r="D108" i="7"/>
  <c r="D89" i="7"/>
  <c r="D62" i="7"/>
  <c r="D53" i="7"/>
  <c r="D39" i="7"/>
  <c r="K138" i="7"/>
  <c r="J138" i="7"/>
  <c r="K107" i="7"/>
  <c r="J107" i="7"/>
  <c r="K106" i="7"/>
  <c r="J106" i="7"/>
  <c r="K198" i="7"/>
  <c r="J198" i="7"/>
  <c r="K38" i="7"/>
  <c r="J38" i="7"/>
  <c r="K175" i="7"/>
  <c r="J175" i="7"/>
  <c r="K52" i="7"/>
  <c r="J52" i="7"/>
  <c r="K37" i="7"/>
  <c r="J37" i="7"/>
  <c r="K174" i="7"/>
  <c r="J174" i="7"/>
  <c r="K88" i="7"/>
  <c r="J88" i="7"/>
  <c r="K173" i="7"/>
  <c r="J173" i="7"/>
  <c r="K105" i="7"/>
  <c r="J105" i="7"/>
  <c r="K104" i="7"/>
  <c r="J104" i="7"/>
  <c r="K211" i="7"/>
  <c r="J211" i="7"/>
  <c r="K172" i="7"/>
  <c r="J172" i="7"/>
  <c r="K36" i="7"/>
  <c r="J36" i="7"/>
  <c r="K103" i="7"/>
  <c r="J103" i="7"/>
  <c r="K197" i="7"/>
  <c r="J197" i="7"/>
  <c r="K51" i="7"/>
  <c r="J51" i="7"/>
  <c r="K171" i="7"/>
  <c r="J171" i="7"/>
  <c r="K35" i="7"/>
  <c r="J35" i="7"/>
  <c r="K137" i="7"/>
  <c r="J137" i="7"/>
  <c r="K127" i="7"/>
  <c r="J127" i="7"/>
  <c r="K126" i="7"/>
  <c r="J126" i="7"/>
  <c r="K205" i="7"/>
  <c r="J205" i="7"/>
  <c r="K34" i="7"/>
  <c r="J34" i="7"/>
  <c r="K87" i="7"/>
  <c r="J87" i="7"/>
  <c r="K33" i="7"/>
  <c r="J33" i="7"/>
  <c r="K170" i="7"/>
  <c r="J170" i="7"/>
  <c r="K32" i="7"/>
  <c r="J32" i="7"/>
  <c r="K102" i="7"/>
  <c r="J102" i="7"/>
  <c r="K50" i="7"/>
  <c r="J50" i="7"/>
  <c r="K31" i="7"/>
  <c r="J31" i="7"/>
  <c r="K86" i="7"/>
  <c r="J86" i="7"/>
  <c r="K101" i="7"/>
  <c r="J101" i="7"/>
  <c r="K30" i="7"/>
  <c r="J30" i="7"/>
  <c r="K29" i="7"/>
  <c r="J29" i="7"/>
  <c r="K136" i="7"/>
  <c r="J136" i="7"/>
  <c r="K169" i="7"/>
  <c r="J169" i="7"/>
  <c r="K28" i="7"/>
  <c r="J28" i="7"/>
  <c r="K49" i="7"/>
  <c r="J49" i="7"/>
  <c r="K100" i="7"/>
  <c r="J100" i="7"/>
  <c r="K99" i="7"/>
  <c r="J99" i="7"/>
  <c r="K27" i="7"/>
  <c r="J27" i="7"/>
  <c r="K135" i="7"/>
  <c r="J135" i="7"/>
  <c r="K125" i="7"/>
  <c r="J125" i="7"/>
  <c r="K26" i="7"/>
  <c r="J26" i="7"/>
  <c r="K25" i="7"/>
  <c r="J25" i="7"/>
  <c r="K61" i="7"/>
  <c r="J61" i="7"/>
  <c r="J124" i="7"/>
  <c r="K24" i="7"/>
  <c r="J24" i="7"/>
  <c r="K23" i="7"/>
  <c r="J23" i="7"/>
  <c r="K22" i="7"/>
  <c r="J22" i="7"/>
  <c r="K196" i="7"/>
  <c r="J196" i="7"/>
  <c r="K123" i="7"/>
  <c r="J123" i="7"/>
  <c r="K168" i="7"/>
  <c r="J168" i="7"/>
  <c r="K48" i="7"/>
  <c r="J48" i="7"/>
  <c r="K21" i="7"/>
  <c r="J21" i="7"/>
  <c r="K20" i="7"/>
  <c r="J20" i="7"/>
  <c r="K195" i="7"/>
  <c r="J195" i="7"/>
  <c r="K19" i="7"/>
  <c r="J19" i="7"/>
  <c r="K47" i="7"/>
  <c r="J47" i="7"/>
  <c r="K134" i="7"/>
  <c r="J134" i="7"/>
  <c r="K194" i="7"/>
  <c r="J194" i="7"/>
  <c r="K85" i="7"/>
  <c r="J85" i="7"/>
  <c r="K193" i="7"/>
  <c r="J193" i="7"/>
  <c r="K192" i="7"/>
  <c r="J192" i="7"/>
  <c r="K18" i="7"/>
  <c r="J18" i="7"/>
  <c r="K17" i="7"/>
  <c r="J17" i="7"/>
  <c r="K204" i="7"/>
  <c r="J204" i="7"/>
  <c r="K167" i="7"/>
  <c r="J167" i="7"/>
  <c r="K122" i="7"/>
  <c r="J122" i="7"/>
  <c r="K16" i="7"/>
  <c r="J16" i="7"/>
  <c r="K98" i="7"/>
  <c r="J98" i="7"/>
  <c r="K166" i="7"/>
  <c r="J166" i="7"/>
  <c r="K191" i="7"/>
  <c r="J191" i="7"/>
  <c r="K190" i="7"/>
  <c r="J190" i="7"/>
  <c r="K165" i="7"/>
  <c r="J165" i="7"/>
  <c r="K133" i="7"/>
  <c r="J133" i="7"/>
  <c r="K46" i="7"/>
  <c r="J46" i="7"/>
  <c r="K164" i="7"/>
  <c r="J164" i="7"/>
  <c r="K163" i="7"/>
  <c r="J163" i="7"/>
  <c r="K121" i="7"/>
  <c r="J121" i="7"/>
  <c r="K189" i="7"/>
  <c r="J189" i="7"/>
  <c r="K84" i="7"/>
  <c r="J84" i="7"/>
  <c r="K203" i="7"/>
  <c r="J203" i="7"/>
  <c r="K15" i="7"/>
  <c r="J15" i="7"/>
  <c r="K132" i="7"/>
  <c r="J132" i="7"/>
  <c r="K188" i="7"/>
  <c r="J188" i="7"/>
  <c r="K14" i="7"/>
  <c r="J14" i="7"/>
  <c r="K162" i="7"/>
  <c r="J162" i="7"/>
  <c r="K13" i="7"/>
  <c r="J13" i="7"/>
  <c r="K12" i="7"/>
  <c r="J12" i="7"/>
  <c r="K83" i="7"/>
  <c r="J83" i="7"/>
  <c r="K187" i="7"/>
  <c r="J187" i="7"/>
  <c r="K161" i="7"/>
  <c r="J161" i="7"/>
  <c r="K45" i="7"/>
  <c r="J45" i="7"/>
  <c r="K160" i="7"/>
  <c r="J160" i="7"/>
  <c r="K159" i="7"/>
  <c r="J159" i="7"/>
  <c r="K158" i="7"/>
  <c r="J158" i="7"/>
  <c r="K157" i="7"/>
  <c r="J157" i="7"/>
  <c r="K186" i="7"/>
  <c r="J186" i="7"/>
  <c r="K11" i="7"/>
  <c r="J11" i="7"/>
  <c r="K60" i="7"/>
  <c r="J60" i="7"/>
  <c r="K131" i="7"/>
  <c r="J131" i="7"/>
  <c r="K44" i="7"/>
  <c r="J44" i="7"/>
  <c r="K59" i="7"/>
  <c r="J59" i="7"/>
  <c r="K97" i="7"/>
  <c r="J97" i="7"/>
  <c r="K120" i="7"/>
  <c r="J120" i="7"/>
  <c r="K156" i="7"/>
  <c r="J156" i="7"/>
  <c r="K82" i="7"/>
  <c r="J82" i="7"/>
  <c r="K81" i="7"/>
  <c r="J81" i="7"/>
  <c r="K80" i="7"/>
  <c r="J80" i="7"/>
  <c r="K119" i="7"/>
  <c r="J119" i="7"/>
  <c r="K10" i="7"/>
  <c r="J10" i="7"/>
  <c r="K155" i="7"/>
  <c r="J155" i="7"/>
  <c r="K79" i="7"/>
  <c r="J79" i="7"/>
  <c r="K96" i="7"/>
  <c r="J96" i="7"/>
  <c r="K130" i="7"/>
  <c r="J130" i="7"/>
  <c r="K154" i="7"/>
  <c r="J154" i="7"/>
  <c r="K153" i="7"/>
  <c r="J153" i="7"/>
  <c r="K78" i="7"/>
  <c r="J78" i="7"/>
  <c r="K118" i="7"/>
  <c r="J118" i="7"/>
  <c r="K117" i="7"/>
  <c r="J117" i="7"/>
  <c r="K210" i="7"/>
  <c r="J210" i="7"/>
  <c r="K9" i="7"/>
  <c r="J9" i="7"/>
  <c r="K116" i="7"/>
  <c r="J116" i="7"/>
  <c r="K8" i="7"/>
  <c r="J8" i="7"/>
  <c r="K7" i="7"/>
  <c r="J7" i="7"/>
  <c r="K77" i="7"/>
  <c r="J77" i="7"/>
  <c r="K76" i="7"/>
  <c r="J76" i="7"/>
  <c r="K6" i="7"/>
  <c r="J6" i="7"/>
  <c r="K202" i="7"/>
  <c r="J202" i="7"/>
  <c r="K152" i="7"/>
  <c r="J152" i="7"/>
  <c r="K75" i="7"/>
  <c r="J75" i="7"/>
  <c r="K151" i="7"/>
  <c r="J151" i="7"/>
  <c r="K150" i="7"/>
  <c r="J150" i="7"/>
  <c r="K5" i="7"/>
  <c r="J5" i="7"/>
  <c r="K209" i="7"/>
  <c r="J209" i="7"/>
  <c r="K95" i="7"/>
  <c r="J95" i="7"/>
  <c r="K115" i="7"/>
  <c r="J115" i="7"/>
  <c r="K43" i="7"/>
  <c r="J43" i="7"/>
  <c r="K201" i="7"/>
  <c r="J201" i="7"/>
  <c r="K58" i="7"/>
  <c r="J58" i="7"/>
  <c r="K74" i="7"/>
  <c r="J74" i="7"/>
  <c r="K149" i="7"/>
  <c r="J149" i="7"/>
  <c r="K73" i="7"/>
  <c r="J73" i="7"/>
  <c r="K148" i="7"/>
  <c r="J148" i="7"/>
  <c r="K147" i="7"/>
  <c r="J147" i="7"/>
  <c r="K129" i="7"/>
  <c r="J129" i="7"/>
  <c r="K185" i="7"/>
  <c r="J185" i="7"/>
  <c r="K146" i="7"/>
  <c r="J146" i="7"/>
  <c r="K57" i="7"/>
  <c r="J57" i="7"/>
  <c r="K94" i="7"/>
  <c r="J94" i="7"/>
  <c r="K4" i="7"/>
  <c r="J4" i="7"/>
  <c r="K184" i="7"/>
  <c r="J184" i="7"/>
  <c r="K3" i="7"/>
  <c r="J3" i="7"/>
  <c r="K42" i="7"/>
  <c r="J42" i="7"/>
  <c r="K208" i="7"/>
  <c r="J208" i="7"/>
  <c r="K183" i="7"/>
  <c r="J183" i="7"/>
  <c r="K93" i="7"/>
  <c r="J93" i="7"/>
  <c r="K182" i="7"/>
  <c r="J182" i="7"/>
  <c r="K56" i="7"/>
  <c r="J56" i="7"/>
  <c r="K72" i="7"/>
  <c r="J72" i="7"/>
  <c r="K114" i="7"/>
  <c r="J114" i="7"/>
  <c r="K181" i="7"/>
  <c r="J181" i="7"/>
  <c r="K113" i="7"/>
  <c r="J113" i="7"/>
  <c r="K180" i="7"/>
  <c r="J180" i="7"/>
  <c r="K55" i="7"/>
  <c r="J55" i="7"/>
  <c r="K2" i="7"/>
  <c r="J2" i="7"/>
  <c r="K92" i="7"/>
  <c r="J92" i="7"/>
  <c r="K112" i="7"/>
  <c r="J112" i="7"/>
  <c r="K179" i="7"/>
  <c r="J179" i="7"/>
  <c r="K91" i="7"/>
  <c r="J91" i="7"/>
  <c r="K111" i="7"/>
  <c r="J111" i="7"/>
  <c r="K110" i="7"/>
  <c r="J110" i="7"/>
  <c r="K71" i="7"/>
  <c r="J71" i="7"/>
  <c r="K145" i="7"/>
  <c r="J145" i="7"/>
  <c r="K144" i="7"/>
  <c r="J144" i="7"/>
  <c r="K178" i="7"/>
  <c r="J178" i="7"/>
  <c r="K70" i="7"/>
  <c r="J70" i="7"/>
  <c r="K207" i="7"/>
  <c r="J207" i="7"/>
  <c r="K69" i="7"/>
  <c r="J69" i="7"/>
  <c r="K68" i="7"/>
  <c r="J68" i="7"/>
  <c r="K143" i="7"/>
  <c r="J143" i="7"/>
  <c r="K142" i="7"/>
  <c r="J142" i="7"/>
  <c r="K177" i="7"/>
  <c r="J177" i="7"/>
  <c r="K109" i="7"/>
  <c r="J109" i="7"/>
  <c r="K54" i="7"/>
  <c r="J54" i="7"/>
  <c r="K141" i="7"/>
  <c r="J141" i="7"/>
  <c r="K67" i="7"/>
  <c r="J67" i="7"/>
  <c r="K41" i="7"/>
  <c r="J41" i="7"/>
  <c r="K40" i="7"/>
  <c r="J40" i="7"/>
  <c r="K200" i="7"/>
  <c r="J200" i="7"/>
  <c r="K90" i="7"/>
  <c r="J90" i="7"/>
  <c r="K66" i="7"/>
  <c r="J66" i="7"/>
  <c r="K140" i="7"/>
  <c r="J140" i="7"/>
  <c r="K65" i="7"/>
  <c r="J65" i="7"/>
  <c r="K64" i="7"/>
  <c r="J64" i="7"/>
  <c r="K63" i="7"/>
  <c r="J63" i="7"/>
  <c r="B41" i="4"/>
  <c r="J20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06" i="7" l="1"/>
  <c r="J212" i="7"/>
  <c r="D213" i="7"/>
  <c r="J199" i="7"/>
  <c r="J176" i="7"/>
  <c r="J139" i="7"/>
  <c r="J128" i="7"/>
  <c r="J108" i="7"/>
  <c r="J89" i="7"/>
  <c r="J62" i="7"/>
  <c r="J53" i="7"/>
  <c r="J39" i="7"/>
  <c r="J213" i="7" l="1"/>
</calcChain>
</file>

<file path=xl/sharedStrings.xml><?xml version="1.0" encoding="utf-8"?>
<sst xmlns="http://schemas.openxmlformats.org/spreadsheetml/2006/main" count="1887" uniqueCount="475">
  <si>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</si>
  <si>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</si>
  <si>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</si>
  <si>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</si>
  <si>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</si>
  <si>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</si>
  <si>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</si>
  <si>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</si>
  <si>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</si>
  <si>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</si>
  <si>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</si>
  <si>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</si>
  <si>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</si>
  <si>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</si>
  <si>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</si>
  <si>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</si>
  <si>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</si>
  <si>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</si>
  <si>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</si>
  <si>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</si>
  <si>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</si>
  <si>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</si>
  <si>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</si>
  <si>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</si>
  <si>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</si>
  <si>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</si>
  <si>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</si>
  <si>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</si>
  <si>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</si>
  <si>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</si>
  <si>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</si>
  <si>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</si>
  <si>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</si>
  <si>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</si>
  <si>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</si>
  <si>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</si>
  <si>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</si>
  <si>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</si>
  <si>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</si>
  <si>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</si>
  <si>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</si>
  <si>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</si>
  <si>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</si>
  <si>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</si>
  <si>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</si>
  <si>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</si>
  <si>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</si>
  <si>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</si>
  <si>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</si>
  <si>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</si>
  <si>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</si>
  <si>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</si>
  <si>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</si>
  <si>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</si>
  <si>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</si>
  <si>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</si>
  <si>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</si>
  <si>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</si>
  <si>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</si>
  <si>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</si>
  <si>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</si>
  <si>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</si>
  <si>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</si>
  <si>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</si>
  <si>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</si>
  <si>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</si>
  <si>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</si>
  <si>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</si>
  <si>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</si>
  <si>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</si>
  <si>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</si>
  <si>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</si>
  <si>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</si>
  <si>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</si>
  <si>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</si>
  <si>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</si>
  <si>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</si>
  <si>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</si>
  <si>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</si>
  <si>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</si>
  <si>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</si>
  <si>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</si>
  <si>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</si>
  <si>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</si>
  <si>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</si>
  <si>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</si>
  <si>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</si>
  <si>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</si>
  <si>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</si>
  <si>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</si>
  <si>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</si>
  <si>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</si>
  <si>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</si>
  <si>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</si>
  <si>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</si>
  <si>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</si>
  <si>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</si>
  <si>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</si>
  <si>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</si>
  <si>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</si>
  <si>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</si>
  <si>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</si>
  <si>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</si>
  <si>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</si>
  <si>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</si>
  <si>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</si>
  <si>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</si>
  <si>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</si>
  <si>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</si>
  <si>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</si>
  <si>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</si>
  <si>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</si>
  <si>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</si>
  <si>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</si>
  <si>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</si>
  <si>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</si>
  <si>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</si>
  <si>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</si>
  <si>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</si>
  <si>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</si>
  <si>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</si>
  <si>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</si>
  <si>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</si>
  <si>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</si>
  <si>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</si>
  <si>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</si>
  <si>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</si>
  <si>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</si>
  <si>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</si>
  <si>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</si>
  <si>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</si>
  <si>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</si>
  <si>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</si>
  <si>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</si>
  <si>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</si>
  <si>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</si>
  <si>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</si>
  <si>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</si>
  <si>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</si>
  <si>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</si>
  <si>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</si>
  <si>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</si>
  <si>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</si>
  <si>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</si>
  <si>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</si>
  <si>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</si>
  <si>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</si>
  <si>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</si>
  <si>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</si>
  <si>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</si>
  <si>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</si>
  <si>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</si>
  <si>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</si>
  <si>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</si>
  <si>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</si>
  <si>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</si>
  <si>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</si>
  <si>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</si>
  <si>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</si>
  <si>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</si>
  <si>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</si>
  <si>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</si>
  <si>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</si>
  <si>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</si>
  <si>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</si>
  <si>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</si>
  <si>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</si>
  <si>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</si>
  <si>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</si>
  <si>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</si>
  <si>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</si>
  <si>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</si>
  <si>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</si>
  <si>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</si>
  <si>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</si>
  <si>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</si>
  <si>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</si>
  <si>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</si>
  <si>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</si>
  <si>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</si>
  <si>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</si>
  <si>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</si>
  <si>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</si>
  <si>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</si>
  <si>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</si>
  <si>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</si>
  <si>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</si>
  <si>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</si>
  <si>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</si>
  <si>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</si>
  <si>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</si>
  <si>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</si>
  <si>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</si>
  <si>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</si>
  <si>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</si>
  <si>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</si>
  <si>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</si>
  <si>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</si>
  <si>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</si>
  <si>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</si>
  <si>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</si>
  <si>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</si>
  <si>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</si>
  <si>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</si>
  <si>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</si>
  <si>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</si>
  <si>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</si>
  <si>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</si>
  <si>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</si>
  <si>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</si>
  <si>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</si>
  <si>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</si>
  <si>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</si>
  <si>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</si>
  <si>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</si>
  <si>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</si>
  <si>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</si>
  <si>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</si>
  <si>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</si>
  <si>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</si>
  <si>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</si>
  <si>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</si>
  <si>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</si>
  <si>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</si>
  <si>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</si>
  <si>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</si>
  <si>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</si>
  <si>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</si>
  <si>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</si>
  <si>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</si>
  <si>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</si>
  <si>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</si>
  <si>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</si>
  <si>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</si>
  <si>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</si>
  <si>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</si>
  <si>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</si>
  <si>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</si>
  <si>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</si>
  <si>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</si>
  <si>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</si>
  <si>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</si>
  <si>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</si>
  <si>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</si>
  <si>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</si>
  <si>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</si>
  <si>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</si>
  <si>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</si>
  <si>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</si>
  <si>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</si>
  <si>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</si>
  <si>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</si>
  <si>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</si>
  <si>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</si>
  <si>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</si>
  <si>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</si>
  <si>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</si>
  <si>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</si>
  <si>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</si>
  <si>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</si>
  <si>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</si>
  <si>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</si>
  <si>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</si>
  <si>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</si>
  <si>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</si>
  <si>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</si>
  <si>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</si>
  <si>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</si>
  <si>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</si>
  <si>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</si>
  <si>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</si>
  <si>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</si>
  <si>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</si>
  <si>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</si>
  <si>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</si>
  <si>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</si>
  <si>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</si>
  <si>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</si>
  <si>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</si>
  <si>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</si>
  <si>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</si>
  <si>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</si>
  <si>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</si>
  <si>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</si>
  <si>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</si>
  <si>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</si>
  <si>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</si>
  <si>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</si>
  <si>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</si>
  <si>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</si>
  <si>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</si>
  <si>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</si>
  <si>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</si>
  <si>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</si>
  <si>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</si>
  <si>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</si>
  <si>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</si>
  <si>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</si>
  <si>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</si>
  <si>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</si>
  <si>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</si>
  <si>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</si>
  <si>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</si>
  <si>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</si>
  <si>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</si>
  <si>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</si>
  <si>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</si>
  <si>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</si>
  <si>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</si>
  <si>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</si>
  <si>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</si>
  <si>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</si>
  <si>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</si>
  <si>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</si>
  <si>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</si>
  <si>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</si>
  <si>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</si>
  <si>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</si>
  <si>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</si>
  <si>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</si>
  <si>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</si>
  <si>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</si>
  <si>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</si>
  <si>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</si>
  <si>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</si>
  <si>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</si>
  <si>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</si>
  <si>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</si>
  <si>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</si>
  <si>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</si>
  <si>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</si>
  <si>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</si>
  <si>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</si>
  <si>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</si>
  <si>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</si>
  <si>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</si>
  <si>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</si>
  <si>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</si>
  <si>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</si>
  <si>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</si>
  <si>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</si>
  <si>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</si>
  <si>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</si>
  <si>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</si>
  <si>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</si>
  <si>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</si>
  <si>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</si>
  <si>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</si>
  <si>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</si>
  <si>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</si>
  <si>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</si>
  <si>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</si>
  <si>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</si>
  <si>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</si>
  <si>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</si>
  <si>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</si>
  <si>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</si>
  <si>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</si>
  <si>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</si>
  <si>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</si>
  <si>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</si>
  <si>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</si>
  <si>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</si>
  <si>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</si>
  <si>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</si>
  <si>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</si>
  <si>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</si>
  <si>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</si>
  <si>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</si>
  <si>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</si>
  <si>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</si>
  <si>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</si>
  <si>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</si>
  <si>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</si>
  <si>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</si>
  <si>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</si>
  <si>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</si>
  <si>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</si>
  <si>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</si>
  <si>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</si>
  <si>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</si>
  <si>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</si>
  <si>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</si>
  <si>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</si>
  <si>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</si>
  <si>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</si>
  <si>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</si>
  <si>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</si>
  <si>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</si>
  <si>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</si>
  <si>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</si>
  <si>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</si>
  <si>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</si>
  <si>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</si>
  <si>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</si>
  <si>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</si>
  <si>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</si>
  <si>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</si>
  <si>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</si>
  <si>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</si>
  <si>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</si>
  <si>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</si>
  <si>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</si>
  <si>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</si>
  <si>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</si>
  <si>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</si>
  <si>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</si>
  <si>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</si>
  <si>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</si>
  <si>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</si>
  <si>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</si>
  <si>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</si>
  <si>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</si>
  <si>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</si>
  <si>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</si>
  <si>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</si>
  <si>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</si>
  <si>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</si>
  <si>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</si>
  <si>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</si>
  <si>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</si>
  <si>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</si>
  <si>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</si>
  <si>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</si>
  <si>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</si>
  <si>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</si>
  <si>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</si>
  <si>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</si>
  <si>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</si>
  <si>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</si>
  <si>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</si>
  <si>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</si>
  <si>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</si>
  <si>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</si>
  <si>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</si>
  <si>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</si>
  <si>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</si>
  <si>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</si>
  <si>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</si>
  <si>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</si>
  <si>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</si>
  <si>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</si>
  <si>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</si>
  <si>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</si>
  <si>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</si>
  <si>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</si>
  <si>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</si>
  <si>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</si>
  <si>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</si>
  <si>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</si>
  <si>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</si>
  <si>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</si>
  <si>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</si>
  <si>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</si>
  <si>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</si>
  <si>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</si>
  <si>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</si>
  <si>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</si>
  <si>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</si>
  <si>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</si>
  <si>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</si>
  <si>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 %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</si>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</sst>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%"/>
    <numFmt numFmtId="170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6" fontId="0" fillId="3" borderId="7" xfId="1" applyNumberFormat="1" applyFon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164" fontId="0" fillId="0" borderId="0" xfId="7" applyFont="1"/>
    <xf numFmtId="165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1" fillId="0" borderId="12" xfId="0" applyFont="1" applyBorder="1"/>
    <xf numFmtId="0" fontId="0" fillId="0" borderId="13" xfId="0" applyFont="1" applyBorder="1"/>
    <xf numFmtId="166" fontId="0" fillId="0" borderId="13" xfId="1" applyNumberFormat="1" applyFont="1" applyBorder="1"/>
    <xf numFmtId="165" fontId="0" fillId="0" borderId="13" xfId="1" applyNumberFormat="1" applyFont="1" applyBorder="1"/>
    <xf numFmtId="170" fontId="0" fillId="3" borderId="7" xfId="0" applyNumberFormat="1" applyFill="1" applyBorder="1"/>
    <xf numFmtId="164" fontId="0" fillId="0" borderId="13" xfId="7" applyNumberFormat="1" applyFont="1" applyBorder="1"/>
    <xf numFmtId="10" fontId="0" fillId="0" borderId="0" xfId="2" applyNumberFormat="1" applyFont="1"/>
    <xf numFmtId="10" fontId="0" fillId="0" borderId="14" xfId="2" applyNumberFormat="1" applyFont="1" applyBorder="1"/>
    <xf numFmtId="165" fontId="11" fillId="0" borderId="15" xfId="1" applyNumberFormat="1" applyFont="1" applyBorder="1"/>
    <xf numFmtId="0" fontId="1" fillId="0" borderId="0" xfId="0" applyNumberFormat="1" applyFont="1"/>
    <xf numFmtId="10" fontId="0" fillId="0" borderId="0" xfId="0" applyNumberFormat="1"/>
    <xf numFmtId="165" fontId="1" fillId="0" borderId="0" xfId="1" applyNumberFormat="1" applyFont="1"/>
    <xf numFmtId="0" fontId="12" fillId="4" borderId="16" xfId="0" applyFont="1" applyFill="1" applyBorder="1"/>
    <xf numFmtId="0" fontId="12" fillId="4" borderId="17" xfId="0" applyFont="1" applyFill="1" applyBorder="1"/>
    <xf numFmtId="165" fontId="12" fillId="4" borderId="17" xfId="1" applyNumberFormat="1" applyFont="1" applyFill="1" applyBorder="1"/>
    <xf numFmtId="0" fontId="12" fillId="4" borderId="18" xfId="0" applyFont="1" applyFill="1" applyBorder="1"/>
    <xf numFmtId="0" fontId="11" fillId="0" borderId="16" xfId="0" applyFont="1" applyBorder="1"/>
    <xf numFmtId="0" fontId="0" fillId="0" borderId="17" xfId="0" applyFont="1" applyBorder="1"/>
    <xf numFmtId="166" fontId="0" fillId="0" borderId="17" xfId="1" applyNumberFormat="1" applyFont="1" applyBorder="1"/>
    <xf numFmtId="165" fontId="0" fillId="0" borderId="17" xfId="1" applyNumberFormat="1" applyFont="1" applyBorder="1"/>
    <xf numFmtId="164" fontId="0" fillId="0" borderId="17" xfId="7" applyNumberFormat="1" applyFont="1" applyBorder="1"/>
    <xf numFmtId="10" fontId="0" fillId="0" borderId="18" xfId="2" applyNumberFormat="1" applyFont="1" applyBorder="1"/>
    <xf numFmtId="0" fontId="11" fillId="0" borderId="17" xfId="0" applyFont="1" applyBorder="1"/>
    <xf numFmtId="0" fontId="11" fillId="0" borderId="0" xfId="0" applyFont="1" applyBorder="1"/>
    <xf numFmtId="0" fontId="0" fillId="0" borderId="0" xfId="0" applyFont="1" applyBorder="1"/>
    <xf numFmtId="166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7" applyNumberFormat="1" applyFont="1" applyBorder="1"/>
    <xf numFmtId="10" fontId="0" fillId="0" borderId="0" xfId="2" applyNumberFormat="1" applyFont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8"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423899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06C65-D2C4-4542-8338-70E4BA530598}" name="ASX200Table" displayName="ASX200Table" ref="A1:K202" totalsRowCount="1">
  <autoFilter ref="A1:K201" xr:uid="{6D28B896-0EA8-4236-BDFD-85201B861346}"/>
  <sortState ref="A2:I201">
    <sortCondition descending="1" ref="D1:D201"/>
  </sortState>
  <tableColumns count="11">
    <tableColumn id="1" xr3:uid="{A40F1DA0-637A-4033-96FD-4DBE7FB75C5F}" name="Code" totalsRowLabel="Total"/>
    <tableColumn id="2" xr3:uid="{15EE9B09-C3E5-4C02-9861-07F6C3E72557}" name="Company"/>
    <tableColumn id="3" xr3:uid="{8882BCD9-541D-4F55-8A22-11FF27F05F5B}" name="Sector"/>
    <tableColumn id="4" xr3:uid="{5625BF6C-FD65-4FB2-95F7-A4C9AF9E1A21}" name="Market Cap (AUD millions)" dataDxfId="7" totalsRowDxfId="6" dataCellStyle="Currency"/>
    <tableColumn id="5" xr3:uid="{42FCBFE2-CF18-41D8-9929-2CA2967AC30F}" name="Price"/>
    <tableColumn id="6" xr3:uid="{56C98A9A-90AB-4699-A51E-6B2AF8EC4832}" name="Change"/>
    <tableColumn id="7" xr3:uid="{7550C68E-8B47-4662-BEC8-0E4D5CAB3462}" name="High"/>
    <tableColumn id="8" xr3:uid="{7E4134D9-5BA1-42FC-BC79-E2A694AC1C06}" name="Low"/>
    <tableColumn id="9" xr3:uid="{04D2C39B-03AA-4237-B588-0E5FA9B66657}" name="Volume"/>
    <tableColumn id="10" xr3:uid="{B501BCA5-94A6-45C0-A864-C10060EFF43C}" name="ValTraded ($m)" totalsRowFunction="sum" totalsRowDxfId="3" dataCellStyle="Currency" totalsRowCellStyle="Currency">
      <calculatedColumnFormula>ASX200Table[[#This Row],[Price]]*ASX200Table[[#This Row],[Volume]]/1000000</calculatedColumnFormula>
    </tableColumn>
    <tableColumn id="11" xr3:uid="{A7394C93-538A-4BC8-ABC7-F0A5CF03CE25}" name="TradeRange %" totalsRowFunction="average" dataDxfId="4" totalsRowDxfId="5" dataCellStyle="Percent">
      <calculatedColumnFormula>(ASX200Table[[#This Row],[High]]-ASX200Table[[#This Row],[Low]])/ASX200Table[[#This Row],[Price]]</calculatedColumnFormula>
    </tableColumn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opLeftCell="A34" zoomScaleNormal="100" workbookViewId="0">
      <selection activeCell="D54" sqref="D54:F54"/>
    </sheetView>
  </sheetViews>
  <sheetFormatPr defaultColWidth="9.88671875" defaultRowHeight="14.4"/>
  <cols>
    <col min="1" max="1" width="9.88671875" style="11"/>
    <col min="2" max="3" width="11" style="3" bestFit="1" customWidth="1"/>
    <col min="4" max="4" width="12.6640625" style="3" customWidth="1"/>
    <col min="5" max="6" width="9.88671875" style="3"/>
    <col min="7" max="7" width="11" style="3" customWidth="1"/>
    <col min="8" max="8" width="9.88671875" style="3"/>
    <col min="9" max="12" width="12.33203125" style="3" customWidth="1"/>
    <col min="13" max="13" width="39.5546875" style="3" customWidth="1"/>
    <col min="14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27" t="s">
        <v>420</v>
      </c>
      <c r="I2" s="28"/>
      <c r="J2" s="28"/>
      <c r="K2" s="28"/>
      <c r="L2" s="28"/>
      <c r="M2" s="28"/>
      <c r="N2" s="28"/>
      <c r="O2" s="28"/>
      <c r="P2" s="28"/>
    </row>
    <row r="3" spans="1:16">
      <c r="H3" s="4"/>
    </row>
    <row r="4" spans="1:16" ht="30">
      <c r="H4" s="29" t="s">
        <v>423</v>
      </c>
      <c r="I4" s="30"/>
      <c r="J4" s="30"/>
      <c r="K4" s="30"/>
      <c r="L4" s="30"/>
      <c r="M4" s="30"/>
      <c r="N4" s="30"/>
      <c r="O4" s="30"/>
      <c r="P4" s="30"/>
    </row>
    <row r="5" spans="1:16" ht="15" thickBot="1">
      <c r="H5" s="4"/>
    </row>
    <row r="6" spans="1:16" ht="31.8" thickBot="1">
      <c r="H6" s="4"/>
      <c r="I6" s="31" t="s">
        <v>421</v>
      </c>
      <c r="J6" s="32"/>
      <c r="K6" s="32"/>
      <c r="L6" s="32"/>
      <c r="M6" s="32"/>
      <c r="N6" s="32"/>
      <c r="O6" s="33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5" customHeight="1">
      <c r="B12" s="34" t="s">
        <v>425</v>
      </c>
      <c r="C12" s="34"/>
      <c r="D12" s="34"/>
      <c r="E12" s="34"/>
      <c r="F12" s="34"/>
      <c r="G12" s="34"/>
      <c r="H12" s="34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456</v>
      </c>
    </row>
    <row r="24" spans="1:13" customFormat="1">
      <c r="A24" s="12" t="s">
        <v>455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0" t="s">
        <v>448</v>
      </c>
    </row>
    <row r="29" spans="1:13" customFormat="1">
      <c r="A29" s="20" t="s">
        <v>457</v>
      </c>
    </row>
    <row r="30" spans="1:13" customFormat="1">
      <c r="A30" s="12"/>
      <c r="B30" s="39">
        <v>140310</v>
      </c>
      <c r="C30" s="39">
        <v>109061</v>
      </c>
      <c r="D30" s="39">
        <v>87858</v>
      </c>
    </row>
    <row r="31" spans="1:13" customFormat="1">
      <c r="A31" s="20" t="s">
        <v>449</v>
      </c>
    </row>
    <row r="32" spans="1:13" customFormat="1">
      <c r="A32" s="12"/>
    </row>
    <row r="33" spans="1:4" customFormat="1">
      <c r="A33" s="12"/>
      <c r="B33" t="s">
        <v>450</v>
      </c>
    </row>
    <row r="34" spans="1:4" customFormat="1">
      <c r="A34" s="12"/>
      <c r="C34" t="s">
        <v>436</v>
      </c>
    </row>
    <row r="35" spans="1:4" customFormat="1">
      <c r="A35" s="12"/>
      <c r="C35" t="s">
        <v>458</v>
      </c>
    </row>
    <row r="36" spans="1:4" customFormat="1">
      <c r="A36" s="20" t="s">
        <v>440</v>
      </c>
    </row>
    <row r="37" spans="1:4" customFormat="1">
      <c r="A37" s="12"/>
      <c r="B37" t="s">
        <v>451</v>
      </c>
    </row>
    <row r="38" spans="1:4" customFormat="1" ht="15" thickBot="1">
      <c r="A38" s="12"/>
      <c r="B38" t="s">
        <v>444</v>
      </c>
    </row>
    <row r="39" spans="1:4" ht="15" thickTop="1">
      <c r="B39" s="19">
        <v>2.12E-2</v>
      </c>
    </row>
    <row r="40" spans="1:4" ht="15" thickBot="1">
      <c r="B40" s="15" t="s">
        <v>459</v>
      </c>
    </row>
    <row r="41" spans="1:4" ht="15" thickTop="1">
      <c r="A41" s="16" t="s">
        <v>428</v>
      </c>
      <c r="B41" s="43">
        <f>SUBTOTAL(109,ASX200Table[ValTraded ($m)])</f>
        <v>4791.7191309049958</v>
      </c>
      <c r="C41" s="17" t="s">
        <v>429</v>
      </c>
      <c r="D41" s="18">
        <v>4.79E-3</v>
      </c>
    </row>
    <row r="43" spans="1:4">
      <c r="A43" s="12" t="s">
        <v>452</v>
      </c>
    </row>
    <row r="44" spans="1:4">
      <c r="A44" s="20" t="s">
        <v>453</v>
      </c>
    </row>
    <row r="45" spans="1:4">
      <c r="A45" s="20" t="s">
        <v>445</v>
      </c>
    </row>
    <row r="46" spans="1:4">
      <c r="B46" s="15" t="s">
        <v>430</v>
      </c>
    </row>
    <row r="47" spans="1:4">
      <c r="A47" s="21" t="s">
        <v>441</v>
      </c>
    </row>
    <row r="48" spans="1:4">
      <c r="B48" s="15" t="s">
        <v>454</v>
      </c>
    </row>
    <row r="49" spans="1:11">
      <c r="B49" s="15" t="s">
        <v>431</v>
      </c>
    </row>
    <row r="50" spans="1:11">
      <c r="B50" s="15" t="s">
        <v>432</v>
      </c>
    </row>
    <row r="51" spans="1:11">
      <c r="B51" s="15" t="s">
        <v>433</v>
      </c>
    </row>
    <row r="52" spans="1:11">
      <c r="C52" s="16" t="s">
        <v>434</v>
      </c>
      <c r="D52" s="24" t="s">
        <v>472</v>
      </c>
      <c r="E52" s="25"/>
      <c r="F52" s="26"/>
      <c r="I52" s="15" t="s">
        <v>443</v>
      </c>
      <c r="J52" s="15"/>
      <c r="K52" s="53">
        <v>65303</v>
      </c>
    </row>
    <row r="53" spans="1:11">
      <c r="B53" s="15" t="s">
        <v>442</v>
      </c>
    </row>
    <row r="54" spans="1:11">
      <c r="C54" s="16" t="s">
        <v>434</v>
      </c>
      <c r="D54" s="24" t="s">
        <v>21</v>
      </c>
      <c r="E54" s="25"/>
      <c r="F54" s="26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conditionalFormatting sqref="K52">
    <cfRule type="top10" dxfId="2" priority="1" rank="3"/>
  </conditionalFormatting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topLeftCell="A179" zoomScaleNormal="100" workbookViewId="0"/>
  </sheetViews>
  <sheetFormatPr defaultRowHeight="14.4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  <col min="9" max="9" width="11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3">
        <v>3.45</v>
      </c>
      <c r="F2" s="23">
        <v>0.05</v>
      </c>
      <c r="G2" s="23">
        <v>3.4550000000000001</v>
      </c>
      <c r="H2" s="23">
        <v>3.39</v>
      </c>
      <c r="I2" s="22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3">
        <v>5.96</v>
      </c>
      <c r="F3" s="23">
        <v>0.12</v>
      </c>
      <c r="G3" s="23">
        <v>5.9950000000000001</v>
      </c>
      <c r="H3" s="23">
        <v>5.74</v>
      </c>
      <c r="I3" s="22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3">
        <v>7.88</v>
      </c>
      <c r="F4" s="23">
        <v>-0.12</v>
      </c>
      <c r="G4" s="23">
        <v>7.9</v>
      </c>
      <c r="H4" s="23">
        <v>7.79</v>
      </c>
      <c r="I4" s="22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3">
        <v>8.7799999999999994</v>
      </c>
      <c r="F5" s="23">
        <v>-0.04</v>
      </c>
      <c r="G5" s="23">
        <v>8.85</v>
      </c>
      <c r="H5" s="23">
        <v>8.67</v>
      </c>
      <c r="I5" s="22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3">
        <v>2.0499999999999998</v>
      </c>
      <c r="F6" s="23">
        <v>-0.01</v>
      </c>
      <c r="G6" s="23">
        <v>2.0499999999999998</v>
      </c>
      <c r="H6" s="23">
        <v>2</v>
      </c>
      <c r="I6" s="22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3">
        <v>16.18</v>
      </c>
      <c r="F7" s="23">
        <v>0.11</v>
      </c>
      <c r="G7" s="23">
        <v>16.18</v>
      </c>
      <c r="H7" s="23">
        <v>15.89</v>
      </c>
      <c r="I7" s="22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3">
        <v>5.13</v>
      </c>
      <c r="F8" s="23">
        <v>-0.02</v>
      </c>
      <c r="G8" s="23">
        <v>5.14</v>
      </c>
      <c r="H8" s="23">
        <v>5.07</v>
      </c>
      <c r="I8" s="22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3">
        <v>21.67</v>
      </c>
      <c r="F9" s="23">
        <v>-0.16</v>
      </c>
      <c r="G9" s="23">
        <v>21.7</v>
      </c>
      <c r="H9" s="23">
        <v>21.18</v>
      </c>
      <c r="I9" s="22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3">
        <v>8.39</v>
      </c>
      <c r="F10" s="23">
        <v>0.08</v>
      </c>
      <c r="G10" s="23">
        <v>8.41</v>
      </c>
      <c r="H10" s="23">
        <v>8.25</v>
      </c>
      <c r="I10" s="22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3">
        <v>4.7300000000000004</v>
      </c>
      <c r="F11" s="23">
        <v>-0.08</v>
      </c>
      <c r="G11" s="23">
        <v>4.75</v>
      </c>
      <c r="H11" s="23">
        <v>4.6150000000000002</v>
      </c>
      <c r="I11" s="22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3">
        <v>2.0299999999999998</v>
      </c>
      <c r="F12" s="23">
        <v>0.01</v>
      </c>
      <c r="G12" s="23">
        <v>2.0299999999999998</v>
      </c>
      <c r="H12" s="23">
        <v>2</v>
      </c>
      <c r="I12" s="22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3">
        <v>21.44</v>
      </c>
      <c r="F13" s="23">
        <v>-0.06</v>
      </c>
      <c r="G13" s="23">
        <v>21.57</v>
      </c>
      <c r="H13" s="23">
        <v>21.04</v>
      </c>
      <c r="I13" s="22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3">
        <v>1.48</v>
      </c>
      <c r="F14" s="23">
        <v>0</v>
      </c>
      <c r="G14" s="23">
        <v>1.4850000000000001</v>
      </c>
      <c r="H14" s="23">
        <v>1.44</v>
      </c>
      <c r="I14" s="22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3">
        <v>53.78</v>
      </c>
      <c r="F15" s="23">
        <v>-0.65</v>
      </c>
      <c r="G15" s="23">
        <v>54.21</v>
      </c>
      <c r="H15" s="23">
        <v>53.39</v>
      </c>
      <c r="I15" s="22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3">
        <v>5.17</v>
      </c>
      <c r="F16" s="23">
        <v>-0.02</v>
      </c>
      <c r="G16" s="23">
        <v>5.19</v>
      </c>
      <c r="H16" s="23">
        <v>5.08</v>
      </c>
      <c r="I16" s="22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3">
        <v>1.7</v>
      </c>
      <c r="F17" s="23">
        <v>0.01</v>
      </c>
      <c r="G17" s="23">
        <v>1.7</v>
      </c>
      <c r="H17" s="23">
        <v>1.665</v>
      </c>
      <c r="I17" s="22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3">
        <v>30.01</v>
      </c>
      <c r="F18" s="23">
        <v>-0.35</v>
      </c>
      <c r="G18" s="23">
        <v>30.01</v>
      </c>
      <c r="H18" s="23">
        <v>29.74</v>
      </c>
      <c r="I18" s="22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3">
        <v>1.575</v>
      </c>
      <c r="F19" s="23">
        <v>0</v>
      </c>
      <c r="G19" s="23">
        <v>1.58</v>
      </c>
      <c r="H19" s="23">
        <v>1.54</v>
      </c>
      <c r="I19" s="22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3">
        <v>1.59</v>
      </c>
      <c r="F20" s="23">
        <v>5.0000000000000001E-3</v>
      </c>
      <c r="G20" s="23">
        <v>1.6</v>
      </c>
      <c r="H20" s="23">
        <v>1.56</v>
      </c>
      <c r="I20" s="22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3">
        <v>2.69</v>
      </c>
      <c r="F21" s="23">
        <v>-0.02</v>
      </c>
      <c r="G21" s="23">
        <v>2.7050000000000001</v>
      </c>
      <c r="H21" s="23">
        <v>2.62</v>
      </c>
      <c r="I21" s="22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3">
        <v>12.68</v>
      </c>
      <c r="F22" s="23">
        <v>-0.05</v>
      </c>
      <c r="G22" s="23">
        <v>12.68</v>
      </c>
      <c r="H22" s="23">
        <v>12.24</v>
      </c>
      <c r="I22" s="22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3">
        <v>5.52</v>
      </c>
      <c r="F23" s="23">
        <v>-0.02</v>
      </c>
      <c r="G23" s="23">
        <v>5.54</v>
      </c>
      <c r="H23" s="23">
        <v>5.43</v>
      </c>
      <c r="I23" s="22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3">
        <v>0.62</v>
      </c>
      <c r="F24" s="23">
        <v>-0.02</v>
      </c>
      <c r="G24" s="23">
        <v>0.63500000000000001</v>
      </c>
      <c r="H24" s="23">
        <v>0.62</v>
      </c>
      <c r="I24" s="22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3">
        <v>6.54</v>
      </c>
      <c r="F25" s="23">
        <v>-7.0000000000000007E-2</v>
      </c>
      <c r="G25" s="23">
        <v>6.59</v>
      </c>
      <c r="H25" s="23">
        <v>6.48</v>
      </c>
      <c r="I25" s="22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3">
        <v>12.33</v>
      </c>
      <c r="F26" s="23">
        <v>-0.09</v>
      </c>
      <c r="G26" s="23">
        <v>12.34</v>
      </c>
      <c r="H26" s="23">
        <v>12.12</v>
      </c>
      <c r="I26" s="22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3">
        <v>25.39</v>
      </c>
      <c r="F27" s="23">
        <v>-0.53</v>
      </c>
      <c r="G27" s="23">
        <v>25.62</v>
      </c>
      <c r="H27" s="23">
        <v>25.32</v>
      </c>
      <c r="I27" s="22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3">
        <v>92.97</v>
      </c>
      <c r="F28" s="23">
        <v>1.98</v>
      </c>
      <c r="G28" s="23">
        <v>92.97</v>
      </c>
      <c r="H28" s="23">
        <v>89.3</v>
      </c>
      <c r="I28" s="22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3">
        <v>14.11</v>
      </c>
      <c r="F29" s="23">
        <v>-0.03</v>
      </c>
      <c r="G29" s="23">
        <v>14.18</v>
      </c>
      <c r="H29" s="23">
        <v>13.9</v>
      </c>
      <c r="I29" s="22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3">
        <v>6.98</v>
      </c>
      <c r="F30" s="23">
        <v>0.01</v>
      </c>
      <c r="G30" s="23">
        <v>6.98</v>
      </c>
      <c r="H30" s="23">
        <v>6.86</v>
      </c>
      <c r="I30" s="22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3">
        <v>9.76</v>
      </c>
      <c r="F31" s="23">
        <v>-0.08</v>
      </c>
      <c r="G31" s="23">
        <v>9.8000000000000007</v>
      </c>
      <c r="H31" s="23">
        <v>9.6950000000000003</v>
      </c>
      <c r="I31" s="22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3">
        <v>11.09</v>
      </c>
      <c r="F32" s="23">
        <v>0.22</v>
      </c>
      <c r="G32" s="23">
        <v>11.22</v>
      </c>
      <c r="H32" s="23">
        <v>10.77</v>
      </c>
      <c r="I32" s="22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3">
        <v>13.26</v>
      </c>
      <c r="F33" s="23">
        <v>-0.03</v>
      </c>
      <c r="G33" s="23">
        <v>13.29</v>
      </c>
      <c r="H33" s="23">
        <v>13.08</v>
      </c>
      <c r="I33" s="22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3">
        <v>10.45</v>
      </c>
      <c r="F34" s="23">
        <v>-0.22</v>
      </c>
      <c r="G34" s="23">
        <v>10.58</v>
      </c>
      <c r="H34" s="23">
        <v>10.44</v>
      </c>
      <c r="I34" s="22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3">
        <v>2.93</v>
      </c>
      <c r="F35" s="23">
        <v>0.03</v>
      </c>
      <c r="G35" s="23">
        <v>2.93</v>
      </c>
      <c r="H35" s="23">
        <v>2.89</v>
      </c>
      <c r="I35" s="22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3">
        <v>32.590000000000003</v>
      </c>
      <c r="F36" s="23">
        <v>0.03</v>
      </c>
      <c r="G36" s="23">
        <v>32.76</v>
      </c>
      <c r="H36" s="23">
        <v>32.06</v>
      </c>
      <c r="I36" s="22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3">
        <v>12.14</v>
      </c>
      <c r="F37" s="23">
        <v>0.25</v>
      </c>
      <c r="G37" s="23">
        <v>12.185</v>
      </c>
      <c r="H37" s="23">
        <v>11.76</v>
      </c>
      <c r="I37" s="22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3">
        <v>5.72</v>
      </c>
      <c r="F38" s="23">
        <v>-0.02</v>
      </c>
      <c r="G38" s="23">
        <v>5.72</v>
      </c>
      <c r="H38" s="23">
        <v>5.64</v>
      </c>
      <c r="I38" s="22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3">
        <v>3.93</v>
      </c>
      <c r="F39" s="23">
        <v>0.01</v>
      </c>
      <c r="G39" s="23">
        <v>3.95</v>
      </c>
      <c r="H39" s="23">
        <v>3.86</v>
      </c>
      <c r="I39" s="22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3">
        <v>4.3499999999999996</v>
      </c>
      <c r="F40" s="23">
        <v>0.05</v>
      </c>
      <c r="G40" s="23">
        <v>4.3499999999999996</v>
      </c>
      <c r="H40" s="23">
        <v>4.24</v>
      </c>
      <c r="I40" s="22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3">
        <v>8.4700000000000006</v>
      </c>
      <c r="F41" s="23">
        <v>-0.01</v>
      </c>
      <c r="G41" s="23">
        <v>8.5549999999999997</v>
      </c>
      <c r="H41" s="23">
        <v>8.44</v>
      </c>
      <c r="I41" s="22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3">
        <v>157.5</v>
      </c>
      <c r="F42" s="23">
        <v>4.4800000000000004</v>
      </c>
      <c r="G42" s="23">
        <v>158</v>
      </c>
      <c r="H42" s="23">
        <v>152.05000000000001</v>
      </c>
      <c r="I42" s="22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3">
        <v>79.09</v>
      </c>
      <c r="F43" s="23">
        <v>-0.46</v>
      </c>
      <c r="G43" s="23">
        <v>79.260000000000005</v>
      </c>
      <c r="H43" s="23">
        <v>78.33</v>
      </c>
      <c r="I43" s="22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3">
        <v>13.79</v>
      </c>
      <c r="F44" s="23">
        <v>-7.0000000000000007E-2</v>
      </c>
      <c r="G44" s="23">
        <v>13.94</v>
      </c>
      <c r="H44" s="23">
        <v>13.67</v>
      </c>
      <c r="I44" s="22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3">
        <v>23.49</v>
      </c>
      <c r="F45" s="23">
        <v>-0.23</v>
      </c>
      <c r="G45" s="23">
        <v>23.51</v>
      </c>
      <c r="H45" s="23">
        <v>23.17</v>
      </c>
      <c r="I45" s="22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3">
        <v>18.38</v>
      </c>
      <c r="F46" s="23">
        <v>0.06</v>
      </c>
      <c r="G46" s="23">
        <v>18.399999999999999</v>
      </c>
      <c r="H46" s="23">
        <v>18.03</v>
      </c>
      <c r="I46" s="22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3">
        <v>0.93500000000000005</v>
      </c>
      <c r="F47" s="23">
        <v>0.01</v>
      </c>
      <c r="G47" s="23">
        <v>0.93500000000000005</v>
      </c>
      <c r="H47" s="23">
        <v>0.92500000000000004</v>
      </c>
      <c r="I47" s="22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3">
        <v>11.76</v>
      </c>
      <c r="F48" s="23">
        <v>0.08</v>
      </c>
      <c r="G48" s="23">
        <v>11.77</v>
      </c>
      <c r="H48" s="23">
        <v>11.6</v>
      </c>
      <c r="I48" s="22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3">
        <v>128.61000000000001</v>
      </c>
      <c r="F49" s="23">
        <v>1.61</v>
      </c>
      <c r="G49" s="23">
        <v>129.29</v>
      </c>
      <c r="H49" s="23">
        <v>127.23</v>
      </c>
      <c r="I49" s="22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3">
        <v>4.18</v>
      </c>
      <c r="F50" s="23">
        <v>0.04</v>
      </c>
      <c r="G50" s="23">
        <v>4.1900000000000004</v>
      </c>
      <c r="H50" s="23">
        <v>4.0650000000000004</v>
      </c>
      <c r="I50" s="22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3">
        <v>9.75</v>
      </c>
      <c r="F51" s="23">
        <v>-0.03</v>
      </c>
      <c r="G51" s="23">
        <v>9.7799999999999994</v>
      </c>
      <c r="H51" s="23">
        <v>9.59</v>
      </c>
      <c r="I51" s="22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3">
        <v>44.97</v>
      </c>
      <c r="F52" s="23">
        <v>1.25</v>
      </c>
      <c r="G52" s="23">
        <v>45.18</v>
      </c>
      <c r="H52" s="23">
        <v>42.57</v>
      </c>
      <c r="I52" s="22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3">
        <v>6.81</v>
      </c>
      <c r="F53" s="23">
        <v>-0.16</v>
      </c>
      <c r="G53" s="23">
        <v>6.86</v>
      </c>
      <c r="H53" s="23">
        <v>6.75</v>
      </c>
      <c r="I53" s="22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3">
        <v>6.74</v>
      </c>
      <c r="F54" s="23">
        <v>0</v>
      </c>
      <c r="G54" s="23">
        <v>6.76</v>
      </c>
      <c r="H54" s="23">
        <v>6.64</v>
      </c>
      <c r="I54" s="22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3">
        <v>2.39</v>
      </c>
      <c r="F55" s="23">
        <v>0.01</v>
      </c>
      <c r="G55" s="23">
        <v>2.4</v>
      </c>
      <c r="H55" s="23">
        <v>2.355</v>
      </c>
      <c r="I55" s="22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3">
        <v>0.995</v>
      </c>
      <c r="F56" s="23">
        <v>-2.5000000000000001E-2</v>
      </c>
      <c r="G56" s="23">
        <v>1.0049999999999999</v>
      </c>
      <c r="H56" s="23">
        <v>0.98499999999999999</v>
      </c>
      <c r="I56" s="22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3">
        <v>10.62</v>
      </c>
      <c r="F57" s="23">
        <v>0.05</v>
      </c>
      <c r="G57" s="23">
        <v>10.63</v>
      </c>
      <c r="H57" s="23">
        <v>10.54</v>
      </c>
      <c r="I57" s="22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3">
        <v>7.82</v>
      </c>
      <c r="F58" s="23">
        <v>0.04</v>
      </c>
      <c r="G58" s="23">
        <v>7.84</v>
      </c>
      <c r="H58" s="23">
        <v>7.68</v>
      </c>
      <c r="I58" s="22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3">
        <v>1.7</v>
      </c>
      <c r="F59" s="23">
        <v>-0.04</v>
      </c>
      <c r="G59" s="23">
        <v>1.7350000000000001</v>
      </c>
      <c r="H59" s="23">
        <v>1.6850000000000001</v>
      </c>
      <c r="I59" s="22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3">
        <v>46.21</v>
      </c>
      <c r="F60" s="23">
        <v>-1.1299999999999999</v>
      </c>
      <c r="G60" s="23">
        <v>46.87</v>
      </c>
      <c r="H60" s="23">
        <v>45.85</v>
      </c>
      <c r="I60" s="22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3">
        <v>5.5</v>
      </c>
      <c r="F61" s="23">
        <v>-0.05</v>
      </c>
      <c r="G61" s="23">
        <v>5.6050000000000004</v>
      </c>
      <c r="H61" s="23">
        <v>5.48</v>
      </c>
      <c r="I61" s="22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3">
        <v>12.06</v>
      </c>
      <c r="F62" s="23">
        <v>0.01</v>
      </c>
      <c r="G62" s="23">
        <v>12.07</v>
      </c>
      <c r="H62" s="23">
        <v>11.88</v>
      </c>
      <c r="I62" s="22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3">
        <v>3.73</v>
      </c>
      <c r="F63" s="23">
        <v>-0.09</v>
      </c>
      <c r="G63" s="23">
        <v>3.81</v>
      </c>
      <c r="H63" s="23">
        <v>3.71</v>
      </c>
      <c r="I63" s="22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3">
        <v>1.91</v>
      </c>
      <c r="F64" s="23">
        <v>-1.4999999999999999E-2</v>
      </c>
      <c r="G64" s="23">
        <v>1.93</v>
      </c>
      <c r="H64" s="23">
        <v>1.89</v>
      </c>
      <c r="I64" s="22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3">
        <v>2.92</v>
      </c>
      <c r="F65" s="23">
        <v>-0.02</v>
      </c>
      <c r="G65" s="23">
        <v>2.9249999999999998</v>
      </c>
      <c r="H65" s="23">
        <v>2.87</v>
      </c>
      <c r="I65" s="22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3">
        <v>8.5299999999999994</v>
      </c>
      <c r="F66" s="23">
        <v>0.01</v>
      </c>
      <c r="G66" s="23">
        <v>8.5399999999999991</v>
      </c>
      <c r="H66" s="23">
        <v>8.41</v>
      </c>
      <c r="I66" s="22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3">
        <v>4.99</v>
      </c>
      <c r="F67" s="23">
        <v>-0.02</v>
      </c>
      <c r="G67" s="23">
        <v>5.0199999999999996</v>
      </c>
      <c r="H67" s="23">
        <v>4.9400000000000004</v>
      </c>
      <c r="I67" s="22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3">
        <v>8.59</v>
      </c>
      <c r="F68" s="23">
        <v>-0.11</v>
      </c>
      <c r="G68" s="23">
        <v>8.6199999999999992</v>
      </c>
      <c r="H68" s="23">
        <v>8.5</v>
      </c>
      <c r="I68" s="22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3">
        <v>6.21</v>
      </c>
      <c r="F69" s="23">
        <v>-0.01</v>
      </c>
      <c r="G69" s="23">
        <v>6.21</v>
      </c>
      <c r="H69" s="23">
        <v>6.11</v>
      </c>
      <c r="I69" s="22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3">
        <v>3.24</v>
      </c>
      <c r="F70" s="23">
        <v>0.02</v>
      </c>
      <c r="G70" s="23">
        <v>3.24</v>
      </c>
      <c r="H70" s="23">
        <v>3.17</v>
      </c>
      <c r="I70" s="22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3">
        <v>3.16</v>
      </c>
      <c r="F71" s="23">
        <v>-0.04</v>
      </c>
      <c r="G71" s="23">
        <v>3.18</v>
      </c>
      <c r="H71" s="23">
        <v>3.13</v>
      </c>
      <c r="I71" s="22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3">
        <v>4.38</v>
      </c>
      <c r="F72" s="23">
        <v>0</v>
      </c>
      <c r="G72" s="23">
        <v>4.4000000000000004</v>
      </c>
      <c r="H72" s="23">
        <v>4.3</v>
      </c>
      <c r="I72" s="22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3">
        <v>2.17</v>
      </c>
      <c r="F73" s="23">
        <v>-0.02</v>
      </c>
      <c r="G73" s="23">
        <v>2.1749999999999998</v>
      </c>
      <c r="H73" s="23">
        <v>2.15</v>
      </c>
      <c r="I73" s="22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3">
        <v>9.26</v>
      </c>
      <c r="F74" s="23">
        <v>-0.05</v>
      </c>
      <c r="G74" s="23">
        <v>9.27</v>
      </c>
      <c r="H74" s="23">
        <v>9.17</v>
      </c>
      <c r="I74" s="22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3">
        <v>3.4</v>
      </c>
      <c r="F75" s="23">
        <v>-0.02</v>
      </c>
      <c r="G75" s="23">
        <v>3.4</v>
      </c>
      <c r="H75" s="23">
        <v>3.3250000000000002</v>
      </c>
      <c r="I75" s="22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3">
        <v>3.39</v>
      </c>
      <c r="F76" s="23">
        <v>-0.05</v>
      </c>
      <c r="G76" s="23">
        <v>3.4</v>
      </c>
      <c r="H76" s="23">
        <v>3.35</v>
      </c>
      <c r="I76" s="22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3">
        <v>0.79</v>
      </c>
      <c r="F77" s="23">
        <v>-5.0000000000000001E-3</v>
      </c>
      <c r="G77" s="23">
        <v>0.79500000000000004</v>
      </c>
      <c r="H77" s="23">
        <v>0.78</v>
      </c>
      <c r="I77" s="22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3">
        <v>6.72</v>
      </c>
      <c r="F78" s="23">
        <v>0</v>
      </c>
      <c r="G78" s="23">
        <v>6.7350000000000003</v>
      </c>
      <c r="H78" s="23">
        <v>6.6</v>
      </c>
      <c r="I78" s="22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3">
        <v>4.7699999999999996</v>
      </c>
      <c r="F79" s="23">
        <v>0</v>
      </c>
      <c r="G79" s="23">
        <v>4.79</v>
      </c>
      <c r="H79" s="23">
        <v>4.72</v>
      </c>
      <c r="I79" s="22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3">
        <v>15.04</v>
      </c>
      <c r="F80" s="23">
        <v>0.01</v>
      </c>
      <c r="G80" s="23">
        <v>15.18</v>
      </c>
      <c r="H80" s="23">
        <v>14.87</v>
      </c>
      <c r="I80" s="22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3">
        <v>11</v>
      </c>
      <c r="F81" s="23">
        <v>-0.04</v>
      </c>
      <c r="G81" s="23">
        <v>11.04</v>
      </c>
      <c r="H81" s="23">
        <v>10.88</v>
      </c>
      <c r="I81" s="22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3">
        <v>4.49</v>
      </c>
      <c r="F82" s="23">
        <v>-0.16</v>
      </c>
      <c r="G82" s="23">
        <v>4.58</v>
      </c>
      <c r="H82" s="23">
        <v>4.46</v>
      </c>
      <c r="I82" s="22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3">
        <v>12.02</v>
      </c>
      <c r="F83" s="23">
        <v>-0.35</v>
      </c>
      <c r="G83" s="23">
        <v>12.1</v>
      </c>
      <c r="H83" s="23">
        <v>11.75</v>
      </c>
      <c r="I83" s="22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3">
        <v>1.8149999999999999</v>
      </c>
      <c r="F84" s="23">
        <v>-2.5000000000000001E-2</v>
      </c>
      <c r="G84" s="23">
        <v>1.85</v>
      </c>
      <c r="H84" s="23">
        <v>1.8049999999999999</v>
      </c>
      <c r="I84" s="22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3">
        <v>18.13</v>
      </c>
      <c r="F85" s="23">
        <v>0.16</v>
      </c>
      <c r="G85" s="23">
        <v>18.23</v>
      </c>
      <c r="H85" s="23">
        <v>17.510000000000002</v>
      </c>
      <c r="I85" s="22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3">
        <v>1.92</v>
      </c>
      <c r="F86" s="23">
        <v>-5.0000000000000001E-3</v>
      </c>
      <c r="G86" s="23">
        <v>1.93</v>
      </c>
      <c r="H86" s="23">
        <v>1.9</v>
      </c>
      <c r="I86" s="22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3">
        <v>25.62</v>
      </c>
      <c r="F87" s="23">
        <v>0.12</v>
      </c>
      <c r="G87" s="23">
        <v>25.73</v>
      </c>
      <c r="H87" s="23">
        <v>24.9</v>
      </c>
      <c r="I87" s="22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3">
        <v>16.3</v>
      </c>
      <c r="F88" s="23">
        <v>-0.15</v>
      </c>
      <c r="G88" s="23">
        <v>16.38</v>
      </c>
      <c r="H88" s="23">
        <v>16.02</v>
      </c>
      <c r="I88" s="22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3">
        <v>5.79</v>
      </c>
      <c r="F89" s="23">
        <v>-0.01</v>
      </c>
      <c r="G89" s="23">
        <v>5.8</v>
      </c>
      <c r="H89" s="23">
        <v>5.7</v>
      </c>
      <c r="I89" s="22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3">
        <v>87.39</v>
      </c>
      <c r="F90" s="23">
        <v>-1.3</v>
      </c>
      <c r="G90" s="23">
        <v>87.77</v>
      </c>
      <c r="H90" s="23">
        <v>86.6</v>
      </c>
      <c r="I90" s="22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3">
        <v>24.77</v>
      </c>
      <c r="F91" s="23">
        <v>0.1</v>
      </c>
      <c r="G91" s="23">
        <v>24.85</v>
      </c>
      <c r="H91" s="23">
        <v>24.32</v>
      </c>
      <c r="I91" s="22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3">
        <v>3.04</v>
      </c>
      <c r="F92" s="23">
        <v>-0.01</v>
      </c>
      <c r="G92" s="23">
        <v>3.05</v>
      </c>
      <c r="H92" s="23">
        <v>2.9950000000000001</v>
      </c>
      <c r="I92" s="22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3">
        <v>0.72499999999999998</v>
      </c>
      <c r="F93" s="23">
        <v>-0.01</v>
      </c>
      <c r="G93" s="23">
        <v>0.73</v>
      </c>
      <c r="H93" s="23">
        <v>0.71</v>
      </c>
      <c r="I93" s="22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3">
        <v>14.61</v>
      </c>
      <c r="F94" s="23">
        <v>-0.32</v>
      </c>
      <c r="G94" s="23">
        <v>14.75</v>
      </c>
      <c r="H94" s="23">
        <v>14.46</v>
      </c>
      <c r="I94" s="22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3">
        <v>2.6</v>
      </c>
      <c r="F95" s="23">
        <v>0</v>
      </c>
      <c r="G95" s="23">
        <v>2.6</v>
      </c>
      <c r="H95" s="23">
        <v>2.56</v>
      </c>
      <c r="I95" s="22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3">
        <v>14.57</v>
      </c>
      <c r="F96" s="23">
        <v>0.1</v>
      </c>
      <c r="G96" s="23">
        <v>14.6</v>
      </c>
      <c r="H96" s="23">
        <v>14.13</v>
      </c>
      <c r="I96" s="22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3">
        <v>2.2999999999999998</v>
      </c>
      <c r="F97" s="23">
        <v>0</v>
      </c>
      <c r="G97" s="23">
        <v>2.3199999999999998</v>
      </c>
      <c r="H97" s="23">
        <v>2.27</v>
      </c>
      <c r="I97" s="22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3">
        <v>14</v>
      </c>
      <c r="F98" s="23">
        <v>-0.16</v>
      </c>
      <c r="G98" s="23">
        <v>14.01</v>
      </c>
      <c r="H98" s="23">
        <v>13.67</v>
      </c>
      <c r="I98" s="22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3">
        <v>0.74</v>
      </c>
      <c r="F99" s="23">
        <v>-1.4999999999999999E-2</v>
      </c>
      <c r="G99" s="23">
        <v>0.755</v>
      </c>
      <c r="H99" s="23">
        <v>0.73499999999999999</v>
      </c>
      <c r="I99" s="22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3">
        <v>2.4300000000000002</v>
      </c>
      <c r="F100" s="23">
        <v>0.06</v>
      </c>
      <c r="G100" s="23">
        <v>2.4300000000000002</v>
      </c>
      <c r="H100" s="23">
        <v>2.35</v>
      </c>
      <c r="I100" s="22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3">
        <v>30.87</v>
      </c>
      <c r="F101" s="23">
        <v>-0.42</v>
      </c>
      <c r="G101" s="23">
        <v>30.97</v>
      </c>
      <c r="H101" s="23">
        <v>30.734999999999999</v>
      </c>
      <c r="I101" s="22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3">
        <v>21.61</v>
      </c>
      <c r="F102" s="23">
        <v>-0.19</v>
      </c>
      <c r="G102" s="23">
        <v>21.75</v>
      </c>
      <c r="H102" s="23">
        <v>21.515000000000001</v>
      </c>
      <c r="I102" s="22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3">
        <v>1.47</v>
      </c>
      <c r="F103" s="23">
        <v>-0.01</v>
      </c>
      <c r="G103" s="23">
        <v>1.4750000000000001</v>
      </c>
      <c r="H103" s="23">
        <v>1.46</v>
      </c>
      <c r="I103" s="22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3">
        <v>1.5649999999999999</v>
      </c>
      <c r="F104" s="23">
        <v>2.5000000000000001E-2</v>
      </c>
      <c r="G104" s="23">
        <v>1.5649999999999999</v>
      </c>
      <c r="H104" s="23">
        <v>1.5249999999999999</v>
      </c>
      <c r="I104" s="22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3">
        <v>4.9000000000000004</v>
      </c>
      <c r="F105" s="23">
        <v>-0.06</v>
      </c>
      <c r="G105" s="23">
        <v>4.95</v>
      </c>
      <c r="H105" s="23">
        <v>4.87</v>
      </c>
      <c r="I105" s="22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3">
        <v>8.85</v>
      </c>
      <c r="F106" s="23">
        <v>-7.0000000000000007E-2</v>
      </c>
      <c r="G106" s="23">
        <v>8.85</v>
      </c>
      <c r="H106" s="23">
        <v>8.5500000000000007</v>
      </c>
      <c r="I106" s="22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3">
        <v>4.5599999999999996</v>
      </c>
      <c r="F107" s="23">
        <v>0.01</v>
      </c>
      <c r="G107" s="23">
        <v>4.57</v>
      </c>
      <c r="H107" s="23">
        <v>4.47</v>
      </c>
      <c r="I107" s="22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3">
        <v>17.47</v>
      </c>
      <c r="F108" s="23">
        <v>0.26</v>
      </c>
      <c r="G108" s="23">
        <v>17.809999999999999</v>
      </c>
      <c r="H108" s="23">
        <v>17.22</v>
      </c>
      <c r="I108" s="22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3">
        <v>4.4800000000000004</v>
      </c>
      <c r="F109" s="23">
        <v>0</v>
      </c>
      <c r="G109" s="23">
        <v>4.51</v>
      </c>
      <c r="H109" s="23">
        <v>4.4000000000000004</v>
      </c>
      <c r="I109" s="22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3">
        <v>3.08</v>
      </c>
      <c r="F110" s="23">
        <v>-0.01</v>
      </c>
      <c r="G110" s="23">
        <v>3.09</v>
      </c>
      <c r="H110" s="23">
        <v>3.03</v>
      </c>
      <c r="I110" s="22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3">
        <v>3.38</v>
      </c>
      <c r="F111" s="23">
        <v>7.0000000000000007E-2</v>
      </c>
      <c r="G111" s="23">
        <v>3.44</v>
      </c>
      <c r="H111" s="23">
        <v>3.29</v>
      </c>
      <c r="I111" s="22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3">
        <v>7.46</v>
      </c>
      <c r="F112" s="23">
        <v>0.12</v>
      </c>
      <c r="G112" s="23">
        <v>7.53</v>
      </c>
      <c r="H112" s="23">
        <v>7.25</v>
      </c>
      <c r="I112" s="22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3">
        <v>19.57</v>
      </c>
      <c r="F113" s="23">
        <v>-0.08</v>
      </c>
      <c r="G113" s="23">
        <v>19.600000000000001</v>
      </c>
      <c r="H113" s="23">
        <v>19.38</v>
      </c>
      <c r="I113" s="22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3">
        <v>6.4</v>
      </c>
      <c r="F114" s="23">
        <v>-0.04</v>
      </c>
      <c r="G114" s="23">
        <v>6.4550000000000001</v>
      </c>
      <c r="H114" s="23">
        <v>6.36</v>
      </c>
      <c r="I114" s="22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3">
        <v>8.59</v>
      </c>
      <c r="F115" s="23">
        <v>-0.17</v>
      </c>
      <c r="G115" s="23">
        <v>8.66</v>
      </c>
      <c r="H115" s="23">
        <v>8.52</v>
      </c>
      <c r="I115" s="22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3">
        <v>5.45</v>
      </c>
      <c r="F116" s="23">
        <v>-0.01</v>
      </c>
      <c r="G116" s="23">
        <v>5.47</v>
      </c>
      <c r="H116" s="23">
        <v>5.36</v>
      </c>
      <c r="I116" s="22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3">
        <v>13.2</v>
      </c>
      <c r="F117" s="23">
        <v>-0.01</v>
      </c>
      <c r="G117" s="23">
        <v>13.23</v>
      </c>
      <c r="H117" s="23">
        <v>12.91</v>
      </c>
      <c r="I117" s="22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3">
        <v>49.5</v>
      </c>
      <c r="F118" s="23">
        <v>0.06</v>
      </c>
      <c r="G118" s="23">
        <v>49.58</v>
      </c>
      <c r="H118" s="23">
        <v>48.74</v>
      </c>
      <c r="I118" s="22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3">
        <v>3.63</v>
      </c>
      <c r="F119" s="23">
        <v>0.1</v>
      </c>
      <c r="G119" s="23">
        <v>3.64</v>
      </c>
      <c r="H119" s="23">
        <v>3.39</v>
      </c>
      <c r="I119" s="22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3">
        <v>5.33</v>
      </c>
      <c r="F120" s="23">
        <v>-0.04</v>
      </c>
      <c r="G120" s="23">
        <v>5.37</v>
      </c>
      <c r="H120" s="23">
        <v>5.25</v>
      </c>
      <c r="I120" s="22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3">
        <v>5.7</v>
      </c>
      <c r="F121" s="23">
        <v>-0.2</v>
      </c>
      <c r="G121" s="23">
        <v>5.83</v>
      </c>
      <c r="H121" s="23">
        <v>5.7</v>
      </c>
      <c r="I121" s="22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3">
        <v>10.77</v>
      </c>
      <c r="F122" s="23">
        <v>-0.4</v>
      </c>
      <c r="G122" s="23">
        <v>10.94</v>
      </c>
      <c r="H122" s="23">
        <v>10.71</v>
      </c>
      <c r="I122" s="22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3">
        <v>2.69</v>
      </c>
      <c r="F123" s="23">
        <v>-0.02</v>
      </c>
      <c r="G123" s="23">
        <v>2.71</v>
      </c>
      <c r="H123" s="23">
        <v>2.67</v>
      </c>
      <c r="I123" s="22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3">
        <v>68.239999999999995</v>
      </c>
      <c r="F124" s="23">
        <v>-0.15</v>
      </c>
      <c r="G124" s="23">
        <v>68.55</v>
      </c>
      <c r="H124" s="23">
        <v>67.599999999999994</v>
      </c>
      <c r="I124" s="22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3">
        <v>3.87</v>
      </c>
      <c r="F125" s="23">
        <v>0</v>
      </c>
      <c r="G125" s="23">
        <v>3.875</v>
      </c>
      <c r="H125" s="23">
        <v>3.81</v>
      </c>
      <c r="I125" s="22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3">
        <v>5.04</v>
      </c>
      <c r="F126" s="23">
        <v>-0.01</v>
      </c>
      <c r="G126" s="23">
        <v>5.05</v>
      </c>
      <c r="H126" s="23">
        <v>4.9800000000000004</v>
      </c>
      <c r="I126" s="22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3">
        <v>75.010000000000005</v>
      </c>
      <c r="F127" s="23">
        <v>0.53</v>
      </c>
      <c r="G127" s="23">
        <v>75.25</v>
      </c>
      <c r="H127" s="23">
        <v>73.75</v>
      </c>
      <c r="I127" s="22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3">
        <v>63.19</v>
      </c>
      <c r="F128" s="23">
        <v>-0.42</v>
      </c>
      <c r="G128" s="23">
        <v>63.27</v>
      </c>
      <c r="H128" s="23">
        <v>62.62</v>
      </c>
      <c r="I128" s="22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3">
        <v>9.32</v>
      </c>
      <c r="F129" s="23">
        <v>0.06</v>
      </c>
      <c r="G129" s="23">
        <v>9.34</v>
      </c>
      <c r="H129" s="23">
        <v>9.19</v>
      </c>
      <c r="I129" s="22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3">
        <v>3.84</v>
      </c>
      <c r="F130" s="23">
        <v>-0.08</v>
      </c>
      <c r="G130" s="23">
        <v>3.94</v>
      </c>
      <c r="H130" s="23">
        <v>3.84</v>
      </c>
      <c r="I130" s="22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3">
        <v>1.085</v>
      </c>
      <c r="F131" s="23">
        <v>5.0000000000000001E-3</v>
      </c>
      <c r="G131" s="23">
        <v>1.1000000000000001</v>
      </c>
      <c r="H131" s="23">
        <v>1.075</v>
      </c>
      <c r="I131" s="22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3">
        <v>1.365</v>
      </c>
      <c r="F132" s="23">
        <v>-1.4999999999999999E-2</v>
      </c>
      <c r="G132" s="23">
        <v>1.38</v>
      </c>
      <c r="H132" s="23">
        <v>1.355</v>
      </c>
      <c r="I132" s="22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3">
        <v>2.89</v>
      </c>
      <c r="F133" s="23">
        <v>-0.02</v>
      </c>
      <c r="G133" s="23">
        <v>2.94</v>
      </c>
      <c r="H133" s="23">
        <v>2.875</v>
      </c>
      <c r="I133" s="22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3">
        <v>4.01</v>
      </c>
      <c r="F134" s="23">
        <v>-0.03</v>
      </c>
      <c r="G134" s="23">
        <v>4.04</v>
      </c>
      <c r="H134" s="23">
        <v>3.9950000000000001</v>
      </c>
      <c r="I134" s="22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3">
        <v>2.21</v>
      </c>
      <c r="F135" s="23">
        <v>0.03</v>
      </c>
      <c r="G135" s="23">
        <v>2.21</v>
      </c>
      <c r="H135" s="23">
        <v>2.16</v>
      </c>
      <c r="I135" s="22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3">
        <v>3.48</v>
      </c>
      <c r="F136" s="23">
        <v>-0.06</v>
      </c>
      <c r="G136" s="23">
        <v>3.5</v>
      </c>
      <c r="H136" s="23">
        <v>3.42</v>
      </c>
      <c r="I136" s="22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3">
        <v>2.84</v>
      </c>
      <c r="F137" s="23">
        <v>0</v>
      </c>
      <c r="G137" s="23">
        <v>2.84</v>
      </c>
      <c r="H137" s="23">
        <v>2.7749999999999999</v>
      </c>
      <c r="I137" s="22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3">
        <v>16.78</v>
      </c>
      <c r="F138" s="23">
        <v>-0.28999999999999998</v>
      </c>
      <c r="G138" s="23">
        <v>17.05</v>
      </c>
      <c r="H138" s="23">
        <v>16.7</v>
      </c>
      <c r="I138" s="22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3">
        <v>5.56</v>
      </c>
      <c r="F139" s="23">
        <v>-0.13</v>
      </c>
      <c r="G139" s="23">
        <v>5.6</v>
      </c>
      <c r="H139" s="23">
        <v>5.53</v>
      </c>
      <c r="I139" s="22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3">
        <v>14.17</v>
      </c>
      <c r="F140" s="23">
        <v>-0.14000000000000001</v>
      </c>
      <c r="G140" s="23">
        <v>14.255000000000001</v>
      </c>
      <c r="H140" s="23">
        <v>13.8</v>
      </c>
      <c r="I140" s="22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3">
        <v>4.45</v>
      </c>
      <c r="F141" s="23">
        <v>0.05</v>
      </c>
      <c r="G141" s="23">
        <v>4.47</v>
      </c>
      <c r="H141" s="23">
        <v>4.3949999999999996</v>
      </c>
      <c r="I141" s="22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3">
        <v>22.65</v>
      </c>
      <c r="F142" s="23">
        <v>-0.28000000000000003</v>
      </c>
      <c r="G142" s="23">
        <v>22.68</v>
      </c>
      <c r="H142" s="23">
        <v>22.28</v>
      </c>
      <c r="I142" s="22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3">
        <v>3.65</v>
      </c>
      <c r="F143" s="23">
        <v>-0.02</v>
      </c>
      <c r="G143" s="23">
        <v>3.67</v>
      </c>
      <c r="H143" s="23">
        <v>3.62</v>
      </c>
      <c r="I143" s="22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3">
        <v>2.52</v>
      </c>
      <c r="F144" s="23">
        <v>0.02</v>
      </c>
      <c r="G144" s="23">
        <v>2.5299999999999998</v>
      </c>
      <c r="H144" s="23">
        <v>2.48</v>
      </c>
      <c r="I144" s="22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3">
        <v>2.98</v>
      </c>
      <c r="F145" s="23">
        <v>0</v>
      </c>
      <c r="G145" s="23">
        <v>2.99</v>
      </c>
      <c r="H145" s="23">
        <v>2.93</v>
      </c>
      <c r="I145" s="22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3">
        <v>3.62</v>
      </c>
      <c r="F146" s="23">
        <v>-0.01</v>
      </c>
      <c r="G146" s="23">
        <v>3.63</v>
      </c>
      <c r="H146" s="23">
        <v>3.59</v>
      </c>
      <c r="I146" s="22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86E8-5716-4DC0-BEC0-CA69C6AE3C05}">
  <sheetPr>
    <tabColor rgb="FF9933FF"/>
  </sheetPr>
  <dimension ref="A1:K202"/>
  <sheetViews>
    <sheetView zoomScaleNormal="100" workbookViewId="0">
      <selection activeCell="J202" sqref="J202"/>
    </sheetView>
  </sheetViews>
  <sheetFormatPr defaultRowHeight="14.4"/>
  <cols>
    <col min="1" max="1" width="7.2187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21875" customWidth="1"/>
    <col min="9" max="9" width="11.33203125" bestFit="1" customWidth="1"/>
    <col min="10" max="10" width="15.21875" style="23" customWidth="1"/>
    <col min="11" max="11" width="11.33203125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s="23" t="s">
        <v>460</v>
      </c>
      <c r="K1" t="s">
        <v>461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3">
        <v>79.09</v>
      </c>
      <c r="F2" s="23">
        <v>-0.46</v>
      </c>
      <c r="G2" s="23">
        <v>79.260000000000005</v>
      </c>
      <c r="H2" s="23">
        <v>78.33</v>
      </c>
      <c r="I2" s="22">
        <v>3307759</v>
      </c>
      <c r="J2" s="23">
        <f>ASX200Table[[#This Row],[Price]]*ASX200Table[[#This Row],[Volume]]/1000000</f>
        <v>261.61065931000002</v>
      </c>
      <c r="K2" s="41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 s="23">
        <f>ASX200Table[[#This Row],[Price]]*ASX200Table[[#This Row],[Volume]]/1000000</f>
        <v>184.41046355</v>
      </c>
      <c r="K3" s="41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3">
        <v>30.01</v>
      </c>
      <c r="F4" s="23">
        <v>-0.35</v>
      </c>
      <c r="G4" s="23">
        <v>30.01</v>
      </c>
      <c r="H4" s="23">
        <v>29.74</v>
      </c>
      <c r="I4" s="22">
        <v>5678986</v>
      </c>
      <c r="J4" s="23">
        <f>ASX200Table[[#This Row],[Price]]*ASX200Table[[#This Row],[Volume]]/1000000</f>
        <v>170.42636986000002</v>
      </c>
      <c r="K4" s="41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3">
        <v>25.39</v>
      </c>
      <c r="F5" s="23">
        <v>-0.53</v>
      </c>
      <c r="G5" s="23">
        <v>25.62</v>
      </c>
      <c r="H5" s="23">
        <v>25.32</v>
      </c>
      <c r="I5" s="22">
        <v>8019970</v>
      </c>
      <c r="J5" s="23">
        <f>ASX200Table[[#This Row],[Price]]*ASX200Table[[#This Row],[Volume]]/1000000</f>
        <v>203.62703830000001</v>
      </c>
      <c r="K5" s="41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3">
        <v>30.87</v>
      </c>
      <c r="F6" s="23">
        <v>-0.42</v>
      </c>
      <c r="G6" s="23">
        <v>30.97</v>
      </c>
      <c r="H6" s="23">
        <v>30.734999999999999</v>
      </c>
      <c r="I6" s="22">
        <v>4778732</v>
      </c>
      <c r="J6" s="23">
        <f>ASX200Table[[#This Row],[Price]]*ASX200Table[[#This Row],[Volume]]/1000000</f>
        <v>147.51945684</v>
      </c>
      <c r="K6" s="41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3">
        <v>128.61000000000001</v>
      </c>
      <c r="F7" s="23">
        <v>1.61</v>
      </c>
      <c r="G7" s="23">
        <v>129.29</v>
      </c>
      <c r="H7" s="23">
        <v>127.23</v>
      </c>
      <c r="I7" s="22">
        <v>1360173</v>
      </c>
      <c r="J7" s="23">
        <f>ASX200Table[[#This Row],[Price]]*ASX200Table[[#This Row],[Volume]]/1000000</f>
        <v>174.93184953000002</v>
      </c>
      <c r="K7" s="41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 s="23">
        <f>ASX200Table[[#This Row],[Price]]*ASX200Table[[#This Row],[Volume]]/1000000</f>
        <v>290.03963039999996</v>
      </c>
      <c r="K8" s="41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 s="23">
        <f>ASX200Table[[#This Row],[Price]]*ASX200Table[[#This Row],[Volume]]/1000000</f>
        <v>120.5984845</v>
      </c>
      <c r="K9" s="41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 s="23">
        <f>ASX200Table[[#This Row],[Price]]*ASX200Table[[#This Row],[Volume]]/1000000</f>
        <v>55.634720399999999</v>
      </c>
      <c r="K10" s="41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3">
        <v>87.39</v>
      </c>
      <c r="F11" s="23">
        <v>-1.3</v>
      </c>
      <c r="G11" s="23">
        <v>87.77</v>
      </c>
      <c r="H11" s="23">
        <v>86.6</v>
      </c>
      <c r="I11" s="22">
        <v>1087809</v>
      </c>
      <c r="J11" s="23">
        <f>ASX200Table[[#This Row],[Price]]*ASX200Table[[#This Row],[Volume]]/1000000</f>
        <v>95.063628510000001</v>
      </c>
      <c r="K11" s="41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3">
        <v>63.19</v>
      </c>
      <c r="F12" s="23">
        <v>-0.42</v>
      </c>
      <c r="G12" s="23">
        <v>63.27</v>
      </c>
      <c r="H12" s="23">
        <v>62.62</v>
      </c>
      <c r="I12" s="22">
        <v>1428991</v>
      </c>
      <c r="J12" s="23">
        <f>ASX200Table[[#This Row],[Price]]*ASX200Table[[#This Row],[Volume]]/1000000</f>
        <v>90.297941289999997</v>
      </c>
      <c r="K12" s="41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 s="23">
        <f>ASX200Table[[#This Row],[Price]]*ASX200Table[[#This Row],[Volume]]/1000000</f>
        <v>70.450472519999991</v>
      </c>
      <c r="K13" s="41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 s="23">
        <f>ASX200Table[[#This Row],[Price]]*ASX200Table[[#This Row],[Volume]]/1000000</f>
        <v>42.894359200000004</v>
      </c>
      <c r="K14" s="41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3">
        <v>4.01</v>
      </c>
      <c r="F15" s="23">
        <v>-0.03</v>
      </c>
      <c r="G15" s="23">
        <v>4.04</v>
      </c>
      <c r="H15" s="23">
        <v>3.9950000000000001</v>
      </c>
      <c r="I15" s="22">
        <v>8756545</v>
      </c>
      <c r="J15" s="23">
        <f>ASX200Table[[#This Row],[Price]]*ASX200Table[[#This Row],[Volume]]/1000000</f>
        <v>35.113745449999996</v>
      </c>
      <c r="K15" s="41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3">
        <v>5.5</v>
      </c>
      <c r="F16" s="23">
        <v>-0.05</v>
      </c>
      <c r="G16" s="23">
        <v>5.6050000000000004</v>
      </c>
      <c r="H16" s="23">
        <v>5.48</v>
      </c>
      <c r="I16" s="22">
        <v>16126060</v>
      </c>
      <c r="J16" s="23">
        <f>ASX200Table[[#This Row],[Price]]*ASX200Table[[#This Row],[Volume]]/1000000</f>
        <v>88.693330000000003</v>
      </c>
      <c r="K16" s="41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3">
        <v>16.18</v>
      </c>
      <c r="F17" s="23">
        <v>0.11</v>
      </c>
      <c r="G17" s="23">
        <v>16.18</v>
      </c>
      <c r="H17" s="23">
        <v>15.89</v>
      </c>
      <c r="I17" s="22">
        <v>3023322</v>
      </c>
      <c r="J17" s="23">
        <f>ASX200Table[[#This Row],[Price]]*ASX200Table[[#This Row],[Volume]]/1000000</f>
        <v>48.917349960000003</v>
      </c>
      <c r="K17" s="41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 s="23">
        <f>ASX200Table[[#This Row],[Price]]*ASX200Table[[#This Row],[Volume]]/1000000</f>
        <v>120.39654169999999</v>
      </c>
      <c r="K18" s="41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3">
        <v>10.77</v>
      </c>
      <c r="F19" s="23">
        <v>-0.4</v>
      </c>
      <c r="G19" s="23">
        <v>10.94</v>
      </c>
      <c r="H19" s="23">
        <v>10.71</v>
      </c>
      <c r="I19" s="22">
        <v>16840707</v>
      </c>
      <c r="J19" s="23">
        <f>ASX200Table[[#This Row],[Price]]*ASX200Table[[#This Row],[Volume]]/1000000</f>
        <v>181.37441439</v>
      </c>
      <c r="K19" s="41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 s="23">
        <f>ASX200Table[[#This Row],[Price]]*ASX200Table[[#This Row],[Volume]]/1000000</f>
        <v>67.838514660000001</v>
      </c>
      <c r="K20" s="41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3">
        <v>6.72</v>
      </c>
      <c r="F21" s="23">
        <v>0</v>
      </c>
      <c r="G21" s="23">
        <v>6.7350000000000003</v>
      </c>
      <c r="H21" s="23">
        <v>6.6</v>
      </c>
      <c r="I21" s="22">
        <v>7535231</v>
      </c>
      <c r="J21" s="23">
        <f>ASX200Table[[#This Row],[Price]]*ASX200Table[[#This Row],[Volume]]/1000000</f>
        <v>50.636752319999999</v>
      </c>
      <c r="K21" s="41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 s="23">
        <f>ASX200Table[[#This Row],[Price]]*ASX200Table[[#This Row],[Volume]]/1000000</f>
        <v>39.440648400000001</v>
      </c>
      <c r="K22" s="41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 s="23">
        <f>ASX200Table[[#This Row],[Price]]*ASX200Table[[#This Row],[Volume]]/1000000</f>
        <v>41.781003400000003</v>
      </c>
      <c r="K23" s="41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3">
        <v>21.61</v>
      </c>
      <c r="F24" s="23">
        <v>-0.19</v>
      </c>
      <c r="G24" s="23">
        <v>21.75</v>
      </c>
      <c r="H24" s="23">
        <v>21.515000000000001</v>
      </c>
      <c r="I24" s="22">
        <v>2310639</v>
      </c>
      <c r="J24" s="23">
        <f>ASX200Table[[#This Row],[Price]]*ASX200Table[[#This Row],[Volume]]/1000000</f>
        <v>49.932908789999999</v>
      </c>
      <c r="K24" s="41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3">
        <v>5.13</v>
      </c>
      <c r="F25" s="23">
        <v>-0.02</v>
      </c>
      <c r="G25" s="23">
        <v>5.14</v>
      </c>
      <c r="H25" s="23">
        <v>5.07</v>
      </c>
      <c r="I25" s="22">
        <v>9659192</v>
      </c>
      <c r="J25" s="23">
        <f>ASX200Table[[#This Row],[Price]]*ASX200Table[[#This Row],[Volume]]/1000000</f>
        <v>49.55165496</v>
      </c>
      <c r="K25" s="41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3">
        <v>9.76</v>
      </c>
      <c r="F26" s="23">
        <v>-0.08</v>
      </c>
      <c r="G26" s="23">
        <v>9.8000000000000007</v>
      </c>
      <c r="H26" s="23">
        <v>9.6950000000000003</v>
      </c>
      <c r="I26" s="22">
        <v>4038067</v>
      </c>
      <c r="J26" s="23">
        <f>ASX200Table[[#This Row],[Price]]*ASX200Table[[#This Row],[Volume]]/1000000</f>
        <v>39.411533920000004</v>
      </c>
      <c r="K26" s="41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 s="23">
        <f>ASX200Table[[#This Row],[Price]]*ASX200Table[[#This Row],[Volume]]/1000000</f>
        <v>40.043922300000006</v>
      </c>
      <c r="K27" s="41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3">
        <v>75.010000000000005</v>
      </c>
      <c r="F28" s="23">
        <v>0.53</v>
      </c>
      <c r="G28" s="23">
        <v>75.25</v>
      </c>
      <c r="H28" s="23">
        <v>73.75</v>
      </c>
      <c r="I28" s="22">
        <v>327775</v>
      </c>
      <c r="J28" s="23">
        <f>ASX200Table[[#This Row],[Price]]*ASX200Table[[#This Row],[Volume]]/1000000</f>
        <v>24.586402750000001</v>
      </c>
      <c r="K28" s="41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3">
        <v>8.5299999999999994</v>
      </c>
      <c r="F29" s="23">
        <v>0.01</v>
      </c>
      <c r="G29" s="23">
        <v>8.5399999999999991</v>
      </c>
      <c r="H29" s="23">
        <v>8.41</v>
      </c>
      <c r="I29" s="22">
        <v>3712194</v>
      </c>
      <c r="J29" s="23">
        <f>ASX200Table[[#This Row],[Price]]*ASX200Table[[#This Row],[Volume]]/1000000</f>
        <v>31.665014819999996</v>
      </c>
      <c r="K29" s="41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 s="23">
        <f>ASX200Table[[#This Row],[Price]]*ASX200Table[[#This Row],[Volume]]/1000000</f>
        <v>11.653640079999999</v>
      </c>
      <c r="K30" s="41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3">
        <v>9.32</v>
      </c>
      <c r="F31" s="23">
        <v>0.06</v>
      </c>
      <c r="G31" s="23">
        <v>9.34</v>
      </c>
      <c r="H31" s="23">
        <v>9.19</v>
      </c>
      <c r="I31" s="22">
        <v>1880475</v>
      </c>
      <c r="J31" s="23">
        <f>ASX200Table[[#This Row],[Price]]*ASX200Table[[#This Row],[Volume]]/1000000</f>
        <v>17.526026999999999</v>
      </c>
      <c r="K31" s="41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3">
        <v>21.44</v>
      </c>
      <c r="F32" s="23">
        <v>-0.06</v>
      </c>
      <c r="G32" s="23">
        <v>21.57</v>
      </c>
      <c r="H32" s="23">
        <v>21.04</v>
      </c>
      <c r="I32" s="22">
        <v>1626363</v>
      </c>
      <c r="J32" s="23">
        <f>ASX200Table[[#This Row],[Price]]*ASX200Table[[#This Row],[Volume]]/1000000</f>
        <v>34.869222719999996</v>
      </c>
      <c r="K32" s="41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3">
        <v>7.46</v>
      </c>
      <c r="F33" s="23">
        <v>0.12</v>
      </c>
      <c r="G33" s="23">
        <v>7.53</v>
      </c>
      <c r="H33" s="23">
        <v>7.25</v>
      </c>
      <c r="I33" s="22">
        <v>10235154</v>
      </c>
      <c r="J33" s="23">
        <f>ASX200Table[[#This Row],[Price]]*ASX200Table[[#This Row],[Volume]]/1000000</f>
        <v>76.354248839999997</v>
      </c>
      <c r="K33" s="41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 s="23">
        <f>ASX200Table[[#This Row],[Price]]*ASX200Table[[#This Row],[Volume]]/1000000</f>
        <v>33.547312720000001</v>
      </c>
      <c r="K34" s="41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3">
        <v>5.17</v>
      </c>
      <c r="F35" s="23">
        <v>-0.02</v>
      </c>
      <c r="G35" s="23">
        <v>5.19</v>
      </c>
      <c r="H35" s="23">
        <v>5.08</v>
      </c>
      <c r="I35" s="22">
        <v>4020076</v>
      </c>
      <c r="J35" s="23">
        <f>ASX200Table[[#This Row],[Price]]*ASX200Table[[#This Row],[Volume]]/1000000</f>
        <v>20.78379292</v>
      </c>
      <c r="K35" s="41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3">
        <v>4.45</v>
      </c>
      <c r="F36" s="23">
        <v>0.05</v>
      </c>
      <c r="G36" s="23">
        <v>4.47</v>
      </c>
      <c r="H36" s="23">
        <v>4.3949999999999996</v>
      </c>
      <c r="I36" s="22">
        <v>11387404</v>
      </c>
      <c r="J36" s="23">
        <f>ASX200Table[[#This Row],[Price]]*ASX200Table[[#This Row],[Volume]]/1000000</f>
        <v>50.673947800000008</v>
      </c>
      <c r="K36" s="41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3">
        <v>5.7</v>
      </c>
      <c r="F37" s="23">
        <v>-0.2</v>
      </c>
      <c r="G37" s="23">
        <v>5.83</v>
      </c>
      <c r="H37" s="23">
        <v>5.7</v>
      </c>
      <c r="I37" s="22">
        <v>7463335</v>
      </c>
      <c r="J37" s="23">
        <f>ASX200Table[[#This Row],[Price]]*ASX200Table[[#This Row],[Volume]]/1000000</f>
        <v>42.541009500000001</v>
      </c>
      <c r="K37" s="41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3">
        <v>53.78</v>
      </c>
      <c r="F38" s="23">
        <v>-0.65</v>
      </c>
      <c r="G38" s="23">
        <v>54.21</v>
      </c>
      <c r="H38" s="23">
        <v>53.39</v>
      </c>
      <c r="I38" s="22">
        <v>574452</v>
      </c>
      <c r="J38" s="23">
        <f>ASX200Table[[#This Row],[Price]]*ASX200Table[[#This Row],[Volume]]/1000000</f>
        <v>30.894028560000002</v>
      </c>
      <c r="K38" s="41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3">
        <v>6.4</v>
      </c>
      <c r="F39" s="23">
        <v>-0.04</v>
      </c>
      <c r="G39" s="23">
        <v>6.4550000000000001</v>
      </c>
      <c r="H39" s="23">
        <v>6.36</v>
      </c>
      <c r="I39" s="22">
        <v>3203849</v>
      </c>
      <c r="J39" s="23">
        <f>ASX200Table[[#This Row],[Price]]*ASX200Table[[#This Row],[Volume]]/1000000</f>
        <v>20.504633600000002</v>
      </c>
      <c r="K39" s="41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3">
        <v>9.75</v>
      </c>
      <c r="F40" s="23">
        <v>-0.03</v>
      </c>
      <c r="G40" s="23">
        <v>9.7799999999999994</v>
      </c>
      <c r="H40" s="23">
        <v>9.59</v>
      </c>
      <c r="I40" s="22">
        <v>2583337</v>
      </c>
      <c r="J40" s="23">
        <f>ASX200Table[[#This Row],[Price]]*ASX200Table[[#This Row],[Volume]]/1000000</f>
        <v>25.187535749999999</v>
      </c>
      <c r="K40" s="41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3">
        <v>22.65</v>
      </c>
      <c r="F41" s="23">
        <v>-0.28000000000000003</v>
      </c>
      <c r="G41" s="23">
        <v>22.68</v>
      </c>
      <c r="H41" s="23">
        <v>22.28</v>
      </c>
      <c r="I41" s="22">
        <v>1502827</v>
      </c>
      <c r="J41" s="23">
        <f>ASX200Table[[#This Row],[Price]]*ASX200Table[[#This Row],[Volume]]/1000000</f>
        <v>34.039031549999997</v>
      </c>
      <c r="K41" s="41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3">
        <v>16.3</v>
      </c>
      <c r="F42" s="23">
        <v>-0.15</v>
      </c>
      <c r="G42" s="23">
        <v>16.38</v>
      </c>
      <c r="H42" s="23">
        <v>16.02</v>
      </c>
      <c r="I42" s="22">
        <v>1483053</v>
      </c>
      <c r="J42" s="23">
        <f>ASX200Table[[#This Row],[Price]]*ASX200Table[[#This Row],[Volume]]/1000000</f>
        <v>24.173763900000001</v>
      </c>
      <c r="K42" s="41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3">
        <v>8.39</v>
      </c>
      <c r="F43" s="23">
        <v>0.08</v>
      </c>
      <c r="G43" s="23">
        <v>8.41</v>
      </c>
      <c r="H43" s="23">
        <v>8.25</v>
      </c>
      <c r="I43" s="22">
        <v>1840750</v>
      </c>
      <c r="J43" s="23">
        <f>ASX200Table[[#This Row],[Price]]*ASX200Table[[#This Row],[Volume]]/1000000</f>
        <v>15.443892500000002</v>
      </c>
      <c r="K43" s="41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 s="23">
        <f>ASX200Table[[#This Row],[Price]]*ASX200Table[[#This Row],[Volume]]/1000000</f>
        <v>58.503726540000002</v>
      </c>
      <c r="K44" s="41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3">
        <v>68.239999999999995</v>
      </c>
      <c r="F45" s="23">
        <v>-0.15</v>
      </c>
      <c r="G45" s="23">
        <v>68.55</v>
      </c>
      <c r="H45" s="23">
        <v>67.599999999999994</v>
      </c>
      <c r="I45" s="22">
        <v>206832</v>
      </c>
      <c r="J45" s="23">
        <f>ASX200Table[[#This Row],[Price]]*ASX200Table[[#This Row],[Volume]]/1000000</f>
        <v>14.114215679999999</v>
      </c>
      <c r="K45" s="41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3">
        <v>4.99</v>
      </c>
      <c r="F46" s="23">
        <v>-0.02</v>
      </c>
      <c r="G46" s="23">
        <v>5.0199999999999996</v>
      </c>
      <c r="H46" s="23">
        <v>4.9400000000000004</v>
      </c>
      <c r="I46" s="22">
        <v>10405922</v>
      </c>
      <c r="J46" s="23">
        <f>ASX200Table[[#This Row],[Price]]*ASX200Table[[#This Row],[Volume]]/1000000</f>
        <v>51.925550780000002</v>
      </c>
      <c r="K46" s="41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3">
        <v>11.76</v>
      </c>
      <c r="F47" s="23">
        <v>0.08</v>
      </c>
      <c r="G47" s="23">
        <v>11.77</v>
      </c>
      <c r="H47" s="23">
        <v>11.6</v>
      </c>
      <c r="I47" s="22">
        <v>1035699</v>
      </c>
      <c r="J47" s="23">
        <f>ASX200Table[[#This Row],[Price]]*ASX200Table[[#This Row],[Volume]]/1000000</f>
        <v>12.17982024</v>
      </c>
      <c r="K47" s="41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3">
        <v>157.5</v>
      </c>
      <c r="F48" s="23">
        <v>4.4800000000000004</v>
      </c>
      <c r="G48" s="23">
        <v>158</v>
      </c>
      <c r="H48" s="23">
        <v>152.05000000000001</v>
      </c>
      <c r="I48" s="22">
        <v>373819</v>
      </c>
      <c r="J48" s="23">
        <f>ASX200Table[[#This Row],[Price]]*ASX200Table[[#This Row],[Volume]]/1000000</f>
        <v>58.876492499999998</v>
      </c>
      <c r="K48" s="41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3">
        <v>32.590000000000003</v>
      </c>
      <c r="F49" s="23">
        <v>0.03</v>
      </c>
      <c r="G49" s="23">
        <v>32.76</v>
      </c>
      <c r="H49" s="23">
        <v>32.06</v>
      </c>
      <c r="I49" s="22">
        <v>774894</v>
      </c>
      <c r="J49" s="23">
        <f>ASX200Table[[#This Row],[Price]]*ASX200Table[[#This Row],[Volume]]/1000000</f>
        <v>25.253795459999999</v>
      </c>
      <c r="K49" s="41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3">
        <v>6.98</v>
      </c>
      <c r="F50" s="23">
        <v>0.01</v>
      </c>
      <c r="G50" s="23">
        <v>6.98</v>
      </c>
      <c r="H50" s="23">
        <v>6.86</v>
      </c>
      <c r="I50" s="22">
        <v>3098463</v>
      </c>
      <c r="J50" s="23">
        <f>ASX200Table[[#This Row],[Price]]*ASX200Table[[#This Row],[Volume]]/1000000</f>
        <v>21.627271740000001</v>
      </c>
      <c r="K50" s="41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3">
        <v>2.2999999999999998</v>
      </c>
      <c r="F51" s="23">
        <v>0</v>
      </c>
      <c r="G51" s="23">
        <v>2.3199999999999998</v>
      </c>
      <c r="H51" s="23">
        <v>2.27</v>
      </c>
      <c r="I51" s="22">
        <v>16176229</v>
      </c>
      <c r="J51" s="23">
        <f>ASX200Table[[#This Row],[Price]]*ASX200Table[[#This Row],[Volume]]/1000000</f>
        <v>37.205326699999993</v>
      </c>
      <c r="K51" s="41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3">
        <v>13.79</v>
      </c>
      <c r="F52" s="23">
        <v>-7.0000000000000007E-2</v>
      </c>
      <c r="G52" s="23">
        <v>13.94</v>
      </c>
      <c r="H52" s="23">
        <v>13.67</v>
      </c>
      <c r="I52" s="22">
        <v>3020132</v>
      </c>
      <c r="J52" s="23">
        <f>ASX200Table[[#This Row],[Price]]*ASX200Table[[#This Row],[Volume]]/1000000</f>
        <v>41.647620279999991</v>
      </c>
      <c r="K52" s="41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3">
        <v>14.11</v>
      </c>
      <c r="F53" s="23">
        <v>-0.03</v>
      </c>
      <c r="G53" s="23">
        <v>14.18</v>
      </c>
      <c r="H53" s="23">
        <v>13.9</v>
      </c>
      <c r="I53" s="22">
        <v>2257937</v>
      </c>
      <c r="J53" s="23">
        <f>ASX200Table[[#This Row],[Price]]*ASX200Table[[#This Row],[Volume]]/1000000</f>
        <v>31.859491070000001</v>
      </c>
      <c r="K53" s="41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3">
        <v>18.13</v>
      </c>
      <c r="F54" s="23">
        <v>0.16</v>
      </c>
      <c r="G54" s="23">
        <v>18.23</v>
      </c>
      <c r="H54" s="23">
        <v>17.510000000000002</v>
      </c>
      <c r="I54" s="22">
        <v>1537028</v>
      </c>
      <c r="J54" s="23">
        <f>ASX200Table[[#This Row],[Price]]*ASX200Table[[#This Row],[Volume]]/1000000</f>
        <v>27.866317639999998</v>
      </c>
      <c r="K54" s="41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 s="23">
        <f>ASX200Table[[#This Row],[Price]]*ASX200Table[[#This Row],[Volume]]/1000000</f>
        <v>16.508959319999999</v>
      </c>
      <c r="K55" s="41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3">
        <v>19.57</v>
      </c>
      <c r="F56" s="23">
        <v>-0.08</v>
      </c>
      <c r="G56" s="23">
        <v>19.600000000000001</v>
      </c>
      <c r="H56" s="23">
        <v>19.38</v>
      </c>
      <c r="I56" s="22">
        <v>863134</v>
      </c>
      <c r="J56" s="23">
        <f>ASX200Table[[#This Row],[Price]]*ASX200Table[[#This Row],[Volume]]/1000000</f>
        <v>16.891532379999997</v>
      </c>
      <c r="K56" s="41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3">
        <v>12.14</v>
      </c>
      <c r="F57" s="23">
        <v>0.25</v>
      </c>
      <c r="G57" s="23">
        <v>12.185</v>
      </c>
      <c r="H57" s="23">
        <v>11.76</v>
      </c>
      <c r="I57" s="22">
        <v>3825354</v>
      </c>
      <c r="J57" s="23">
        <f>ASX200Table[[#This Row],[Price]]*ASX200Table[[#This Row],[Volume]]/1000000</f>
        <v>46.439797560000002</v>
      </c>
      <c r="K57" s="41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 s="23">
        <f>ASX200Table[[#This Row],[Price]]*ASX200Table[[#This Row],[Volume]]/1000000</f>
        <v>16.734450110000001</v>
      </c>
      <c r="K58" s="41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3">
        <v>3.62</v>
      </c>
      <c r="F59" s="23">
        <v>-0.01</v>
      </c>
      <c r="G59" s="23">
        <v>3.63</v>
      </c>
      <c r="H59" s="23">
        <v>3.59</v>
      </c>
      <c r="I59" s="22">
        <v>1165263</v>
      </c>
      <c r="J59" s="23">
        <f>ASX200Table[[#This Row],[Price]]*ASX200Table[[#This Row],[Volume]]/1000000</f>
        <v>4.2182520600000002</v>
      </c>
      <c r="K59" s="41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3">
        <v>8.4700000000000006</v>
      </c>
      <c r="F60" s="23">
        <v>-0.01</v>
      </c>
      <c r="G60" s="23">
        <v>8.5549999999999997</v>
      </c>
      <c r="H60" s="23">
        <v>8.44</v>
      </c>
      <c r="I60" s="22">
        <v>2082558</v>
      </c>
      <c r="J60" s="23">
        <f>ASX200Table[[#This Row],[Price]]*ASX200Table[[#This Row],[Volume]]/1000000</f>
        <v>17.639266260000003</v>
      </c>
      <c r="K60" s="41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3">
        <v>16.78</v>
      </c>
      <c r="F61" s="23">
        <v>-0.28999999999999998</v>
      </c>
      <c r="G61" s="23">
        <v>17.05</v>
      </c>
      <c r="H61" s="23">
        <v>16.7</v>
      </c>
      <c r="I61" s="22">
        <v>1883957</v>
      </c>
      <c r="J61" s="23">
        <f>ASX200Table[[#This Row],[Price]]*ASX200Table[[#This Row],[Volume]]/1000000</f>
        <v>31.61279846</v>
      </c>
      <c r="K61" s="41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3">
        <v>10.62</v>
      </c>
      <c r="F62" s="23">
        <v>0.05</v>
      </c>
      <c r="G62" s="23">
        <v>10.63</v>
      </c>
      <c r="H62" s="23">
        <v>10.54</v>
      </c>
      <c r="I62" s="22">
        <v>249846</v>
      </c>
      <c r="J62" s="23">
        <f>ASX200Table[[#This Row],[Price]]*ASX200Table[[#This Row],[Volume]]/1000000</f>
        <v>2.6533645200000002</v>
      </c>
      <c r="K62" s="41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3">
        <v>1.7</v>
      </c>
      <c r="F63" s="23">
        <v>0.01</v>
      </c>
      <c r="G63" s="23">
        <v>1.7</v>
      </c>
      <c r="H63" s="23">
        <v>1.665</v>
      </c>
      <c r="I63" s="22">
        <v>4838883</v>
      </c>
      <c r="J63" s="23">
        <f>ASX200Table[[#This Row],[Price]]*ASX200Table[[#This Row],[Volume]]/1000000</f>
        <v>8.2261010999999993</v>
      </c>
      <c r="K63" s="41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 s="23">
        <f>ASX200Table[[#This Row],[Price]]*ASX200Table[[#This Row],[Volume]]/1000000</f>
        <v>15.183906360000002</v>
      </c>
      <c r="K64" s="41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3">
        <v>3.4</v>
      </c>
      <c r="F65" s="23">
        <v>-0.02</v>
      </c>
      <c r="G65" s="23">
        <v>3.4</v>
      </c>
      <c r="H65" s="23">
        <v>3.3250000000000002</v>
      </c>
      <c r="I65" s="22">
        <v>3228585</v>
      </c>
      <c r="J65" s="23">
        <f>ASX200Table[[#This Row],[Price]]*ASX200Table[[#This Row],[Volume]]/1000000</f>
        <v>10.977188999999999</v>
      </c>
      <c r="K65" s="41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3">
        <v>2.0499999999999998</v>
      </c>
      <c r="F66" s="23">
        <v>-0.01</v>
      </c>
      <c r="G66" s="23">
        <v>2.0499999999999998</v>
      </c>
      <c r="H66" s="23">
        <v>2</v>
      </c>
      <c r="I66" s="22">
        <v>5610857</v>
      </c>
      <c r="J66" s="23">
        <f>ASX200Table[[#This Row],[Price]]*ASX200Table[[#This Row],[Volume]]/1000000</f>
        <v>11.50225685</v>
      </c>
      <c r="K66" s="41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3">
        <v>12.33</v>
      </c>
      <c r="F67" s="23">
        <v>-0.09</v>
      </c>
      <c r="G67" s="23">
        <v>12.34</v>
      </c>
      <c r="H67" s="23">
        <v>12.12</v>
      </c>
      <c r="I67" s="22">
        <v>1963617</v>
      </c>
      <c r="J67" s="23">
        <f>ASX200Table[[#This Row],[Price]]*ASX200Table[[#This Row],[Volume]]/1000000</f>
        <v>24.211397609999999</v>
      </c>
      <c r="K67" s="41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3">
        <v>7.82</v>
      </c>
      <c r="F68" s="23">
        <v>0.04</v>
      </c>
      <c r="G68" s="23">
        <v>7.84</v>
      </c>
      <c r="H68" s="23">
        <v>7.68</v>
      </c>
      <c r="I68" s="22">
        <v>902062</v>
      </c>
      <c r="J68" s="23">
        <f>ASX200Table[[#This Row],[Price]]*ASX200Table[[#This Row],[Volume]]/1000000</f>
        <v>7.0541248400000001</v>
      </c>
      <c r="K68" s="41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 s="23">
        <f>ASX200Table[[#This Row],[Price]]*ASX200Table[[#This Row],[Volume]]/1000000</f>
        <v>9.9734657999999996</v>
      </c>
      <c r="K69" s="41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3">
        <v>4.38</v>
      </c>
      <c r="F70" s="23">
        <v>0</v>
      </c>
      <c r="G70" s="23">
        <v>4.4000000000000004</v>
      </c>
      <c r="H70" s="23">
        <v>4.3</v>
      </c>
      <c r="I70" s="22">
        <v>1665463</v>
      </c>
      <c r="J70" s="23">
        <f>ASX200Table[[#This Row],[Price]]*ASX200Table[[#This Row],[Volume]]/1000000</f>
        <v>7.2947279399999996</v>
      </c>
      <c r="K70" s="41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3">
        <v>12.68</v>
      </c>
      <c r="F71" s="23">
        <v>-0.05</v>
      </c>
      <c r="G71" s="23">
        <v>12.68</v>
      </c>
      <c r="H71" s="23">
        <v>12.24</v>
      </c>
      <c r="I71" s="22">
        <v>1188659</v>
      </c>
      <c r="J71" s="23">
        <f>ASX200Table[[#This Row],[Price]]*ASX200Table[[#This Row],[Volume]]/1000000</f>
        <v>15.072196119999999</v>
      </c>
      <c r="K71" s="41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3">
        <v>24.77</v>
      </c>
      <c r="F72" s="23">
        <v>0.1</v>
      </c>
      <c r="G72" s="23">
        <v>24.85</v>
      </c>
      <c r="H72" s="23">
        <v>24.32</v>
      </c>
      <c r="I72" s="22">
        <v>413587</v>
      </c>
      <c r="J72" s="23">
        <f>ASX200Table[[#This Row],[Price]]*ASX200Table[[#This Row],[Volume]]/1000000</f>
        <v>10.244549989999999</v>
      </c>
      <c r="K72" s="41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3">
        <v>44.97</v>
      </c>
      <c r="F73" s="23">
        <v>1.25</v>
      </c>
      <c r="G73" s="23">
        <v>45.18</v>
      </c>
      <c r="H73" s="23">
        <v>42.57</v>
      </c>
      <c r="I73" s="22">
        <v>936763</v>
      </c>
      <c r="J73" s="23">
        <f>ASX200Table[[#This Row],[Price]]*ASX200Table[[#This Row],[Volume]]/1000000</f>
        <v>42.126232109999997</v>
      </c>
      <c r="K73" s="41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3">
        <v>46.21</v>
      </c>
      <c r="F74" s="23">
        <v>-1.1299999999999999</v>
      </c>
      <c r="G74" s="23">
        <v>46.87</v>
      </c>
      <c r="H74" s="23">
        <v>45.85</v>
      </c>
      <c r="I74" s="22">
        <v>335173</v>
      </c>
      <c r="J74" s="23">
        <f>ASX200Table[[#This Row],[Price]]*ASX200Table[[#This Row],[Volume]]/1000000</f>
        <v>15.48834433</v>
      </c>
      <c r="K74" s="41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3">
        <v>2.69</v>
      </c>
      <c r="F75" s="23">
        <v>-0.02</v>
      </c>
      <c r="G75" s="23">
        <v>2.71</v>
      </c>
      <c r="H75" s="23">
        <v>2.67</v>
      </c>
      <c r="I75" s="22">
        <v>3111425</v>
      </c>
      <c r="J75" s="23">
        <f>ASX200Table[[#This Row],[Price]]*ASX200Table[[#This Row],[Volume]]/1000000</f>
        <v>8.3697332499999995</v>
      </c>
      <c r="K75" s="41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 s="23">
        <f>ASX200Table[[#This Row],[Price]]*ASX200Table[[#This Row],[Volume]]/1000000</f>
        <v>9.1971152999999983</v>
      </c>
      <c r="K76" s="41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3">
        <v>2.52</v>
      </c>
      <c r="F77" s="23">
        <v>0.02</v>
      </c>
      <c r="G77" s="23">
        <v>2.5299999999999998</v>
      </c>
      <c r="H77" s="23">
        <v>2.48</v>
      </c>
      <c r="I77" s="22">
        <v>4882179</v>
      </c>
      <c r="J77" s="23">
        <f>ASX200Table[[#This Row],[Price]]*ASX200Table[[#This Row],[Volume]]/1000000</f>
        <v>12.30309108</v>
      </c>
      <c r="K77" s="41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3">
        <v>6.81</v>
      </c>
      <c r="F78" s="23">
        <v>-0.16</v>
      </c>
      <c r="G78" s="23">
        <v>6.86</v>
      </c>
      <c r="H78" s="23">
        <v>6.75</v>
      </c>
      <c r="I78" s="22">
        <v>2101516</v>
      </c>
      <c r="J78" s="23">
        <f>ASX200Table[[#This Row],[Price]]*ASX200Table[[#This Row],[Volume]]/1000000</f>
        <v>14.311323959999999</v>
      </c>
      <c r="K78" s="41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3">
        <v>7.88</v>
      </c>
      <c r="F79" s="23">
        <v>-0.12</v>
      </c>
      <c r="G79" s="23">
        <v>7.9</v>
      </c>
      <c r="H79" s="23">
        <v>7.79</v>
      </c>
      <c r="I79" s="22">
        <v>897709</v>
      </c>
      <c r="J79" s="23">
        <f>ASX200Table[[#This Row],[Price]]*ASX200Table[[#This Row],[Volume]]/1000000</f>
        <v>7.07394692</v>
      </c>
      <c r="K79" s="41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 s="23">
        <f>ASX200Table[[#This Row],[Price]]*ASX200Table[[#This Row],[Volume]]/1000000</f>
        <v>12.388244</v>
      </c>
      <c r="K80" s="41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3">
        <v>9.26</v>
      </c>
      <c r="F81" s="23">
        <v>-0.05</v>
      </c>
      <c r="G81" s="23">
        <v>9.27</v>
      </c>
      <c r="H81" s="23">
        <v>9.17</v>
      </c>
      <c r="I81" s="22">
        <v>1571633</v>
      </c>
      <c r="J81" s="23">
        <f>ASX200Table[[#This Row],[Price]]*ASX200Table[[#This Row],[Volume]]/1000000</f>
        <v>14.55332158</v>
      </c>
      <c r="K81" s="41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3">
        <v>2.39</v>
      </c>
      <c r="F82" s="23">
        <v>0.01</v>
      </c>
      <c r="G82" s="23">
        <v>2.4</v>
      </c>
      <c r="H82" s="23">
        <v>2.355</v>
      </c>
      <c r="I82" s="22">
        <v>7342033</v>
      </c>
      <c r="J82" s="23">
        <f>ASX200Table[[#This Row],[Price]]*ASX200Table[[#This Row],[Volume]]/1000000</f>
        <v>17.54745887</v>
      </c>
      <c r="K82" s="41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 s="23">
        <f>ASX200Table[[#This Row],[Price]]*ASX200Table[[#This Row],[Volume]]/1000000</f>
        <v>13.169817440000001</v>
      </c>
      <c r="K83" s="41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3">
        <v>2.17</v>
      </c>
      <c r="F84" s="23">
        <v>-0.02</v>
      </c>
      <c r="G84" s="23">
        <v>2.1749999999999998</v>
      </c>
      <c r="H84" s="23">
        <v>2.15</v>
      </c>
      <c r="I84" s="22">
        <v>3557700</v>
      </c>
      <c r="J84" s="23">
        <f>ASX200Table[[#This Row],[Price]]*ASX200Table[[#This Row],[Volume]]/1000000</f>
        <v>7.7202089999999997</v>
      </c>
      <c r="K84" s="41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 s="23">
        <f>ASX200Table[[#This Row],[Price]]*ASX200Table[[#This Row],[Volume]]/1000000</f>
        <v>9.2409339999999993</v>
      </c>
      <c r="K85" s="41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3">
        <v>5.96</v>
      </c>
      <c r="F86" s="23">
        <v>0.12</v>
      </c>
      <c r="G86" s="23">
        <v>5.9950000000000001</v>
      </c>
      <c r="H86" s="23">
        <v>5.74</v>
      </c>
      <c r="I86" s="22">
        <v>2523345</v>
      </c>
      <c r="J86" s="23">
        <f>ASX200Table[[#This Row],[Price]]*ASX200Table[[#This Row],[Volume]]/1000000</f>
        <v>15.0391362</v>
      </c>
      <c r="K86" s="41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 s="23">
        <f>ASX200Table[[#This Row],[Price]]*ASX200Table[[#This Row],[Volume]]/1000000</f>
        <v>37.73369963999999</v>
      </c>
      <c r="K87" s="41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 s="23">
        <f>ASX200Table[[#This Row],[Price]]*ASX200Table[[#This Row],[Volume]]/1000000</f>
        <v>2.6741880300000003</v>
      </c>
      <c r="K88" s="41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3">
        <v>10.45</v>
      </c>
      <c r="F89" s="23">
        <v>-0.22</v>
      </c>
      <c r="G89" s="23">
        <v>10.58</v>
      </c>
      <c r="H89" s="23">
        <v>10.44</v>
      </c>
      <c r="I89" s="22">
        <v>1079102</v>
      </c>
      <c r="J89" s="23">
        <f>ASX200Table[[#This Row],[Price]]*ASX200Table[[#This Row],[Volume]]/1000000</f>
        <v>11.276615899999998</v>
      </c>
      <c r="K89" s="41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3">
        <v>5.33</v>
      </c>
      <c r="F90" s="23">
        <v>-0.04</v>
      </c>
      <c r="G90" s="23">
        <v>5.37</v>
      </c>
      <c r="H90" s="23">
        <v>5.25</v>
      </c>
      <c r="I90" s="22">
        <v>663784</v>
      </c>
      <c r="J90" s="23">
        <f>ASX200Table[[#This Row],[Price]]*ASX200Table[[#This Row],[Volume]]/1000000</f>
        <v>3.5379687200000003</v>
      </c>
      <c r="K90" s="41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3">
        <v>11</v>
      </c>
      <c r="F91" s="23">
        <v>-0.04</v>
      </c>
      <c r="G91" s="23">
        <v>11.04</v>
      </c>
      <c r="H91" s="23">
        <v>10.88</v>
      </c>
      <c r="I91" s="22">
        <v>898061</v>
      </c>
      <c r="J91" s="23">
        <f>ASX200Table[[#This Row],[Price]]*ASX200Table[[#This Row],[Volume]]/1000000</f>
        <v>9.8786710000000006</v>
      </c>
      <c r="K91" s="41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3">
        <v>3.08</v>
      </c>
      <c r="F92" s="23">
        <v>-0.01</v>
      </c>
      <c r="G92" s="23">
        <v>3.09</v>
      </c>
      <c r="H92" s="23">
        <v>3.03</v>
      </c>
      <c r="I92" s="22">
        <v>4587753</v>
      </c>
      <c r="J92" s="23">
        <f>ASX200Table[[#This Row],[Price]]*ASX200Table[[#This Row],[Volume]]/1000000</f>
        <v>14.13027924</v>
      </c>
      <c r="K92" s="41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3">
        <v>5.79</v>
      </c>
      <c r="F93" s="23">
        <v>-0.01</v>
      </c>
      <c r="G93" s="23">
        <v>5.8</v>
      </c>
      <c r="H93" s="23">
        <v>5.7</v>
      </c>
      <c r="I93" s="22">
        <v>1209202</v>
      </c>
      <c r="J93" s="23">
        <f>ASX200Table[[#This Row],[Price]]*ASX200Table[[#This Row],[Volume]]/1000000</f>
        <v>7.0012795800000003</v>
      </c>
      <c r="K93" s="41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3">
        <v>21.67</v>
      </c>
      <c r="F94" s="23">
        <v>-0.16</v>
      </c>
      <c r="G94" s="23">
        <v>21.7</v>
      </c>
      <c r="H94" s="23">
        <v>21.18</v>
      </c>
      <c r="I94" s="22">
        <v>675145</v>
      </c>
      <c r="J94" s="23">
        <f>ASX200Table[[#This Row],[Price]]*ASX200Table[[#This Row],[Volume]]/1000000</f>
        <v>14.63039215</v>
      </c>
      <c r="K94" s="41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 s="23">
        <f>ASX200Table[[#This Row],[Price]]*ASX200Table[[#This Row],[Volume]]/1000000</f>
        <v>30.45700965</v>
      </c>
      <c r="K95" s="41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 s="23">
        <f>ASX200Table[[#This Row],[Price]]*ASX200Table[[#This Row],[Volume]]/1000000</f>
        <v>13.86723492</v>
      </c>
      <c r="K96" s="41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 s="23">
        <f>ASX200Table[[#This Row],[Price]]*ASX200Table[[#This Row],[Volume]]/1000000</f>
        <v>23.961500440000002</v>
      </c>
      <c r="K97" s="41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 s="23">
        <f>ASX200Table[[#This Row],[Price]]*ASX200Table[[#This Row],[Volume]]/1000000</f>
        <v>9.1968079899999999</v>
      </c>
      <c r="K98" s="41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3">
        <v>25.62</v>
      </c>
      <c r="F99" s="23">
        <v>0.12</v>
      </c>
      <c r="G99" s="23">
        <v>25.73</v>
      </c>
      <c r="H99" s="23">
        <v>24.9</v>
      </c>
      <c r="I99" s="22">
        <v>557774</v>
      </c>
      <c r="J99" s="23">
        <f>ASX200Table[[#This Row],[Price]]*ASX200Table[[#This Row],[Volume]]/1000000</f>
        <v>14.290169880000001</v>
      </c>
      <c r="K99" s="41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3">
        <v>4.7699999999999996</v>
      </c>
      <c r="F100" s="23">
        <v>0</v>
      </c>
      <c r="G100" s="23">
        <v>4.79</v>
      </c>
      <c r="H100" s="23">
        <v>4.72</v>
      </c>
      <c r="I100" s="22">
        <v>1230442</v>
      </c>
      <c r="J100" s="23">
        <f>ASX200Table[[#This Row],[Price]]*ASX200Table[[#This Row],[Volume]]/1000000</f>
        <v>5.8692083400000001</v>
      </c>
      <c r="K100" s="41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3">
        <v>4.9000000000000004</v>
      </c>
      <c r="F101" s="23">
        <v>-0.06</v>
      </c>
      <c r="G101" s="23">
        <v>4.95</v>
      </c>
      <c r="H101" s="23">
        <v>4.87</v>
      </c>
      <c r="I101" s="22">
        <v>2814835</v>
      </c>
      <c r="J101" s="23">
        <f>ASX200Table[[#This Row],[Price]]*ASX200Table[[#This Row],[Volume]]/1000000</f>
        <v>13.792691500000002</v>
      </c>
      <c r="K101" s="41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3">
        <v>14.17</v>
      </c>
      <c r="F102" s="23">
        <v>-0.14000000000000001</v>
      </c>
      <c r="G102" s="23">
        <v>14.255000000000001</v>
      </c>
      <c r="H102" s="23">
        <v>13.8</v>
      </c>
      <c r="I102" s="22">
        <v>1015193</v>
      </c>
      <c r="J102" s="23">
        <f>ASX200Table[[#This Row],[Price]]*ASX200Table[[#This Row],[Volume]]/1000000</f>
        <v>14.38528481</v>
      </c>
      <c r="K102" s="41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3">
        <v>8.59</v>
      </c>
      <c r="F103" s="23">
        <v>-0.17</v>
      </c>
      <c r="G103" s="23">
        <v>8.66</v>
      </c>
      <c r="H103" s="23">
        <v>8.52</v>
      </c>
      <c r="I103" s="22">
        <v>1601817</v>
      </c>
      <c r="J103" s="23">
        <f>ASX200Table[[#This Row],[Price]]*ASX200Table[[#This Row],[Volume]]/1000000</f>
        <v>13.759608029999999</v>
      </c>
      <c r="K103" s="41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3">
        <v>6.74</v>
      </c>
      <c r="F104" s="23">
        <v>0</v>
      </c>
      <c r="G104" s="23">
        <v>6.76</v>
      </c>
      <c r="H104" s="23">
        <v>6.64</v>
      </c>
      <c r="I104" s="22">
        <v>1055570</v>
      </c>
      <c r="J104" s="23">
        <f>ASX200Table[[#This Row],[Price]]*ASX200Table[[#This Row],[Volume]]/1000000</f>
        <v>7.1145417999999996</v>
      </c>
      <c r="K104" s="41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3">
        <v>2.6</v>
      </c>
      <c r="F105" s="23">
        <v>0</v>
      </c>
      <c r="G105" s="23">
        <v>2.6</v>
      </c>
      <c r="H105" s="23">
        <v>2.56</v>
      </c>
      <c r="I105" s="22">
        <v>1839330</v>
      </c>
      <c r="J105" s="23">
        <f>ASX200Table[[#This Row],[Price]]*ASX200Table[[#This Row],[Volume]]/1000000</f>
        <v>4.7822579999999997</v>
      </c>
      <c r="K105" s="41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3">
        <v>14.57</v>
      </c>
      <c r="F106" s="23">
        <v>0.1</v>
      </c>
      <c r="G106" s="23">
        <v>14.6</v>
      </c>
      <c r="H106" s="23">
        <v>14.13</v>
      </c>
      <c r="I106" s="22">
        <v>1960501</v>
      </c>
      <c r="J106" s="23">
        <f>ASX200Table[[#This Row],[Price]]*ASX200Table[[#This Row],[Volume]]/1000000</f>
        <v>28.564499569999999</v>
      </c>
      <c r="K106" s="41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3">
        <v>5.72</v>
      </c>
      <c r="F107" s="23">
        <v>-0.02</v>
      </c>
      <c r="G107" s="23">
        <v>5.72</v>
      </c>
      <c r="H107" s="23">
        <v>5.64</v>
      </c>
      <c r="I107" s="22">
        <v>2428285</v>
      </c>
      <c r="J107" s="23">
        <f>ASX200Table[[#This Row],[Price]]*ASX200Table[[#This Row],[Volume]]/1000000</f>
        <v>13.889790199999998</v>
      </c>
      <c r="K107" s="41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3">
        <v>49.5</v>
      </c>
      <c r="F108" s="23">
        <v>0.06</v>
      </c>
      <c r="G108" s="23">
        <v>49.58</v>
      </c>
      <c r="H108" s="23">
        <v>48.74</v>
      </c>
      <c r="I108" s="22">
        <v>142291</v>
      </c>
      <c r="J108" s="23">
        <f>ASX200Table[[#This Row],[Price]]*ASX200Table[[#This Row],[Volume]]/1000000</f>
        <v>7.0434045000000003</v>
      </c>
      <c r="K108" s="41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3">
        <v>3.65</v>
      </c>
      <c r="F109" s="23">
        <v>-0.02</v>
      </c>
      <c r="G109" s="23">
        <v>3.67</v>
      </c>
      <c r="H109" s="23">
        <v>3.62</v>
      </c>
      <c r="I109" s="22">
        <v>748169</v>
      </c>
      <c r="J109" s="23">
        <f>ASX200Table[[#This Row],[Price]]*ASX200Table[[#This Row],[Volume]]/1000000</f>
        <v>2.7308168500000001</v>
      </c>
      <c r="K109" s="41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3">
        <v>23.49</v>
      </c>
      <c r="F110" s="23">
        <v>-0.23</v>
      </c>
      <c r="G110" s="23">
        <v>23.51</v>
      </c>
      <c r="H110" s="23">
        <v>23.17</v>
      </c>
      <c r="I110" s="22">
        <v>214121</v>
      </c>
      <c r="J110" s="23">
        <f>ASX200Table[[#This Row],[Price]]*ASX200Table[[#This Row],[Volume]]/1000000</f>
        <v>5.0297022900000004</v>
      </c>
      <c r="K110" s="41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3">
        <v>8.85</v>
      </c>
      <c r="F111" s="23">
        <v>-7.0000000000000007E-2</v>
      </c>
      <c r="G111" s="23">
        <v>8.85</v>
      </c>
      <c r="H111" s="23">
        <v>8.5500000000000007</v>
      </c>
      <c r="I111" s="22">
        <v>695211</v>
      </c>
      <c r="J111" s="23">
        <f>ASX200Table[[#This Row],[Price]]*ASX200Table[[#This Row],[Volume]]/1000000</f>
        <v>6.1526173499999999</v>
      </c>
      <c r="K111" s="41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3">
        <v>0.995</v>
      </c>
      <c r="F112" s="23">
        <v>-2.5000000000000001E-2</v>
      </c>
      <c r="G112" s="23">
        <v>1.0049999999999999</v>
      </c>
      <c r="H112" s="23">
        <v>0.98499999999999999</v>
      </c>
      <c r="I112" s="22">
        <v>16809216</v>
      </c>
      <c r="J112" s="23">
        <f>ASX200Table[[#This Row],[Price]]*ASX200Table[[#This Row],[Volume]]/1000000</f>
        <v>16.725169919999999</v>
      </c>
      <c r="K112" s="41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 s="23">
        <f>ASX200Table[[#This Row],[Price]]*ASX200Table[[#This Row],[Volume]]/1000000</f>
        <v>1.51491061</v>
      </c>
      <c r="K113" s="41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3">
        <v>12.02</v>
      </c>
      <c r="F114" s="23">
        <v>-0.35</v>
      </c>
      <c r="G114" s="23">
        <v>12.1</v>
      </c>
      <c r="H114" s="23">
        <v>11.75</v>
      </c>
      <c r="I114" s="22">
        <v>1618095</v>
      </c>
      <c r="J114" s="23">
        <f>ASX200Table[[#This Row],[Price]]*ASX200Table[[#This Row],[Volume]]/1000000</f>
        <v>19.449501899999998</v>
      </c>
      <c r="K114" s="41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3">
        <v>13.2</v>
      </c>
      <c r="F115" s="23">
        <v>-0.01</v>
      </c>
      <c r="G115" s="23">
        <v>13.23</v>
      </c>
      <c r="H115" s="23">
        <v>12.91</v>
      </c>
      <c r="I115" s="22">
        <v>232674</v>
      </c>
      <c r="J115" s="23">
        <f>ASX200Table[[#This Row],[Price]]*ASX200Table[[#This Row],[Volume]]/1000000</f>
        <v>3.0712967999999998</v>
      </c>
      <c r="K115" s="41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 s="23">
        <f>ASX200Table[[#This Row],[Price]]*ASX200Table[[#This Row],[Volume]]/1000000</f>
        <v>8.5010157399999997</v>
      </c>
      <c r="K116" s="41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3">
        <v>2.84</v>
      </c>
      <c r="F117" s="23">
        <v>0</v>
      </c>
      <c r="G117" s="23">
        <v>2.84</v>
      </c>
      <c r="H117" s="23">
        <v>2.7749999999999999</v>
      </c>
      <c r="I117" s="22">
        <v>1757287</v>
      </c>
      <c r="J117" s="23">
        <f>ASX200Table[[#This Row],[Price]]*ASX200Table[[#This Row],[Volume]]/1000000</f>
        <v>4.9906950800000001</v>
      </c>
      <c r="K117" s="41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3">
        <v>3.24</v>
      </c>
      <c r="F118" s="23">
        <v>0.02</v>
      </c>
      <c r="G118" s="23">
        <v>3.24</v>
      </c>
      <c r="H118" s="23">
        <v>3.17</v>
      </c>
      <c r="I118" s="22">
        <v>469702</v>
      </c>
      <c r="J118" s="23">
        <f>ASX200Table[[#This Row],[Price]]*ASX200Table[[#This Row],[Volume]]/1000000</f>
        <v>1.5218344800000003</v>
      </c>
      <c r="K118" s="41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 s="23">
        <f>ASX200Table[[#This Row],[Price]]*ASX200Table[[#This Row],[Volume]]/1000000</f>
        <v>5.8485006249999998</v>
      </c>
      <c r="K119" s="41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3">
        <v>4.18</v>
      </c>
      <c r="F120" s="23">
        <v>0.04</v>
      </c>
      <c r="G120" s="23">
        <v>4.1900000000000004</v>
      </c>
      <c r="H120" s="23">
        <v>4.0650000000000004</v>
      </c>
      <c r="I120" s="22">
        <v>2011011</v>
      </c>
      <c r="J120" s="23">
        <f>ASX200Table[[#This Row],[Price]]*ASX200Table[[#This Row],[Volume]]/1000000</f>
        <v>8.406025979999999</v>
      </c>
      <c r="K120" s="41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3">
        <v>3.84</v>
      </c>
      <c r="F121" s="23">
        <v>-0.08</v>
      </c>
      <c r="G121" s="23">
        <v>3.94</v>
      </c>
      <c r="H121" s="23">
        <v>3.84</v>
      </c>
      <c r="I121" s="22">
        <v>3343672</v>
      </c>
      <c r="J121" s="23">
        <f>ASX200Table[[#This Row],[Price]]*ASX200Table[[#This Row],[Volume]]/1000000</f>
        <v>12.839700480000001</v>
      </c>
      <c r="K121" s="41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3">
        <v>8.59</v>
      </c>
      <c r="F122" s="23">
        <v>-0.11</v>
      </c>
      <c r="G122" s="23">
        <v>8.6199999999999992</v>
      </c>
      <c r="H122" s="23">
        <v>8.5</v>
      </c>
      <c r="I122" s="22">
        <v>668584</v>
      </c>
      <c r="J122" s="23">
        <f>ASX200Table[[#This Row],[Price]]*ASX200Table[[#This Row],[Volume]]/1000000</f>
        <v>5.7431365599999999</v>
      </c>
      <c r="K122" s="41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 s="23">
        <f>ASX200Table[[#This Row],[Price]]*ASX200Table[[#This Row],[Volume]]/1000000</f>
        <v>2.39029728</v>
      </c>
      <c r="K123" s="41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3">
        <v>13.26</v>
      </c>
      <c r="F124" s="23">
        <v>-0.03</v>
      </c>
      <c r="G124" s="23">
        <v>13.29</v>
      </c>
      <c r="H124" s="23">
        <v>13.08</v>
      </c>
      <c r="I124" s="22">
        <v>244819</v>
      </c>
      <c r="J124" s="23">
        <f>ASX200Table[[#This Row],[Price]]*ASX200Table[[#This Row],[Volume]]/1000000</f>
        <v>3.2462999400000001</v>
      </c>
      <c r="K124" s="41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3">
        <v>3.45</v>
      </c>
      <c r="F125" s="23">
        <v>0.05</v>
      </c>
      <c r="G125" s="23">
        <v>3.4550000000000001</v>
      </c>
      <c r="H125" s="23">
        <v>3.39</v>
      </c>
      <c r="I125" s="22">
        <v>495678</v>
      </c>
      <c r="J125" s="23">
        <f>ASX200Table[[#This Row],[Price]]*ASX200Table[[#This Row],[Volume]]/1000000</f>
        <v>1.7100891</v>
      </c>
      <c r="K125" s="41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3">
        <v>2.93</v>
      </c>
      <c r="F126" s="23">
        <v>0.03</v>
      </c>
      <c r="G126" s="23">
        <v>2.93</v>
      </c>
      <c r="H126" s="23">
        <v>2.89</v>
      </c>
      <c r="I126" s="22">
        <v>1507521</v>
      </c>
      <c r="J126" s="23">
        <f>ASX200Table[[#This Row],[Price]]*ASX200Table[[#This Row],[Volume]]/1000000</f>
        <v>4.4170365299999998</v>
      </c>
      <c r="K126" s="41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3">
        <v>3.39</v>
      </c>
      <c r="F127" s="23">
        <v>-0.05</v>
      </c>
      <c r="G127" s="23">
        <v>3.4</v>
      </c>
      <c r="H127" s="23">
        <v>3.35</v>
      </c>
      <c r="I127" s="22">
        <v>1870414</v>
      </c>
      <c r="J127" s="23">
        <f>ASX200Table[[#This Row],[Price]]*ASX200Table[[#This Row],[Volume]]/1000000</f>
        <v>6.3407034600000003</v>
      </c>
      <c r="K127" s="41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3">
        <v>3.63</v>
      </c>
      <c r="F128" s="23">
        <v>0.1</v>
      </c>
      <c r="G128" s="23">
        <v>3.64</v>
      </c>
      <c r="H128" s="23">
        <v>3.39</v>
      </c>
      <c r="I128" s="22">
        <v>2085935</v>
      </c>
      <c r="J128" s="23">
        <f>ASX200Table[[#This Row],[Price]]*ASX200Table[[#This Row],[Volume]]/1000000</f>
        <v>7.5719440499999999</v>
      </c>
      <c r="K128" s="41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 s="23">
        <f>ASX200Table[[#This Row],[Price]]*ASX200Table[[#This Row],[Volume]]/1000000</f>
        <v>3.6936763499999996</v>
      </c>
      <c r="K129" s="41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 s="23">
        <f>ASX200Table[[#This Row],[Price]]*ASX200Table[[#This Row],[Volume]]/1000000</f>
        <v>7.1597888999999997</v>
      </c>
      <c r="K130" s="41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3">
        <v>5.45</v>
      </c>
      <c r="F131" s="23">
        <v>-0.01</v>
      </c>
      <c r="G131" s="23">
        <v>5.47</v>
      </c>
      <c r="H131" s="23">
        <v>5.36</v>
      </c>
      <c r="I131" s="22">
        <v>708090</v>
      </c>
      <c r="J131" s="23">
        <f>ASX200Table[[#This Row],[Price]]*ASX200Table[[#This Row],[Volume]]/1000000</f>
        <v>3.8590905000000002</v>
      </c>
      <c r="K131" s="41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3">
        <v>4.3499999999999996</v>
      </c>
      <c r="F132" s="23">
        <v>0.05</v>
      </c>
      <c r="G132" s="23">
        <v>4.3499999999999996</v>
      </c>
      <c r="H132" s="23">
        <v>4.24</v>
      </c>
      <c r="I132" s="22">
        <v>378198</v>
      </c>
      <c r="J132" s="23">
        <f>ASX200Table[[#This Row],[Price]]*ASX200Table[[#This Row],[Volume]]/1000000</f>
        <v>1.6451612999999998</v>
      </c>
      <c r="K132" s="41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 s="23">
        <f>ASX200Table[[#This Row],[Price]]*ASX200Table[[#This Row],[Volume]]/1000000</f>
        <v>5.2222648899999999</v>
      </c>
      <c r="K133" s="41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3">
        <v>3.73</v>
      </c>
      <c r="F134" s="23">
        <v>-0.09</v>
      </c>
      <c r="G134" s="23">
        <v>3.81</v>
      </c>
      <c r="H134" s="23">
        <v>3.71</v>
      </c>
      <c r="I134" s="22">
        <v>1773604</v>
      </c>
      <c r="J134" s="23">
        <f>ASX200Table[[#This Row],[Price]]*ASX200Table[[#This Row],[Volume]]/1000000</f>
        <v>6.6155429200000002</v>
      </c>
      <c r="K134" s="41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3">
        <v>3.93</v>
      </c>
      <c r="F135" s="23">
        <v>0.01</v>
      </c>
      <c r="G135" s="23">
        <v>3.95</v>
      </c>
      <c r="H135" s="23">
        <v>3.86</v>
      </c>
      <c r="I135" s="22">
        <v>1756755</v>
      </c>
      <c r="J135" s="23">
        <f>ASX200Table[[#This Row],[Price]]*ASX200Table[[#This Row],[Volume]]/1000000</f>
        <v>6.9040471500000002</v>
      </c>
      <c r="K135" s="41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3">
        <v>0.93500000000000005</v>
      </c>
      <c r="F136" s="23">
        <v>0.01</v>
      </c>
      <c r="G136" s="23">
        <v>0.93500000000000005</v>
      </c>
      <c r="H136" s="23">
        <v>0.92500000000000004</v>
      </c>
      <c r="I136" s="22">
        <v>4847644</v>
      </c>
      <c r="J136" s="23">
        <f>ASX200Table[[#This Row],[Price]]*ASX200Table[[#This Row],[Volume]]/1000000</f>
        <v>4.532547140000001</v>
      </c>
      <c r="K136" s="41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3">
        <v>2.92</v>
      </c>
      <c r="F137" s="23">
        <v>-0.02</v>
      </c>
      <c r="G137" s="23">
        <v>2.9249999999999998</v>
      </c>
      <c r="H137" s="23">
        <v>2.87</v>
      </c>
      <c r="I137" s="22">
        <v>811492</v>
      </c>
      <c r="J137" s="23">
        <f>ASX200Table[[#This Row],[Price]]*ASX200Table[[#This Row],[Volume]]/1000000</f>
        <v>2.3695566400000003</v>
      </c>
      <c r="K137" s="41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3">
        <v>2.21</v>
      </c>
      <c r="F138" s="23">
        <v>0.03</v>
      </c>
      <c r="G138" s="23">
        <v>2.21</v>
      </c>
      <c r="H138" s="23">
        <v>2.16</v>
      </c>
      <c r="I138" s="22">
        <v>2225012</v>
      </c>
      <c r="J138" s="23">
        <f>ASX200Table[[#This Row],[Price]]*ASX200Table[[#This Row],[Volume]]/1000000</f>
        <v>4.9172765199999997</v>
      </c>
      <c r="K138" s="41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 s="23">
        <f>ASX200Table[[#This Row],[Price]]*ASX200Table[[#This Row],[Volume]]/1000000</f>
        <v>2.8772050999999998</v>
      </c>
      <c r="K139" s="41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 s="23">
        <f>ASX200Table[[#This Row],[Price]]*ASX200Table[[#This Row],[Volume]]/1000000</f>
        <v>2.3507012399999998</v>
      </c>
      <c r="K140" s="41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3">
        <v>4.5599999999999996</v>
      </c>
      <c r="F141" s="23">
        <v>0.01</v>
      </c>
      <c r="G141" s="23">
        <v>4.57</v>
      </c>
      <c r="H141" s="23">
        <v>4.47</v>
      </c>
      <c r="I141" s="22">
        <v>789047</v>
      </c>
      <c r="J141" s="23">
        <f>ASX200Table[[#This Row],[Price]]*ASX200Table[[#This Row],[Volume]]/1000000</f>
        <v>3.5980543199999997</v>
      </c>
      <c r="K141" s="41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 s="23">
        <f>ASX200Table[[#This Row],[Price]]*ASX200Table[[#This Row],[Volume]]/1000000</f>
        <v>4.5695253600000001</v>
      </c>
      <c r="K142" s="41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3">
        <v>5.52</v>
      </c>
      <c r="F143" s="23">
        <v>-0.02</v>
      </c>
      <c r="G143" s="23">
        <v>5.54</v>
      </c>
      <c r="H143" s="23">
        <v>5.43</v>
      </c>
      <c r="I143" s="22">
        <v>646625</v>
      </c>
      <c r="J143" s="23">
        <f>ASX200Table[[#This Row],[Price]]*ASX200Table[[#This Row],[Volume]]/1000000</f>
        <v>3.5693699999999997</v>
      </c>
      <c r="K143" s="41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3">
        <v>15.04</v>
      </c>
      <c r="F144" s="23">
        <v>0.01</v>
      </c>
      <c r="G144" s="23">
        <v>15.18</v>
      </c>
      <c r="H144" s="23">
        <v>14.87</v>
      </c>
      <c r="I144" s="22">
        <v>391672</v>
      </c>
      <c r="J144" s="23">
        <f>ASX200Table[[#This Row],[Price]]*ASX200Table[[#This Row],[Volume]]/1000000</f>
        <v>5.89074688</v>
      </c>
      <c r="K144" s="41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3">
        <v>92.97</v>
      </c>
      <c r="F145" s="23">
        <v>1.98</v>
      </c>
      <c r="G145" s="23">
        <v>92.97</v>
      </c>
      <c r="H145" s="23">
        <v>89.3</v>
      </c>
      <c r="I145" s="22">
        <v>52988</v>
      </c>
      <c r="J145" s="23">
        <f>ASX200Table[[#This Row],[Price]]*ASX200Table[[#This Row],[Volume]]/1000000</f>
        <v>4.92629436</v>
      </c>
      <c r="K145" s="41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3">
        <v>2.89</v>
      </c>
      <c r="F146" s="23">
        <v>-0.02</v>
      </c>
      <c r="G146" s="23">
        <v>2.94</v>
      </c>
      <c r="H146" s="23">
        <v>2.875</v>
      </c>
      <c r="I146" s="22">
        <v>1681157</v>
      </c>
      <c r="J146" s="23">
        <f>ASX200Table[[#This Row],[Price]]*ASX200Table[[#This Row],[Volume]]/1000000</f>
        <v>4.8585437300000001</v>
      </c>
      <c r="K146" s="41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3">
        <v>14</v>
      </c>
      <c r="F147" s="23">
        <v>-0.16</v>
      </c>
      <c r="G147" s="23">
        <v>14.01</v>
      </c>
      <c r="H147" s="23">
        <v>13.67</v>
      </c>
      <c r="I147" s="22">
        <v>296288</v>
      </c>
      <c r="J147" s="23">
        <f>ASX200Table[[#This Row],[Price]]*ASX200Table[[#This Row],[Volume]]/1000000</f>
        <v>4.1480319999999997</v>
      </c>
      <c r="K147" s="41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3">
        <v>2.69</v>
      </c>
      <c r="F148" s="23">
        <v>-0.02</v>
      </c>
      <c r="G148" s="23">
        <v>2.7050000000000001</v>
      </c>
      <c r="H148" s="23">
        <v>2.62</v>
      </c>
      <c r="I148" s="22">
        <v>3848517</v>
      </c>
      <c r="J148" s="23">
        <f>ASX200Table[[#This Row],[Price]]*ASX200Table[[#This Row],[Volume]]/1000000</f>
        <v>10.352510730000001</v>
      </c>
      <c r="K148" s="41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3">
        <v>11.09</v>
      </c>
      <c r="F149" s="23">
        <v>0.22</v>
      </c>
      <c r="G149" s="23">
        <v>11.22</v>
      </c>
      <c r="H149" s="23">
        <v>10.77</v>
      </c>
      <c r="I149" s="22">
        <v>217534</v>
      </c>
      <c r="J149" s="23">
        <f>ASX200Table[[#This Row],[Price]]*ASX200Table[[#This Row],[Volume]]/1000000</f>
        <v>2.4124520600000001</v>
      </c>
      <c r="K149" s="41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3">
        <v>1.47</v>
      </c>
      <c r="F150" s="23">
        <v>-0.01</v>
      </c>
      <c r="G150" s="23">
        <v>1.4750000000000001</v>
      </c>
      <c r="H150" s="23">
        <v>1.46</v>
      </c>
      <c r="I150" s="22">
        <v>3159226</v>
      </c>
      <c r="J150" s="23">
        <f>ASX200Table[[#This Row],[Price]]*ASX200Table[[#This Row],[Volume]]/1000000</f>
        <v>4.6440622199999995</v>
      </c>
      <c r="K150" s="41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 s="23">
        <f>ASX200Table[[#This Row],[Price]]*ASX200Table[[#This Row],[Volume]]/1000000</f>
        <v>1.7563153300000001</v>
      </c>
      <c r="K151" s="41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 s="23">
        <f>ASX200Table[[#This Row],[Price]]*ASX200Table[[#This Row],[Volume]]/1000000</f>
        <v>0</v>
      </c>
      <c r="K152" s="41"/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3">
        <v>0.62</v>
      </c>
      <c r="F153" s="23">
        <v>-0.02</v>
      </c>
      <c r="G153" s="23">
        <v>0.63500000000000001</v>
      </c>
      <c r="H153" s="23">
        <v>0.62</v>
      </c>
      <c r="I153" s="22">
        <v>4040387</v>
      </c>
      <c r="J153" s="23">
        <f>ASX200Table[[#This Row],[Price]]*ASX200Table[[#This Row],[Volume]]/1000000</f>
        <v>2.5050399400000001</v>
      </c>
      <c r="K153" s="41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 s="23">
        <f>ASX200Table[[#This Row],[Price]]*ASX200Table[[#This Row],[Volume]]/1000000</f>
        <v>4.1957808499999993</v>
      </c>
      <c r="K154" s="41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 s="23">
        <f>ASX200Table[[#This Row],[Price]]*ASX200Table[[#This Row],[Volume]]/1000000</f>
        <v>2.4123651000000002</v>
      </c>
      <c r="K155" s="41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3">
        <v>14.61</v>
      </c>
      <c r="F156" s="23">
        <v>-0.32</v>
      </c>
      <c r="G156" s="23">
        <v>14.75</v>
      </c>
      <c r="H156" s="23">
        <v>14.46</v>
      </c>
      <c r="I156" s="22">
        <v>239536</v>
      </c>
      <c r="J156" s="23">
        <f>ASX200Table[[#This Row],[Price]]*ASX200Table[[#This Row],[Volume]]/1000000</f>
        <v>3.4996209600000001</v>
      </c>
      <c r="K156" s="41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3">
        <v>4.4800000000000004</v>
      </c>
      <c r="F157" s="23">
        <v>0</v>
      </c>
      <c r="G157" s="23">
        <v>4.51</v>
      </c>
      <c r="H157" s="23">
        <v>4.4000000000000004</v>
      </c>
      <c r="I157" s="22">
        <v>1137713</v>
      </c>
      <c r="J157" s="23">
        <f>ASX200Table[[#This Row],[Price]]*ASX200Table[[#This Row],[Volume]]/1000000</f>
        <v>5.0969542400000005</v>
      </c>
      <c r="K157" s="41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3">
        <v>2.98</v>
      </c>
      <c r="F158" s="23">
        <v>0</v>
      </c>
      <c r="G158" s="23">
        <v>2.99</v>
      </c>
      <c r="H158" s="23">
        <v>2.93</v>
      </c>
      <c r="I158" s="22">
        <v>396148</v>
      </c>
      <c r="J158" s="23">
        <f>ASX200Table[[#This Row],[Price]]*ASX200Table[[#This Row],[Volume]]/1000000</f>
        <v>1.1805210400000001</v>
      </c>
      <c r="K158" s="41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3">
        <v>3.87</v>
      </c>
      <c r="F159" s="23">
        <v>0</v>
      </c>
      <c r="G159" s="23">
        <v>3.875</v>
      </c>
      <c r="H159" s="23">
        <v>3.81</v>
      </c>
      <c r="I159" s="22">
        <v>330882</v>
      </c>
      <c r="J159" s="23">
        <f>ASX200Table[[#This Row],[Price]]*ASX200Table[[#This Row],[Volume]]/1000000</f>
        <v>1.2805133400000002</v>
      </c>
      <c r="K159" s="41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3">
        <v>0.72499999999999998</v>
      </c>
      <c r="F160" s="23">
        <v>-0.01</v>
      </c>
      <c r="G160" s="23">
        <v>0.73</v>
      </c>
      <c r="H160" s="23">
        <v>0.71</v>
      </c>
      <c r="I160" s="22">
        <v>12492212</v>
      </c>
      <c r="J160" s="23">
        <f>ASX200Table[[#This Row],[Price]]*ASX200Table[[#This Row],[Volume]]/1000000</f>
        <v>9.0568536999999996</v>
      </c>
      <c r="K160" s="41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3">
        <v>6.54</v>
      </c>
      <c r="F161" s="23">
        <v>-7.0000000000000007E-2</v>
      </c>
      <c r="G161" s="23">
        <v>6.59</v>
      </c>
      <c r="H161" s="23">
        <v>6.48</v>
      </c>
      <c r="I161" s="22">
        <v>267900</v>
      </c>
      <c r="J161" s="23">
        <f>ASX200Table[[#This Row],[Price]]*ASX200Table[[#This Row],[Volume]]/1000000</f>
        <v>1.7520659999999999</v>
      </c>
      <c r="K161" s="41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 s="23">
        <f>ASX200Table[[#This Row],[Price]]*ASX200Table[[#This Row],[Volume]]/1000000</f>
        <v>5.0611839600000001</v>
      </c>
      <c r="K162" s="41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3">
        <v>1.365</v>
      </c>
      <c r="F163" s="23">
        <v>-1.4999999999999999E-2</v>
      </c>
      <c r="G163" s="23">
        <v>1.38</v>
      </c>
      <c r="H163" s="23">
        <v>1.355</v>
      </c>
      <c r="I163" s="22">
        <v>3051761</v>
      </c>
      <c r="J163" s="23">
        <f>ASX200Table[[#This Row],[Price]]*ASX200Table[[#This Row],[Volume]]/1000000</f>
        <v>4.1656537650000001</v>
      </c>
      <c r="K163" s="41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3">
        <v>8.7799999999999994</v>
      </c>
      <c r="F164" s="23">
        <v>-0.04</v>
      </c>
      <c r="G164" s="23">
        <v>8.85</v>
      </c>
      <c r="H164" s="23">
        <v>8.67</v>
      </c>
      <c r="I164" s="22">
        <v>300197</v>
      </c>
      <c r="J164" s="23">
        <f>ASX200Table[[#This Row],[Price]]*ASX200Table[[#This Row],[Volume]]/1000000</f>
        <v>2.6357296599999995</v>
      </c>
      <c r="K164" s="41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3">
        <v>12.06</v>
      </c>
      <c r="F165" s="23">
        <v>0.01</v>
      </c>
      <c r="G165" s="23">
        <v>12.07</v>
      </c>
      <c r="H165" s="23">
        <v>11.88</v>
      </c>
      <c r="I165" s="22">
        <v>196909</v>
      </c>
      <c r="J165" s="23">
        <f>ASX200Table[[#This Row],[Price]]*ASX200Table[[#This Row],[Volume]]/1000000</f>
        <v>2.37472254</v>
      </c>
      <c r="K165" s="41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 s="23">
        <f>ASX200Table[[#This Row],[Price]]*ASX200Table[[#This Row],[Volume]]/1000000</f>
        <v>1.980969075</v>
      </c>
      <c r="K166" s="41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 s="23">
        <f>ASX200Table[[#This Row],[Price]]*ASX200Table[[#This Row],[Volume]]/1000000</f>
        <v>4.45828617</v>
      </c>
      <c r="K167" s="41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 s="23">
        <f>ASX200Table[[#This Row],[Price]]*ASX200Table[[#This Row],[Volume]]/1000000</f>
        <v>3.0281757199999997</v>
      </c>
      <c r="K168" s="41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3">
        <v>2.0299999999999998</v>
      </c>
      <c r="F169" s="23">
        <v>0.01</v>
      </c>
      <c r="G169" s="23">
        <v>2.0299999999999998</v>
      </c>
      <c r="H169" s="23">
        <v>2</v>
      </c>
      <c r="I169" s="22">
        <v>1116601</v>
      </c>
      <c r="J169" s="23">
        <f>ASX200Table[[#This Row],[Price]]*ASX200Table[[#This Row],[Volume]]/1000000</f>
        <v>2.26670003</v>
      </c>
      <c r="K169" s="41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3">
        <v>1.575</v>
      </c>
      <c r="F170" s="23">
        <v>0</v>
      </c>
      <c r="G170" s="23">
        <v>1.58</v>
      </c>
      <c r="H170" s="23">
        <v>1.54</v>
      </c>
      <c r="I170" s="22">
        <v>845003</v>
      </c>
      <c r="J170" s="23">
        <f>ASX200Table[[#This Row],[Price]]*ASX200Table[[#This Row],[Volume]]/1000000</f>
        <v>1.330879725</v>
      </c>
      <c r="K170" s="41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 s="23">
        <f>ASX200Table[[#This Row],[Price]]*ASX200Table[[#This Row],[Volume]]/1000000</f>
        <v>3.5160786600000002</v>
      </c>
      <c r="K171" s="41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3">
        <v>17.47</v>
      </c>
      <c r="F172" s="23">
        <v>0.26</v>
      </c>
      <c r="G172" s="23">
        <v>17.809999999999999</v>
      </c>
      <c r="H172" s="23">
        <v>17.22</v>
      </c>
      <c r="I172" s="22">
        <v>170655</v>
      </c>
      <c r="J172" s="23">
        <f>ASX200Table[[#This Row],[Price]]*ASX200Table[[#This Row],[Volume]]/1000000</f>
        <v>2.9813428499999994</v>
      </c>
      <c r="K172" s="41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3">
        <v>5.56</v>
      </c>
      <c r="F173" s="23">
        <v>-0.13</v>
      </c>
      <c r="G173" s="23">
        <v>5.6</v>
      </c>
      <c r="H173" s="23">
        <v>5.53</v>
      </c>
      <c r="I173" s="22">
        <v>665826</v>
      </c>
      <c r="J173" s="23">
        <f>ASX200Table[[#This Row],[Price]]*ASX200Table[[#This Row],[Volume]]/1000000</f>
        <v>3.7019925599999994</v>
      </c>
      <c r="K173" s="41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3">
        <v>5.04</v>
      </c>
      <c r="F174" s="23">
        <v>-0.01</v>
      </c>
      <c r="G174" s="23">
        <v>5.05</v>
      </c>
      <c r="H174" s="23">
        <v>4.9800000000000004</v>
      </c>
      <c r="I174" s="22">
        <v>293411</v>
      </c>
      <c r="J174" s="23">
        <f>ASX200Table[[#This Row],[Price]]*ASX200Table[[#This Row],[Volume]]/1000000</f>
        <v>1.47879144</v>
      </c>
      <c r="K174" s="41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3">
        <v>18.38</v>
      </c>
      <c r="F175" s="23">
        <v>0.06</v>
      </c>
      <c r="G175" s="23">
        <v>18.399999999999999</v>
      </c>
      <c r="H175" s="23">
        <v>18.03</v>
      </c>
      <c r="I175" s="22">
        <v>155828</v>
      </c>
      <c r="J175" s="23">
        <f>ASX200Table[[#This Row],[Price]]*ASX200Table[[#This Row],[Volume]]/1000000</f>
        <v>2.8641186399999996</v>
      </c>
      <c r="K175" s="41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3">
        <v>3.04</v>
      </c>
      <c r="F176" s="23">
        <v>-0.01</v>
      </c>
      <c r="G176" s="23">
        <v>3.05</v>
      </c>
      <c r="H176" s="23">
        <v>2.9950000000000001</v>
      </c>
      <c r="I176" s="22">
        <v>1394056</v>
      </c>
      <c r="J176" s="23">
        <f>ASX200Table[[#This Row],[Price]]*ASX200Table[[#This Row],[Volume]]/1000000</f>
        <v>4.2379302399999998</v>
      </c>
      <c r="K176" s="41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3">
        <v>3.48</v>
      </c>
      <c r="F177" s="23">
        <v>-0.06</v>
      </c>
      <c r="G177" s="23">
        <v>3.5</v>
      </c>
      <c r="H177" s="23">
        <v>3.42</v>
      </c>
      <c r="I177" s="22">
        <v>1038142</v>
      </c>
      <c r="J177" s="23">
        <f>ASX200Table[[#This Row],[Price]]*ASX200Table[[#This Row],[Volume]]/1000000</f>
        <v>3.61273416</v>
      </c>
      <c r="K177" s="41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3">
        <v>4.49</v>
      </c>
      <c r="F178" s="23">
        <v>-0.16</v>
      </c>
      <c r="G178" s="23">
        <v>4.58</v>
      </c>
      <c r="H178" s="23">
        <v>4.46</v>
      </c>
      <c r="I178" s="22">
        <v>2249019</v>
      </c>
      <c r="J178" s="23">
        <f>ASX200Table[[#This Row],[Price]]*ASX200Table[[#This Row],[Volume]]/1000000</f>
        <v>10.09809531</v>
      </c>
      <c r="K178" s="41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3">
        <v>3.16</v>
      </c>
      <c r="F179" s="23">
        <v>-0.04</v>
      </c>
      <c r="G179" s="23">
        <v>3.18</v>
      </c>
      <c r="H179" s="23">
        <v>3.13</v>
      </c>
      <c r="I179" s="22">
        <v>914702</v>
      </c>
      <c r="J179" s="23">
        <f>ASX200Table[[#This Row],[Price]]*ASX200Table[[#This Row],[Volume]]/1000000</f>
        <v>2.8904583200000005</v>
      </c>
      <c r="K179" s="41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 s="23">
        <f>ASX200Table[[#This Row],[Price]]*ASX200Table[[#This Row],[Volume]]/1000000</f>
        <v>4.7270741699999999</v>
      </c>
      <c r="K180" s="41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 s="23">
        <f>ASX200Table[[#This Row],[Price]]*ASX200Table[[#This Row],[Volume]]/1000000</f>
        <v>1.05332304</v>
      </c>
      <c r="K181" s="41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3">
        <v>1.085</v>
      </c>
      <c r="F182" s="23">
        <v>5.0000000000000001E-3</v>
      </c>
      <c r="G182" s="23">
        <v>1.1000000000000001</v>
      </c>
      <c r="H182" s="23">
        <v>1.075</v>
      </c>
      <c r="I182" s="22">
        <v>4974111</v>
      </c>
      <c r="J182" s="23">
        <f>ASX200Table[[#This Row],[Price]]*ASX200Table[[#This Row],[Volume]]/1000000</f>
        <v>5.3969104349999997</v>
      </c>
      <c r="K182" s="41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3">
        <v>1.48</v>
      </c>
      <c r="F183" s="23">
        <v>0</v>
      </c>
      <c r="G183" s="23">
        <v>1.4850000000000001</v>
      </c>
      <c r="H183" s="23">
        <v>1.44</v>
      </c>
      <c r="I183" s="22">
        <v>1099611</v>
      </c>
      <c r="J183" s="23">
        <f>ASX200Table[[#This Row],[Price]]*ASX200Table[[#This Row],[Volume]]/1000000</f>
        <v>1.6274242800000001</v>
      </c>
      <c r="K183" s="41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3">
        <v>1.5649999999999999</v>
      </c>
      <c r="F184" s="23">
        <v>2.5000000000000001E-2</v>
      </c>
      <c r="G184" s="23">
        <v>1.5649999999999999</v>
      </c>
      <c r="H184" s="23">
        <v>1.5249999999999999</v>
      </c>
      <c r="I184" s="22">
        <v>1012775</v>
      </c>
      <c r="J184" s="23">
        <f>ASX200Table[[#This Row],[Price]]*ASX200Table[[#This Row],[Volume]]/1000000</f>
        <v>1.584992875</v>
      </c>
      <c r="K184" s="41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 s="23">
        <f>ASX200Table[[#This Row],[Price]]*ASX200Table[[#This Row],[Volume]]/1000000</f>
        <v>1.35591591</v>
      </c>
      <c r="K185" s="41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3">
        <v>4.7300000000000004</v>
      </c>
      <c r="F186" s="23">
        <v>-0.08</v>
      </c>
      <c r="G186" s="23">
        <v>4.75</v>
      </c>
      <c r="H186" s="23">
        <v>4.6150000000000002</v>
      </c>
      <c r="I186" s="22">
        <v>669746</v>
      </c>
      <c r="J186" s="23">
        <f>ASX200Table[[#This Row],[Price]]*ASX200Table[[#This Row],[Volume]]/1000000</f>
        <v>3.1678985800000001</v>
      </c>
      <c r="K186" s="41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3">
        <v>1.91</v>
      </c>
      <c r="F187" s="23">
        <v>-1.4999999999999999E-2</v>
      </c>
      <c r="G187" s="23">
        <v>1.93</v>
      </c>
      <c r="H187" s="23">
        <v>1.89</v>
      </c>
      <c r="I187" s="22">
        <v>1528445</v>
      </c>
      <c r="J187" s="23">
        <f>ASX200Table[[#This Row],[Price]]*ASX200Table[[#This Row],[Volume]]/1000000</f>
        <v>2.9193299499999998</v>
      </c>
      <c r="K187" s="41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3">
        <v>0.79</v>
      </c>
      <c r="F188" s="23">
        <v>-5.0000000000000001E-3</v>
      </c>
      <c r="G188" s="23">
        <v>0.79500000000000004</v>
      </c>
      <c r="H188" s="23">
        <v>0.78</v>
      </c>
      <c r="I188" s="22">
        <v>1455401</v>
      </c>
      <c r="J188" s="23">
        <f>ASX200Table[[#This Row],[Price]]*ASX200Table[[#This Row],[Volume]]/1000000</f>
        <v>1.1497667899999999</v>
      </c>
      <c r="K188" s="41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3">
        <v>1.59</v>
      </c>
      <c r="F189" s="23">
        <v>5.0000000000000001E-3</v>
      </c>
      <c r="G189" s="23">
        <v>1.6</v>
      </c>
      <c r="H189" s="23">
        <v>1.56</v>
      </c>
      <c r="I189" s="22">
        <v>2059690</v>
      </c>
      <c r="J189" s="23">
        <f>ASX200Table[[#This Row],[Price]]*ASX200Table[[#This Row],[Volume]]/1000000</f>
        <v>3.2749071000000001</v>
      </c>
      <c r="K189" s="41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3">
        <v>2.4300000000000002</v>
      </c>
      <c r="F190" s="23">
        <v>0.06</v>
      </c>
      <c r="G190" s="23">
        <v>2.4300000000000002</v>
      </c>
      <c r="H190" s="23">
        <v>2.35</v>
      </c>
      <c r="I190" s="22">
        <v>667118</v>
      </c>
      <c r="J190" s="23">
        <f>ASX200Table[[#This Row],[Price]]*ASX200Table[[#This Row],[Volume]]/1000000</f>
        <v>1.62109674</v>
      </c>
      <c r="K190" s="41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 s="23">
        <f>ASX200Table[[#This Row],[Price]]*ASX200Table[[#This Row],[Volume]]/1000000</f>
        <v>4.2268347999999998</v>
      </c>
      <c r="K191" s="41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3">
        <v>1.7</v>
      </c>
      <c r="F192" s="23">
        <v>-0.04</v>
      </c>
      <c r="G192" s="23">
        <v>1.7350000000000001</v>
      </c>
      <c r="H192" s="23">
        <v>1.6850000000000001</v>
      </c>
      <c r="I192" s="22">
        <v>1269890</v>
      </c>
      <c r="J192" s="23">
        <f>ASX200Table[[#This Row],[Price]]*ASX200Table[[#This Row],[Volume]]/1000000</f>
        <v>2.1588129999999999</v>
      </c>
      <c r="K192" s="41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3">
        <v>3.38</v>
      </c>
      <c r="F193" s="23">
        <v>7.0000000000000007E-2</v>
      </c>
      <c r="G193" s="23">
        <v>3.44</v>
      </c>
      <c r="H193" s="23">
        <v>3.29</v>
      </c>
      <c r="I193" s="22">
        <v>869745</v>
      </c>
      <c r="J193" s="23">
        <f>ASX200Table[[#This Row],[Price]]*ASX200Table[[#This Row],[Volume]]/1000000</f>
        <v>2.9397381</v>
      </c>
      <c r="K193" s="41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3">
        <v>6.21</v>
      </c>
      <c r="F194" s="23">
        <v>-0.01</v>
      </c>
      <c r="G194" s="23">
        <v>6.21</v>
      </c>
      <c r="H194" s="23">
        <v>6.11</v>
      </c>
      <c r="I194" s="22">
        <v>1034102</v>
      </c>
      <c r="J194" s="23">
        <f>ASX200Table[[#This Row],[Price]]*ASX200Table[[#This Row],[Volume]]/1000000</f>
        <v>6.4217734200000001</v>
      </c>
      <c r="K194" s="41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 s="23">
        <f>ASX200Table[[#This Row],[Price]]*ASX200Table[[#This Row],[Volume]]/1000000</f>
        <v>0.95937300000000003</v>
      </c>
      <c r="K195" s="41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 s="23">
        <f>ASX200Table[[#This Row],[Price]]*ASX200Table[[#This Row],[Volume]]/1000000</f>
        <v>4.1038481000000004</v>
      </c>
      <c r="K196" s="41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3">
        <v>0.74</v>
      </c>
      <c r="F197" s="23">
        <v>-1.4999999999999999E-2</v>
      </c>
      <c r="G197" s="23">
        <v>0.755</v>
      </c>
      <c r="H197" s="23">
        <v>0.73499999999999999</v>
      </c>
      <c r="I197" s="22">
        <v>4546984</v>
      </c>
      <c r="J197" s="23">
        <f>ASX200Table[[#This Row],[Price]]*ASX200Table[[#This Row],[Volume]]/1000000</f>
        <v>3.3647681600000001</v>
      </c>
      <c r="K197" s="41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 s="23">
        <f>ASX200Table[[#This Row],[Price]]*ASX200Table[[#This Row],[Volume]]/1000000</f>
        <v>0.75124627500000007</v>
      </c>
      <c r="K198" s="41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3">
        <v>1.92</v>
      </c>
      <c r="F199" s="23">
        <v>-5.0000000000000001E-3</v>
      </c>
      <c r="G199" s="23">
        <v>1.93</v>
      </c>
      <c r="H199" s="23">
        <v>1.9</v>
      </c>
      <c r="I199" s="22">
        <v>1045623</v>
      </c>
      <c r="J199" s="23">
        <f>ASX200Table[[#This Row],[Price]]*ASX200Table[[#This Row],[Volume]]/1000000</f>
        <v>2.0075961599999999</v>
      </c>
      <c r="K199" s="41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 s="23">
        <f>ASX200Table[[#This Row],[Price]]*ASX200Table[[#This Row],[Volume]]/1000000</f>
        <v>1.64756865</v>
      </c>
      <c r="K200" s="41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3">
        <v>1.8149999999999999</v>
      </c>
      <c r="F201" s="23">
        <v>-2.5000000000000001E-2</v>
      </c>
      <c r="G201" s="23">
        <v>1.85</v>
      </c>
      <c r="H201" s="23">
        <v>1.8049999999999999</v>
      </c>
      <c r="I201" s="22">
        <v>868560</v>
      </c>
      <c r="J201" s="23">
        <f>ASX200Table[[#This Row],[Price]]*ASX200Table[[#This Row],[Volume]]/1000000</f>
        <v>1.5764364</v>
      </c>
      <c r="K201" s="41">
        <f>(ASX200Table[[#This Row],[High]]-ASX200Table[[#This Row],[Low]])/ASX200Table[[#This Row],[Price]]</f>
        <v>2.479338842975215E-2</v>
      </c>
    </row>
    <row r="202" spans="1:11">
      <c r="A202" t="s">
        <v>462</v>
      </c>
      <c r="D202" s="44"/>
      <c r="J202" s="46">
        <f>SUBTOTAL(109,ASX200Table[ValTraded ($m)])</f>
        <v>4791.7191309049958</v>
      </c>
      <c r="K202" s="45">
        <f>SUBTOTAL(101,ASX200Table[TradeRange %])</f>
        <v>2.117054454699261E-2</v>
      </c>
    </row>
  </sheetData>
  <conditionalFormatting sqref="D2:D201">
    <cfRule type="top10" dxfId="1" priority="1" rank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0220-BC37-456C-8FC3-D99335AF0AC8}">
  <sheetPr>
    <tabColor rgb="FF9933FF"/>
  </sheetPr>
  <dimension ref="A1:K213"/>
  <sheetViews>
    <sheetView tabSelected="1" zoomScaleNormal="100" workbookViewId="0">
      <selection activeCell="C89" sqref="C89"/>
    </sheetView>
  </sheetViews>
  <sheetFormatPr defaultRowHeight="14.4" outlineLevelRow="2"/>
  <cols>
    <col min="1" max="1" width="7.21875" customWidth="1"/>
    <col min="2" max="2" width="49.109375" bestFit="1" customWidth="1"/>
    <col min="3" max="3" width="26.88671875" bestFit="1" customWidth="1"/>
    <col min="4" max="4" width="26.33203125" style="1" bestFit="1" customWidth="1"/>
    <col min="6" max="6" width="9.21875" customWidth="1"/>
    <col min="9" max="9" width="11.33203125" bestFit="1" customWidth="1"/>
    <col min="10" max="10" width="15.21875" style="23" customWidth="1"/>
    <col min="11" max="11" width="11.33203125" customWidth="1"/>
  </cols>
  <sheetData>
    <row r="1" spans="1:11">
      <c r="A1" s="47" t="s">
        <v>0</v>
      </c>
      <c r="B1" s="48" t="s">
        <v>1</v>
      </c>
      <c r="C1" s="48" t="s">
        <v>2</v>
      </c>
      <c r="D1" s="48" t="s">
        <v>419</v>
      </c>
      <c r="E1" s="48" t="s">
        <v>414</v>
      </c>
      <c r="F1" s="48" t="s">
        <v>415</v>
      </c>
      <c r="G1" s="48" t="s">
        <v>416</v>
      </c>
      <c r="H1" s="48" t="s">
        <v>417</v>
      </c>
      <c r="I1" s="48" t="s">
        <v>418</v>
      </c>
      <c r="J1" s="49" t="s">
        <v>460</v>
      </c>
      <c r="K1" s="50" t="s">
        <v>461</v>
      </c>
    </row>
    <row r="2" spans="1:11" outlineLevel="2">
      <c r="A2" s="51" t="s">
        <v>33</v>
      </c>
      <c r="B2" s="52" t="s">
        <v>34</v>
      </c>
      <c r="C2" s="52" t="s">
        <v>30</v>
      </c>
      <c r="D2" s="53">
        <v>13281.7</v>
      </c>
      <c r="E2" s="54">
        <v>21.44</v>
      </c>
      <c r="F2" s="54">
        <v>-0.06</v>
      </c>
      <c r="G2" s="54">
        <v>21.57</v>
      </c>
      <c r="H2" s="54">
        <v>21.04</v>
      </c>
      <c r="I2" s="55">
        <v>1626363</v>
      </c>
      <c r="J2" s="54">
        <f>ASX200Range!$E2*ASX200Range!$I2/1000000</f>
        <v>34.869222719999996</v>
      </c>
      <c r="K2" s="56">
        <f>(ASX200Range!$G2-ASX200Range!$H2)/ASX200Range!$E2</f>
        <v>2.4720149253731394E-2</v>
      </c>
    </row>
    <row r="3" spans="1:11" outlineLevel="2">
      <c r="A3" s="51" t="s">
        <v>258</v>
      </c>
      <c r="B3" s="52" t="s">
        <v>259</v>
      </c>
      <c r="C3" s="52" t="s">
        <v>30</v>
      </c>
      <c r="D3" s="53">
        <v>8965.82</v>
      </c>
      <c r="E3" s="54">
        <v>68.239999999999995</v>
      </c>
      <c r="F3" s="54">
        <v>-0.15</v>
      </c>
      <c r="G3" s="54">
        <v>68.55</v>
      </c>
      <c r="H3" s="54">
        <v>67.599999999999994</v>
      </c>
      <c r="I3" s="55">
        <v>206832</v>
      </c>
      <c r="J3" s="54">
        <f>ASX200Range!$E3*ASX200Range!$I3/1000000</f>
        <v>14.114215679999999</v>
      </c>
      <c r="K3" s="56">
        <f>(ASX200Range!$G3-ASX200Range!$H3)/ASX200Range!$E3</f>
        <v>1.3921453692848812E-2</v>
      </c>
    </row>
    <row r="4" spans="1:11" outlineLevel="2">
      <c r="A4" s="51" t="s">
        <v>106</v>
      </c>
      <c r="B4" s="52" t="s">
        <v>107</v>
      </c>
      <c r="C4" s="52" t="s">
        <v>30</v>
      </c>
      <c r="D4" s="53">
        <v>8169.74</v>
      </c>
      <c r="E4" s="54">
        <v>11.76</v>
      </c>
      <c r="F4" s="54">
        <v>0.08</v>
      </c>
      <c r="G4" s="54">
        <v>11.77</v>
      </c>
      <c r="H4" s="54">
        <v>11.6</v>
      </c>
      <c r="I4" s="55">
        <v>1035699</v>
      </c>
      <c r="J4" s="54">
        <f>ASX200Range!$E4*ASX200Range!$I4/1000000</f>
        <v>12.17982024</v>
      </c>
      <c r="K4" s="56">
        <f>(ASX200Range!$G4-ASX200Range!$H4)/ASX200Range!$E4</f>
        <v>1.4455782312925164E-2</v>
      </c>
    </row>
    <row r="5" spans="1:11" outlineLevel="2">
      <c r="A5" s="51" t="s">
        <v>338</v>
      </c>
      <c r="B5" s="52" t="s">
        <v>339</v>
      </c>
      <c r="C5" s="52" t="s">
        <v>30</v>
      </c>
      <c r="D5" s="53">
        <v>5785.97</v>
      </c>
      <c r="E5" s="52">
        <v>4.1900000000000004</v>
      </c>
      <c r="F5" s="52">
        <v>0.17</v>
      </c>
      <c r="G5" s="52">
        <v>4.21</v>
      </c>
      <c r="H5" s="52">
        <v>3.96</v>
      </c>
      <c r="I5" s="52">
        <v>3623844</v>
      </c>
      <c r="J5" s="54">
        <f>ASX200Range!$E5*ASX200Range!$I5/1000000</f>
        <v>15.183906360000002</v>
      </c>
      <c r="K5" s="56">
        <f>(ASX200Range!$G5-ASX200Range!$H5)/ASX200Range!$E5</f>
        <v>5.9665871121718374E-2</v>
      </c>
    </row>
    <row r="6" spans="1:11" outlineLevel="2">
      <c r="A6" s="51" t="s">
        <v>154</v>
      </c>
      <c r="B6" s="52" t="s">
        <v>155</v>
      </c>
      <c r="C6" s="52" t="s">
        <v>30</v>
      </c>
      <c r="D6" s="53">
        <v>4964.2299999999996</v>
      </c>
      <c r="E6" s="54">
        <v>4.38</v>
      </c>
      <c r="F6" s="54">
        <v>0</v>
      </c>
      <c r="G6" s="54">
        <v>4.4000000000000004</v>
      </c>
      <c r="H6" s="54">
        <v>4.3</v>
      </c>
      <c r="I6" s="55">
        <v>1665463</v>
      </c>
      <c r="J6" s="54">
        <f>ASX200Range!$E6*ASX200Range!$I6/1000000</f>
        <v>7.2947279399999996</v>
      </c>
      <c r="K6" s="56">
        <f>(ASX200Range!$G6-ASX200Range!$H6)/ASX200Range!$E6</f>
        <v>2.2831050228310626E-2</v>
      </c>
    </row>
    <row r="7" spans="1:11" outlineLevel="2">
      <c r="A7" s="51" t="s">
        <v>114</v>
      </c>
      <c r="B7" s="52" t="s">
        <v>115</v>
      </c>
      <c r="C7" s="52" t="s">
        <v>30</v>
      </c>
      <c r="D7" s="53">
        <v>4665.88</v>
      </c>
      <c r="E7" s="54">
        <v>44.97</v>
      </c>
      <c r="F7" s="54">
        <v>1.25</v>
      </c>
      <c r="G7" s="54">
        <v>45.18</v>
      </c>
      <c r="H7" s="54">
        <v>42.57</v>
      </c>
      <c r="I7" s="55">
        <v>936763</v>
      </c>
      <c r="J7" s="54">
        <f>ASX200Range!$E7*ASX200Range!$I7/1000000</f>
        <v>42.126232109999997</v>
      </c>
      <c r="K7" s="56">
        <f>(ASX200Range!$G7-ASX200Range!$H7)/ASX200Range!$E7</f>
        <v>5.8038692461641082E-2</v>
      </c>
    </row>
    <row r="8" spans="1:11" outlineLevel="2">
      <c r="A8" s="51" t="s">
        <v>130</v>
      </c>
      <c r="B8" s="52" t="s">
        <v>131</v>
      </c>
      <c r="C8" s="52" t="s">
        <v>30</v>
      </c>
      <c r="D8" s="53">
        <v>4580.6400000000003</v>
      </c>
      <c r="E8" s="54">
        <v>46.21</v>
      </c>
      <c r="F8" s="54">
        <v>-1.1299999999999999</v>
      </c>
      <c r="G8" s="54">
        <v>46.87</v>
      </c>
      <c r="H8" s="54">
        <v>45.85</v>
      </c>
      <c r="I8" s="55">
        <v>335173</v>
      </c>
      <c r="J8" s="54">
        <f>ASX200Range!$E8*ASX200Range!$I8/1000000</f>
        <v>15.48834433</v>
      </c>
      <c r="K8" s="56">
        <f>(ASX200Range!$G8-ASX200Range!$H8)/ASX200Range!$E8</f>
        <v>2.2073144341051634E-2</v>
      </c>
    </row>
    <row r="9" spans="1:11" outlineLevel="2">
      <c r="A9" s="51" t="s">
        <v>396</v>
      </c>
      <c r="B9" s="52" t="s">
        <v>397</v>
      </c>
      <c r="C9" s="52" t="s">
        <v>30</v>
      </c>
      <c r="D9" s="53">
        <v>4227.4399999999996</v>
      </c>
      <c r="E9" s="52">
        <v>5.13</v>
      </c>
      <c r="F9" s="52">
        <v>-0.01</v>
      </c>
      <c r="G9" s="52">
        <v>5.15</v>
      </c>
      <c r="H9" s="52">
        <v>5.05</v>
      </c>
      <c r="I9" s="52">
        <v>1792810</v>
      </c>
      <c r="J9" s="54">
        <f>ASX200Range!$E9*ASX200Range!$I9/1000000</f>
        <v>9.1971152999999983</v>
      </c>
      <c r="K9" s="56">
        <f>(ASX200Range!$G9-ASX200Range!$H9)/ASX200Range!$E9</f>
        <v>1.9493177387914333E-2</v>
      </c>
    </row>
    <row r="10" spans="1:11" outlineLevel="2">
      <c r="A10" s="51" t="s">
        <v>324</v>
      </c>
      <c r="B10" s="52" t="s">
        <v>325</v>
      </c>
      <c r="C10" s="52" t="s">
        <v>30</v>
      </c>
      <c r="D10" s="53">
        <v>3508.12</v>
      </c>
      <c r="E10" s="52">
        <v>4.2699999999999996</v>
      </c>
      <c r="F10" s="52">
        <v>0.14000000000000001</v>
      </c>
      <c r="G10" s="52">
        <v>4.3</v>
      </c>
      <c r="H10" s="52">
        <v>4.1050000000000004</v>
      </c>
      <c r="I10" s="52">
        <v>8836932</v>
      </c>
      <c r="J10" s="54">
        <f>ASX200Range!$E10*ASX200Range!$I10/1000000</f>
        <v>37.73369963999999</v>
      </c>
      <c r="K10" s="56">
        <f>(ASX200Range!$G10-ASX200Range!$H10)/ASX200Range!$E10</f>
        <v>4.5667447306791432E-2</v>
      </c>
    </row>
    <row r="11" spans="1:11" outlineLevel="2">
      <c r="A11" s="51" t="s">
        <v>184</v>
      </c>
      <c r="B11" s="52" t="s">
        <v>185</v>
      </c>
      <c r="C11" s="52" t="s">
        <v>30</v>
      </c>
      <c r="D11" s="53">
        <v>2953.22</v>
      </c>
      <c r="E11" s="54">
        <v>25.62</v>
      </c>
      <c r="F11" s="54">
        <v>0.12</v>
      </c>
      <c r="G11" s="54">
        <v>25.73</v>
      </c>
      <c r="H11" s="54">
        <v>24.9</v>
      </c>
      <c r="I11" s="55">
        <v>557774</v>
      </c>
      <c r="J11" s="54">
        <f>ASX200Range!$E11*ASX200Range!$I11/1000000</f>
        <v>14.290169880000001</v>
      </c>
      <c r="K11" s="56">
        <f>(ASX200Range!$G11-ASX200Range!$H11)/ASX200Range!$E11</f>
        <v>3.23965651834505E-2</v>
      </c>
    </row>
    <row r="12" spans="1:11" outlineLevel="2">
      <c r="A12" s="51" t="s">
        <v>296</v>
      </c>
      <c r="B12" s="52" t="s">
        <v>297</v>
      </c>
      <c r="C12" s="52" t="s">
        <v>30</v>
      </c>
      <c r="D12" s="53">
        <v>2382.54</v>
      </c>
      <c r="E12" s="54">
        <v>3.65</v>
      </c>
      <c r="F12" s="54">
        <v>-0.02</v>
      </c>
      <c r="G12" s="54">
        <v>3.67</v>
      </c>
      <c r="H12" s="54">
        <v>3.62</v>
      </c>
      <c r="I12" s="55">
        <v>748169</v>
      </c>
      <c r="J12" s="54">
        <f>ASX200Range!$E12*ASX200Range!$I12/1000000</f>
        <v>2.7308168500000001</v>
      </c>
      <c r="K12" s="56">
        <f>(ASX200Range!$G12-ASX200Range!$H12)/ASX200Range!$E12</f>
        <v>1.3698630136986254E-2</v>
      </c>
    </row>
    <row r="13" spans="1:11" outlineLevel="2">
      <c r="A13" s="51" t="s">
        <v>100</v>
      </c>
      <c r="B13" s="52" t="s">
        <v>101</v>
      </c>
      <c r="C13" s="52" t="s">
        <v>30</v>
      </c>
      <c r="D13" s="53">
        <v>2378</v>
      </c>
      <c r="E13" s="54">
        <v>23.49</v>
      </c>
      <c r="F13" s="54">
        <v>-0.23</v>
      </c>
      <c r="G13" s="54">
        <v>23.51</v>
      </c>
      <c r="H13" s="54">
        <v>23.17</v>
      </c>
      <c r="I13" s="55">
        <v>214121</v>
      </c>
      <c r="J13" s="54">
        <f>ASX200Range!$E13*ASX200Range!$I13/1000000</f>
        <v>5.0297022900000004</v>
      </c>
      <c r="K13" s="56">
        <f>(ASX200Range!$G13-ASX200Range!$H13)/ASX200Range!$E13</f>
        <v>1.4474244359301825E-2</v>
      </c>
    </row>
    <row r="14" spans="1:11" outlineLevel="2">
      <c r="A14" s="51" t="s">
        <v>122</v>
      </c>
      <c r="B14" s="52" t="s">
        <v>123</v>
      </c>
      <c r="C14" s="52" t="s">
        <v>30</v>
      </c>
      <c r="D14" s="53">
        <v>2356.96</v>
      </c>
      <c r="E14" s="54">
        <v>0.995</v>
      </c>
      <c r="F14" s="54">
        <v>-2.5000000000000001E-2</v>
      </c>
      <c r="G14" s="54">
        <v>1.0049999999999999</v>
      </c>
      <c r="H14" s="54">
        <v>0.98499999999999999</v>
      </c>
      <c r="I14" s="55">
        <v>16809216</v>
      </c>
      <c r="J14" s="54">
        <f>ASX200Range!$E14*ASX200Range!$I14/1000000</f>
        <v>16.725169919999999</v>
      </c>
      <c r="K14" s="56">
        <f>(ASX200Range!$G14-ASX200Range!$H14)/ASX200Range!$E14</f>
        <v>2.0100502512562721E-2</v>
      </c>
    </row>
    <row r="15" spans="1:11" outlineLevel="2">
      <c r="A15" s="51" t="s">
        <v>244</v>
      </c>
      <c r="B15" s="52" t="s">
        <v>245</v>
      </c>
      <c r="C15" s="52" t="s">
        <v>30</v>
      </c>
      <c r="D15" s="53">
        <v>2161.16</v>
      </c>
      <c r="E15" s="54">
        <v>13.2</v>
      </c>
      <c r="F15" s="54">
        <v>-0.01</v>
      </c>
      <c r="G15" s="54">
        <v>13.23</v>
      </c>
      <c r="H15" s="54">
        <v>12.91</v>
      </c>
      <c r="I15" s="55">
        <v>232674</v>
      </c>
      <c r="J15" s="54">
        <f>ASX200Range!$E15*ASX200Range!$I15/1000000</f>
        <v>3.0712967999999998</v>
      </c>
      <c r="K15" s="56">
        <f>(ASX200Range!$G15-ASX200Range!$H15)/ASX200Range!$E15</f>
        <v>2.4242424242424267E-2</v>
      </c>
    </row>
    <row r="16" spans="1:11" outlineLevel="2">
      <c r="A16" s="51" t="s">
        <v>332</v>
      </c>
      <c r="B16" s="52" t="s">
        <v>333</v>
      </c>
      <c r="C16" s="52" t="s">
        <v>30</v>
      </c>
      <c r="D16" s="53">
        <v>1770.53</v>
      </c>
      <c r="E16" s="52">
        <v>4.55</v>
      </c>
      <c r="F16" s="52">
        <v>0.01</v>
      </c>
      <c r="G16" s="52">
        <v>4.5599999999999996</v>
      </c>
      <c r="H16" s="52">
        <v>4.4800000000000004</v>
      </c>
      <c r="I16" s="52">
        <v>811797</v>
      </c>
      <c r="J16" s="54">
        <f>ASX200Range!$E16*ASX200Range!$I16/1000000</f>
        <v>3.6936763499999996</v>
      </c>
      <c r="K16" s="56">
        <f>(ASX200Range!$G16-ASX200Range!$H16)/ASX200Range!$E16</f>
        <v>1.7582417582417402E-2</v>
      </c>
    </row>
    <row r="17" spans="1:11" outlineLevel="2">
      <c r="A17" s="51" t="s">
        <v>310</v>
      </c>
      <c r="B17" s="52" t="s">
        <v>311</v>
      </c>
      <c r="C17" s="52" t="s">
        <v>30</v>
      </c>
      <c r="D17" s="53">
        <v>1694.29</v>
      </c>
      <c r="E17" s="52">
        <v>8.09</v>
      </c>
      <c r="F17" s="52">
        <v>-0.18</v>
      </c>
      <c r="G17" s="52">
        <v>8.17</v>
      </c>
      <c r="H17" s="52">
        <v>8.06</v>
      </c>
      <c r="I17" s="52">
        <v>645521</v>
      </c>
      <c r="J17" s="54">
        <f>ASX200Range!$E17*ASX200Range!$I17/1000000</f>
        <v>5.2222648899999999</v>
      </c>
      <c r="K17" s="56">
        <f>(ASX200Range!$G17-ASX200Range!$H17)/ASX200Range!$E17</f>
        <v>1.3597033374536395E-2</v>
      </c>
    </row>
    <row r="18" spans="1:11" outlineLevel="2">
      <c r="A18" s="51" t="s">
        <v>136</v>
      </c>
      <c r="B18" s="52" t="s">
        <v>137</v>
      </c>
      <c r="C18" s="52" t="s">
        <v>30</v>
      </c>
      <c r="D18" s="53">
        <v>1680.24</v>
      </c>
      <c r="E18" s="54">
        <v>3.73</v>
      </c>
      <c r="F18" s="54">
        <v>-0.09</v>
      </c>
      <c r="G18" s="54">
        <v>3.81</v>
      </c>
      <c r="H18" s="54">
        <v>3.71</v>
      </c>
      <c r="I18" s="55">
        <v>1773604</v>
      </c>
      <c r="J18" s="54">
        <f>ASX200Range!$E18*ASX200Range!$I18/1000000</f>
        <v>6.6155429200000002</v>
      </c>
      <c r="K18" s="56">
        <f>(ASX200Range!$G18-ASX200Range!$H18)/ASX200Range!$E18</f>
        <v>2.6809651474530856E-2</v>
      </c>
    </row>
    <row r="19" spans="1:11" outlineLevel="2">
      <c r="A19" s="51" t="s">
        <v>224</v>
      </c>
      <c r="B19" s="52" t="s">
        <v>225</v>
      </c>
      <c r="C19" s="52" t="s">
        <v>30</v>
      </c>
      <c r="D19" s="53">
        <v>1576.4</v>
      </c>
      <c r="E19" s="54">
        <v>4.5599999999999996</v>
      </c>
      <c r="F19" s="54">
        <v>0.01</v>
      </c>
      <c r="G19" s="54">
        <v>4.57</v>
      </c>
      <c r="H19" s="54">
        <v>4.47</v>
      </c>
      <c r="I19" s="55">
        <v>789047</v>
      </c>
      <c r="J19" s="54">
        <f>ASX200Range!$E19*ASX200Range!$I19/1000000</f>
        <v>3.5980543199999997</v>
      </c>
      <c r="K19" s="56">
        <f>(ASX200Range!$G19-ASX200Range!$H19)/ASX200Range!$E19</f>
        <v>2.1929824561403629E-2</v>
      </c>
    </row>
    <row r="20" spans="1:11" outlineLevel="2">
      <c r="A20" s="51" t="s">
        <v>54</v>
      </c>
      <c r="B20" s="52" t="s">
        <v>55</v>
      </c>
      <c r="C20" s="52" t="s">
        <v>30</v>
      </c>
      <c r="D20" s="53">
        <v>1560.35</v>
      </c>
      <c r="E20" s="54">
        <v>5.52</v>
      </c>
      <c r="F20" s="54">
        <v>-0.02</v>
      </c>
      <c r="G20" s="54">
        <v>5.54</v>
      </c>
      <c r="H20" s="54">
        <v>5.43</v>
      </c>
      <c r="I20" s="55">
        <v>646625</v>
      </c>
      <c r="J20" s="54">
        <f>ASX200Range!$E20*ASX200Range!$I20/1000000</f>
        <v>3.5693699999999997</v>
      </c>
      <c r="K20" s="56">
        <f>(ASX200Range!$G20-ASX200Range!$H20)/ASX200Range!$E20</f>
        <v>1.9927536231884119E-2</v>
      </c>
    </row>
    <row r="21" spans="1:11" outlineLevel="2">
      <c r="A21" s="51" t="s">
        <v>170</v>
      </c>
      <c r="B21" s="52" t="s">
        <v>171</v>
      </c>
      <c r="C21" s="52" t="s">
        <v>30</v>
      </c>
      <c r="D21" s="53">
        <v>1534.92</v>
      </c>
      <c r="E21" s="54">
        <v>15.04</v>
      </c>
      <c r="F21" s="54">
        <v>0.01</v>
      </c>
      <c r="G21" s="54">
        <v>15.18</v>
      </c>
      <c r="H21" s="54">
        <v>14.87</v>
      </c>
      <c r="I21" s="55">
        <v>391672</v>
      </c>
      <c r="J21" s="54">
        <f>ASX200Range!$E21*ASX200Range!$I21/1000000</f>
        <v>5.89074688</v>
      </c>
      <c r="K21" s="56">
        <f>(ASX200Range!$G21-ASX200Range!$H21)/ASX200Range!$E21</f>
        <v>2.0611702127659608E-2</v>
      </c>
    </row>
    <row r="22" spans="1:11" outlineLevel="2">
      <c r="A22" s="51" t="s">
        <v>73</v>
      </c>
      <c r="B22" s="52" t="s">
        <v>74</v>
      </c>
      <c r="C22" s="52" t="s">
        <v>30</v>
      </c>
      <c r="D22" s="53">
        <v>1343.88</v>
      </c>
      <c r="E22" s="54">
        <v>11.09</v>
      </c>
      <c r="F22" s="54">
        <v>0.22</v>
      </c>
      <c r="G22" s="54">
        <v>11.22</v>
      </c>
      <c r="H22" s="54">
        <v>10.77</v>
      </c>
      <c r="I22" s="55">
        <v>217534</v>
      </c>
      <c r="J22" s="54">
        <f>ASX200Range!$E22*ASX200Range!$I22/1000000</f>
        <v>2.4124520600000001</v>
      </c>
      <c r="K22" s="56">
        <f>(ASX200Range!$G22-ASX200Range!$H22)/ASX200Range!$E22</f>
        <v>4.0577096483318399E-2</v>
      </c>
    </row>
    <row r="23" spans="1:11" outlineLevel="2">
      <c r="A23" s="51" t="s">
        <v>216</v>
      </c>
      <c r="B23" s="52" t="s">
        <v>217</v>
      </c>
      <c r="C23" s="52" t="s">
        <v>30</v>
      </c>
      <c r="D23" s="53">
        <v>1341.91</v>
      </c>
      <c r="E23" s="54">
        <v>1.47</v>
      </c>
      <c r="F23" s="54">
        <v>-0.01</v>
      </c>
      <c r="G23" s="54">
        <v>1.4750000000000001</v>
      </c>
      <c r="H23" s="54">
        <v>1.46</v>
      </c>
      <c r="I23" s="55">
        <v>3159226</v>
      </c>
      <c r="J23" s="54">
        <f>ASX200Range!$E23*ASX200Range!$I23/1000000</f>
        <v>4.6440622199999995</v>
      </c>
      <c r="K23" s="56">
        <f>(ASX200Range!$G23-ASX200Range!$H23)/ASX200Range!$E23</f>
        <v>1.0204081632653145E-2</v>
      </c>
    </row>
    <row r="24" spans="1:11" outlineLevel="2">
      <c r="A24" s="51" t="s">
        <v>316</v>
      </c>
      <c r="B24" s="52" t="s">
        <v>317</v>
      </c>
      <c r="C24" s="52" t="s">
        <v>30</v>
      </c>
      <c r="D24" s="53">
        <v>1281.83</v>
      </c>
      <c r="E24" s="52">
        <v>0.77</v>
      </c>
      <c r="F24" s="52">
        <v>-1.4999999999999999E-2</v>
      </c>
      <c r="G24" s="52">
        <v>0.77</v>
      </c>
      <c r="H24" s="52">
        <v>0.76</v>
      </c>
      <c r="I24" s="52">
        <v>2280929</v>
      </c>
      <c r="J24" s="54">
        <f>ASX200Range!$E24*ASX200Range!$I24/1000000</f>
        <v>1.7563153300000001</v>
      </c>
      <c r="K24" s="56">
        <f>(ASX200Range!$G24-ASX200Range!$H24)/ASX200Range!$E24</f>
        <v>1.2987012987012998E-2</v>
      </c>
    </row>
    <row r="25" spans="1:11" outlineLevel="2">
      <c r="A25" s="51" t="s">
        <v>382</v>
      </c>
      <c r="B25" s="52" t="s">
        <v>383</v>
      </c>
      <c r="C25" s="52" t="s">
        <v>30</v>
      </c>
      <c r="D25" s="53">
        <v>1233.6400000000001</v>
      </c>
      <c r="E25" s="52">
        <v>3.65</v>
      </c>
      <c r="F25" s="52">
        <v>0.01</v>
      </c>
      <c r="G25" s="52">
        <v>3.65</v>
      </c>
      <c r="H25" s="52">
        <v>3.58</v>
      </c>
      <c r="I25" s="52">
        <v>1149529</v>
      </c>
      <c r="J25" s="54">
        <f>ASX200Range!$E25*ASX200Range!$I25/1000000</f>
        <v>4.1957808499999993</v>
      </c>
      <c r="K25" s="56">
        <f>(ASX200Range!$G25-ASX200Range!$H25)/ASX200Range!$E25</f>
        <v>1.9178082191780778E-2</v>
      </c>
    </row>
    <row r="26" spans="1:11" outlineLevel="2">
      <c r="A26" s="51" t="s">
        <v>376</v>
      </c>
      <c r="B26" s="52" t="s">
        <v>377</v>
      </c>
      <c r="C26" s="52" t="s">
        <v>30</v>
      </c>
      <c r="D26" s="53">
        <v>1214.69</v>
      </c>
      <c r="E26" s="52">
        <v>16.7</v>
      </c>
      <c r="F26" s="52">
        <v>0.14000000000000001</v>
      </c>
      <c r="G26" s="52">
        <v>16.7</v>
      </c>
      <c r="H26" s="52">
        <v>16.399999999999999</v>
      </c>
      <c r="I26" s="52">
        <v>144453</v>
      </c>
      <c r="J26" s="54">
        <f>ASX200Range!$E26*ASX200Range!$I26/1000000</f>
        <v>2.4123651000000002</v>
      </c>
      <c r="K26" s="56">
        <f>(ASX200Range!$G26-ASX200Range!$H26)/ASX200Range!$E26</f>
        <v>1.796407185628747E-2</v>
      </c>
    </row>
    <row r="27" spans="1:11" outlineLevel="2">
      <c r="A27" s="51" t="s">
        <v>300</v>
      </c>
      <c r="B27" s="52" t="s">
        <v>301</v>
      </c>
      <c r="C27" s="52" t="s">
        <v>30</v>
      </c>
      <c r="D27" s="53">
        <v>1194.6600000000001</v>
      </c>
      <c r="E27" s="54">
        <v>2.98</v>
      </c>
      <c r="F27" s="54">
        <v>0</v>
      </c>
      <c r="G27" s="54">
        <v>2.99</v>
      </c>
      <c r="H27" s="54">
        <v>2.93</v>
      </c>
      <c r="I27" s="55">
        <v>396148</v>
      </c>
      <c r="J27" s="54">
        <f>ASX200Range!$E27*ASX200Range!$I27/1000000</f>
        <v>1.1805210400000001</v>
      </c>
      <c r="K27" s="56">
        <f>(ASX200Range!$G27-ASX200Range!$H27)/ASX200Range!$E27</f>
        <v>2.0134228187919483E-2</v>
      </c>
    </row>
    <row r="28" spans="1:11" outlineLevel="2">
      <c r="A28" s="51" t="s">
        <v>348</v>
      </c>
      <c r="B28" s="52" t="s">
        <v>349</v>
      </c>
      <c r="C28" s="52" t="s">
        <v>30</v>
      </c>
      <c r="D28" s="53">
        <v>1129.67</v>
      </c>
      <c r="E28" s="52">
        <v>11.62</v>
      </c>
      <c r="F28" s="52">
        <v>0.04</v>
      </c>
      <c r="G28" s="52">
        <v>11.63</v>
      </c>
      <c r="H28" s="52">
        <v>11.33</v>
      </c>
      <c r="I28" s="52">
        <v>435558</v>
      </c>
      <c r="J28" s="54">
        <f>ASX200Range!$E28*ASX200Range!$I28/1000000</f>
        <v>5.0611839600000001</v>
      </c>
      <c r="K28" s="56">
        <f>(ASX200Range!$G28-ASX200Range!$H28)/ASX200Range!$E28</f>
        <v>2.5817555938037928E-2</v>
      </c>
    </row>
    <row r="29" spans="1:11" outlineLevel="2">
      <c r="A29" s="51" t="s">
        <v>134</v>
      </c>
      <c r="B29" s="52" t="s">
        <v>135</v>
      </c>
      <c r="C29" s="52" t="s">
        <v>30</v>
      </c>
      <c r="D29" s="53">
        <v>1068.7</v>
      </c>
      <c r="E29" s="54">
        <v>12.06</v>
      </c>
      <c r="F29" s="54">
        <v>0.01</v>
      </c>
      <c r="G29" s="54">
        <v>12.07</v>
      </c>
      <c r="H29" s="54">
        <v>11.88</v>
      </c>
      <c r="I29" s="55">
        <v>196909</v>
      </c>
      <c r="J29" s="54">
        <f>ASX200Range!$E29*ASX200Range!$I29/1000000</f>
        <v>2.37472254</v>
      </c>
      <c r="K29" s="56">
        <f>(ASX200Range!$G29-ASX200Range!$H29)/ASX200Range!$E29</f>
        <v>1.5754560530679893E-2</v>
      </c>
    </row>
    <row r="30" spans="1:11" outlineLevel="2">
      <c r="A30" s="51" t="s">
        <v>318</v>
      </c>
      <c r="B30" s="52" t="s">
        <v>319</v>
      </c>
      <c r="C30" s="52" t="s">
        <v>30</v>
      </c>
      <c r="D30" s="53">
        <v>1038.17</v>
      </c>
      <c r="E30" s="52">
        <v>1.325</v>
      </c>
      <c r="F30" s="52">
        <v>-2.5000000000000001E-2</v>
      </c>
      <c r="G30" s="52">
        <v>1.34</v>
      </c>
      <c r="H30" s="52">
        <v>1.31</v>
      </c>
      <c r="I30" s="52">
        <v>1495071</v>
      </c>
      <c r="J30" s="54">
        <f>ASX200Range!$E30*ASX200Range!$I30/1000000</f>
        <v>1.980969075</v>
      </c>
      <c r="K30" s="56">
        <f>(ASX200Range!$G30-ASX200Range!$H30)/ASX200Range!$E30</f>
        <v>2.2641509433962283E-2</v>
      </c>
    </row>
    <row r="31" spans="1:11" outlineLevel="2">
      <c r="A31" s="51" t="s">
        <v>31</v>
      </c>
      <c r="B31" s="52" t="s">
        <v>32</v>
      </c>
      <c r="C31" s="52" t="s">
        <v>30</v>
      </c>
      <c r="D31" s="53">
        <v>947.85199999999998</v>
      </c>
      <c r="E31" s="54">
        <v>2.0299999999999998</v>
      </c>
      <c r="F31" s="54">
        <v>0.01</v>
      </c>
      <c r="G31" s="54">
        <v>2.0299999999999998</v>
      </c>
      <c r="H31" s="54">
        <v>2</v>
      </c>
      <c r="I31" s="55">
        <v>1116601</v>
      </c>
      <c r="J31" s="54">
        <f>ASX200Range!$E31*ASX200Range!$I31/1000000</f>
        <v>2.26670003</v>
      </c>
      <c r="K31" s="56">
        <f>(ASX200Range!$G31-ASX200Range!$H31)/ASX200Range!$E31</f>
        <v>1.4778325123152615E-2</v>
      </c>
    </row>
    <row r="32" spans="1:11" outlineLevel="2">
      <c r="A32" s="51" t="s">
        <v>226</v>
      </c>
      <c r="B32" s="52" t="s">
        <v>227</v>
      </c>
      <c r="C32" s="52" t="s">
        <v>30</v>
      </c>
      <c r="D32" s="53">
        <v>897.94500000000005</v>
      </c>
      <c r="E32" s="54">
        <v>17.47</v>
      </c>
      <c r="F32" s="54">
        <v>0.26</v>
      </c>
      <c r="G32" s="54">
        <v>17.809999999999999</v>
      </c>
      <c r="H32" s="54">
        <v>17.22</v>
      </c>
      <c r="I32" s="55">
        <v>170655</v>
      </c>
      <c r="J32" s="54">
        <f>ASX200Range!$E32*ASX200Range!$I32/1000000</f>
        <v>2.9813428499999994</v>
      </c>
      <c r="K32" s="56">
        <f>(ASX200Range!$G32-ASX200Range!$H32)/ASX200Range!$E32</f>
        <v>3.3772180881511155E-2</v>
      </c>
    </row>
    <row r="33" spans="1:11" outlineLevel="2">
      <c r="A33" s="51" t="s">
        <v>262</v>
      </c>
      <c r="B33" s="52" t="s">
        <v>263</v>
      </c>
      <c r="C33" s="52" t="s">
        <v>30</v>
      </c>
      <c r="D33" s="53">
        <v>880.14599999999996</v>
      </c>
      <c r="E33" s="54">
        <v>5.04</v>
      </c>
      <c r="F33" s="54">
        <v>-0.01</v>
      </c>
      <c r="G33" s="54">
        <v>5.05</v>
      </c>
      <c r="H33" s="54">
        <v>4.9800000000000004</v>
      </c>
      <c r="I33" s="55">
        <v>293411</v>
      </c>
      <c r="J33" s="54">
        <f>ASX200Range!$E33*ASX200Range!$I33/1000000</f>
        <v>1.47879144</v>
      </c>
      <c r="K33" s="56">
        <f>(ASX200Range!$G33-ASX200Range!$H33)/ASX200Range!$E33</f>
        <v>1.3888888888888768E-2</v>
      </c>
    </row>
    <row r="34" spans="1:11" outlineLevel="2">
      <c r="A34" s="51" t="s">
        <v>194</v>
      </c>
      <c r="B34" s="52" t="s">
        <v>195</v>
      </c>
      <c r="C34" s="52" t="s">
        <v>30</v>
      </c>
      <c r="D34" s="53">
        <v>868.49199999999996</v>
      </c>
      <c r="E34" s="54">
        <v>3.04</v>
      </c>
      <c r="F34" s="54">
        <v>-0.01</v>
      </c>
      <c r="G34" s="54">
        <v>3.05</v>
      </c>
      <c r="H34" s="54">
        <v>2.9950000000000001</v>
      </c>
      <c r="I34" s="55">
        <v>1394056</v>
      </c>
      <c r="J34" s="54">
        <f>ASX200Range!$E34*ASX200Range!$I34/1000000</f>
        <v>4.2379302399999998</v>
      </c>
      <c r="K34" s="56">
        <f>(ASX200Range!$G34-ASX200Range!$H34)/ASX200Range!$E34</f>
        <v>1.8092105263157802E-2</v>
      </c>
    </row>
    <row r="35" spans="1:11" outlineLevel="2">
      <c r="A35" s="51" t="s">
        <v>410</v>
      </c>
      <c r="B35" s="52" t="s">
        <v>411</v>
      </c>
      <c r="C35" s="52" t="s">
        <v>30</v>
      </c>
      <c r="D35" s="53">
        <v>804.40499999999997</v>
      </c>
      <c r="E35" s="52">
        <v>2.64</v>
      </c>
      <c r="F35" s="52">
        <v>-0.06</v>
      </c>
      <c r="G35" s="52">
        <v>2.67</v>
      </c>
      <c r="H35" s="52">
        <v>2.6</v>
      </c>
      <c r="I35" s="52">
        <v>398986</v>
      </c>
      <c r="J35" s="54">
        <f>ASX200Range!$E35*ASX200Range!$I35/1000000</f>
        <v>1.05332304</v>
      </c>
      <c r="K35" s="56">
        <f>(ASX200Range!$G35-ASX200Range!$H35)/ASX200Range!$E35</f>
        <v>2.6515151515151453E-2</v>
      </c>
    </row>
    <row r="36" spans="1:11" outlineLevel="2">
      <c r="A36" s="51" t="s">
        <v>28</v>
      </c>
      <c r="B36" s="52" t="s">
        <v>29</v>
      </c>
      <c r="C36" s="52" t="s">
        <v>30</v>
      </c>
      <c r="D36" s="53">
        <v>764.76099999999997</v>
      </c>
      <c r="E36" s="54">
        <v>4.7300000000000004</v>
      </c>
      <c r="F36" s="54">
        <v>-0.08</v>
      </c>
      <c r="G36" s="54">
        <v>4.75</v>
      </c>
      <c r="H36" s="54">
        <v>4.6150000000000002</v>
      </c>
      <c r="I36" s="55">
        <v>669746</v>
      </c>
      <c r="J36" s="54">
        <f>ASX200Range!$E36*ASX200Range!$I36/1000000</f>
        <v>3.1678985800000001</v>
      </c>
      <c r="K36" s="56">
        <f>(ASX200Range!$G36-ASX200Range!$H36)/ASX200Range!$E36</f>
        <v>2.8541226215644772E-2</v>
      </c>
    </row>
    <row r="37" spans="1:11" outlineLevel="2">
      <c r="A37" s="51" t="s">
        <v>148</v>
      </c>
      <c r="B37" s="52" t="s">
        <v>149</v>
      </c>
      <c r="C37" s="52" t="s">
        <v>30</v>
      </c>
      <c r="D37" s="53">
        <v>669.03700000000003</v>
      </c>
      <c r="E37" s="54">
        <v>6.21</v>
      </c>
      <c r="F37" s="54">
        <v>-0.01</v>
      </c>
      <c r="G37" s="54">
        <v>6.21</v>
      </c>
      <c r="H37" s="54">
        <v>6.11</v>
      </c>
      <c r="I37" s="55">
        <v>1034102</v>
      </c>
      <c r="J37" s="54">
        <f>ASX200Range!$E37*ASX200Range!$I37/1000000</f>
        <v>6.4217734200000001</v>
      </c>
      <c r="K37" s="56">
        <f>(ASX200Range!$G37-ASX200Range!$H37)/ASX200Range!$E37</f>
        <v>1.6103059581320394E-2</v>
      </c>
    </row>
    <row r="38" spans="1:11" outlineLevel="2">
      <c r="A38" s="51" t="s">
        <v>208</v>
      </c>
      <c r="B38" s="52" t="s">
        <v>209</v>
      </c>
      <c r="C38" s="52" t="s">
        <v>30</v>
      </c>
      <c r="D38" s="53">
        <v>607.74599999999998</v>
      </c>
      <c r="E38" s="54">
        <v>0.74</v>
      </c>
      <c r="F38" s="54">
        <v>-1.4999999999999999E-2</v>
      </c>
      <c r="G38" s="54">
        <v>0.755</v>
      </c>
      <c r="H38" s="54">
        <v>0.73499999999999999</v>
      </c>
      <c r="I38" s="55">
        <v>4546984</v>
      </c>
      <c r="J38" s="54">
        <f>ASX200Range!$E38*ASX200Range!$I38/1000000</f>
        <v>3.3647681600000001</v>
      </c>
      <c r="K38" s="56">
        <f>(ASX200Range!$G38-ASX200Range!$H38)/ASX200Range!$E38</f>
        <v>2.7027027027027053E-2</v>
      </c>
    </row>
    <row r="39" spans="1:11" outlineLevel="1">
      <c r="A39" s="51"/>
      <c r="B39" s="52"/>
      <c r="C39" s="57" t="s">
        <v>463</v>
      </c>
      <c r="D39" s="53">
        <f>SUBTOTAL(9,D2:D38)</f>
        <v>97485.684000000023</v>
      </c>
      <c r="E39" s="54"/>
      <c r="F39" s="54"/>
      <c r="G39" s="54"/>
      <c r="H39" s="54"/>
      <c r="I39" s="55"/>
      <c r="J39" s="54">
        <f>SUBTOTAL(9,J2:J38)</f>
        <v>309.61499535499996</v>
      </c>
      <c r="K39" s="56"/>
    </row>
    <row r="40" spans="1:11" outlineLevel="2">
      <c r="A40" s="51" t="s">
        <v>350</v>
      </c>
      <c r="B40" s="52" t="s">
        <v>351</v>
      </c>
      <c r="C40" s="52" t="s">
        <v>37</v>
      </c>
      <c r="D40" s="53">
        <v>46306</v>
      </c>
      <c r="E40" s="52">
        <v>42.25</v>
      </c>
      <c r="F40" s="52">
        <v>0.38</v>
      </c>
      <c r="G40" s="52">
        <v>42.49</v>
      </c>
      <c r="H40" s="52">
        <v>41.62</v>
      </c>
      <c r="I40" s="52">
        <v>2854402</v>
      </c>
      <c r="J40" s="54">
        <f>ASX200Range!$E40*ASX200Range!$I40/1000000</f>
        <v>120.5984845</v>
      </c>
      <c r="K40" s="56">
        <f>(ASX200Range!$G40-ASX200Range!$H40)/ASX200Range!$E40</f>
        <v>2.0591715976331467E-2</v>
      </c>
    </row>
    <row r="41" spans="1:11" outlineLevel="2">
      <c r="A41" s="51" t="s">
        <v>358</v>
      </c>
      <c r="B41" s="52" t="s">
        <v>359</v>
      </c>
      <c r="C41" s="52" t="s">
        <v>37</v>
      </c>
      <c r="D41" s="53">
        <v>34910.400000000001</v>
      </c>
      <c r="E41" s="52">
        <v>27.02</v>
      </c>
      <c r="F41" s="52">
        <v>0.05</v>
      </c>
      <c r="G41" s="52">
        <v>27.2</v>
      </c>
      <c r="H41" s="52">
        <v>26.68</v>
      </c>
      <c r="I41" s="52">
        <v>2059020</v>
      </c>
      <c r="J41" s="54">
        <f>ASX200Range!$E41*ASX200Range!$I41/1000000</f>
        <v>55.634720399999999</v>
      </c>
      <c r="K41" s="56">
        <f>(ASX200Range!$G41-ASX200Range!$H41)/ASX200Range!$E41</f>
        <v>1.9245003700962236E-2</v>
      </c>
    </row>
    <row r="42" spans="1:11" outlineLevel="2">
      <c r="A42" s="51" t="s">
        <v>340</v>
      </c>
      <c r="B42" s="52" t="s">
        <v>341</v>
      </c>
      <c r="C42" s="52" t="s">
        <v>37</v>
      </c>
      <c r="D42" s="53">
        <v>9366.93</v>
      </c>
      <c r="E42" s="52">
        <v>13.41</v>
      </c>
      <c r="F42" s="52">
        <v>0.45</v>
      </c>
      <c r="G42" s="52">
        <v>13.57</v>
      </c>
      <c r="H42" s="52">
        <v>12.91</v>
      </c>
      <c r="I42" s="52">
        <v>4362694</v>
      </c>
      <c r="J42" s="54">
        <f>ASX200Range!$E42*ASX200Range!$I42/1000000</f>
        <v>58.503726540000002</v>
      </c>
      <c r="K42" s="56">
        <f>(ASX200Range!$G42-ASX200Range!$H42)/ASX200Range!$E42</f>
        <v>4.9217002237136473E-2</v>
      </c>
    </row>
    <row r="43" spans="1:11" outlineLevel="2">
      <c r="A43" s="51" t="s">
        <v>92</v>
      </c>
      <c r="B43" s="52" t="s">
        <v>93</v>
      </c>
      <c r="C43" s="52" t="s">
        <v>37</v>
      </c>
      <c r="D43" s="53">
        <v>6327.9</v>
      </c>
      <c r="E43" s="54">
        <v>8.4700000000000006</v>
      </c>
      <c r="F43" s="54">
        <v>-0.01</v>
      </c>
      <c r="G43" s="54">
        <v>8.5549999999999997</v>
      </c>
      <c r="H43" s="54">
        <v>8.44</v>
      </c>
      <c r="I43" s="55">
        <v>2082558</v>
      </c>
      <c r="J43" s="54">
        <f>ASX200Range!$E43*ASX200Range!$I43/1000000</f>
        <v>17.639266260000003</v>
      </c>
      <c r="K43" s="56">
        <f>(ASX200Range!$G43-ASX200Range!$H43)/ASX200Range!$E43</f>
        <v>1.3577331759149965E-2</v>
      </c>
    </row>
    <row r="44" spans="1:11" outlineLevel="2">
      <c r="A44" s="51" t="s">
        <v>374</v>
      </c>
      <c r="B44" s="52" t="s">
        <v>375</v>
      </c>
      <c r="C44" s="52" t="s">
        <v>37</v>
      </c>
      <c r="D44" s="53">
        <v>3224.89</v>
      </c>
      <c r="E44" s="52">
        <v>4.62</v>
      </c>
      <c r="F44" s="52">
        <v>0.05</v>
      </c>
      <c r="G44" s="52">
        <v>4.63</v>
      </c>
      <c r="H44" s="52">
        <v>4.53</v>
      </c>
      <c r="I44" s="52">
        <v>3001566</v>
      </c>
      <c r="J44" s="54">
        <f>ASX200Range!$E44*ASX200Range!$I44/1000000</f>
        <v>13.86723492</v>
      </c>
      <c r="K44" s="56">
        <f>(ASX200Range!$G44-ASX200Range!$H44)/ASX200Range!$E44</f>
        <v>2.1645021645021568E-2</v>
      </c>
    </row>
    <row r="45" spans="1:11" outlineLevel="2">
      <c r="A45" s="51" t="s">
        <v>200</v>
      </c>
      <c r="B45" s="52" t="s">
        <v>201</v>
      </c>
      <c r="C45" s="52" t="s">
        <v>37</v>
      </c>
      <c r="D45" s="53">
        <v>2604.96</v>
      </c>
      <c r="E45" s="54">
        <v>2.6</v>
      </c>
      <c r="F45" s="54">
        <v>0</v>
      </c>
      <c r="G45" s="54">
        <v>2.6</v>
      </c>
      <c r="H45" s="54">
        <v>2.56</v>
      </c>
      <c r="I45" s="55">
        <v>1839330</v>
      </c>
      <c r="J45" s="54">
        <f>ASX200Range!$E45*ASX200Range!$I45/1000000</f>
        <v>4.7822579999999997</v>
      </c>
      <c r="K45" s="56">
        <f>(ASX200Range!$G45-ASX200Range!$H45)/ASX200Range!$E45</f>
        <v>1.5384615384615398E-2</v>
      </c>
    </row>
    <row r="46" spans="1:11" outlineLevel="2">
      <c r="A46" s="51" t="s">
        <v>146</v>
      </c>
      <c r="B46" s="52" t="s">
        <v>147</v>
      </c>
      <c r="C46" s="52" t="s">
        <v>37</v>
      </c>
      <c r="D46" s="53">
        <v>1995.62</v>
      </c>
      <c r="E46" s="54">
        <v>8.59</v>
      </c>
      <c r="F46" s="54">
        <v>-0.11</v>
      </c>
      <c r="G46" s="54">
        <v>8.6199999999999992</v>
      </c>
      <c r="H46" s="54">
        <v>8.5</v>
      </c>
      <c r="I46" s="55">
        <v>668584</v>
      </c>
      <c r="J46" s="54">
        <f>ASX200Range!$E46*ASX200Range!$I46/1000000</f>
        <v>5.7431365599999999</v>
      </c>
      <c r="K46" s="56">
        <f>(ASX200Range!$G46-ASX200Range!$H46)/ASX200Range!$E46</f>
        <v>1.3969732246798513E-2</v>
      </c>
    </row>
    <row r="47" spans="1:11" outlineLevel="2">
      <c r="A47" s="51" t="s">
        <v>390</v>
      </c>
      <c r="B47" s="52" t="s">
        <v>391</v>
      </c>
      <c r="C47" s="52" t="s">
        <v>37</v>
      </c>
      <c r="D47" s="53">
        <v>1590.02</v>
      </c>
      <c r="E47" s="52">
        <v>4.8899999999999997</v>
      </c>
      <c r="F47" s="52">
        <v>0.02</v>
      </c>
      <c r="G47" s="52">
        <v>4.8899999999999997</v>
      </c>
      <c r="H47" s="52">
        <v>4.83</v>
      </c>
      <c r="I47" s="52">
        <v>480716</v>
      </c>
      <c r="J47" s="54">
        <f>ASX200Range!$E47*ASX200Range!$I47/1000000</f>
        <v>2.3507012399999998</v>
      </c>
      <c r="K47" s="56">
        <f>(ASX200Range!$G47-ASX200Range!$H47)/ASX200Range!$E47</f>
        <v>1.2269938650306669E-2</v>
      </c>
    </row>
    <row r="48" spans="1:11" outlineLevel="2">
      <c r="A48" s="51" t="s">
        <v>65</v>
      </c>
      <c r="B48" s="52" t="s">
        <v>66</v>
      </c>
      <c r="C48" s="52" t="s">
        <v>37</v>
      </c>
      <c r="D48" s="53">
        <v>1525.58</v>
      </c>
      <c r="E48" s="54">
        <v>92.97</v>
      </c>
      <c r="F48" s="54">
        <v>1.98</v>
      </c>
      <c r="G48" s="54">
        <v>92.97</v>
      </c>
      <c r="H48" s="54">
        <v>89.3</v>
      </c>
      <c r="I48" s="55">
        <v>52988</v>
      </c>
      <c r="J48" s="54">
        <f>ASX200Range!$E48*ASX200Range!$I48/1000000</f>
        <v>4.92629436</v>
      </c>
      <c r="K48" s="56">
        <f>(ASX200Range!$G48-ASX200Range!$H48)/ASX200Range!$E48</f>
        <v>3.9475099494460597E-2</v>
      </c>
    </row>
    <row r="49" spans="1:11" outlineLevel="2">
      <c r="A49" s="51" t="s">
        <v>59</v>
      </c>
      <c r="B49" s="52" t="s">
        <v>60</v>
      </c>
      <c r="C49" s="52" t="s">
        <v>37</v>
      </c>
      <c r="D49" s="53">
        <v>1135.44</v>
      </c>
      <c r="E49" s="54">
        <v>6.54</v>
      </c>
      <c r="F49" s="54">
        <v>-7.0000000000000007E-2</v>
      </c>
      <c r="G49" s="54">
        <v>6.59</v>
      </c>
      <c r="H49" s="54">
        <v>6.48</v>
      </c>
      <c r="I49" s="55">
        <v>267900</v>
      </c>
      <c r="J49" s="54">
        <f>ASX200Range!$E49*ASX200Range!$I49/1000000</f>
        <v>1.7520659999999999</v>
      </c>
      <c r="K49" s="56">
        <f>(ASX200Range!$G49-ASX200Range!$H49)/ASX200Range!$E49</f>
        <v>1.6819571865443337E-2</v>
      </c>
    </row>
    <row r="50" spans="1:11" outlineLevel="2">
      <c r="A50" s="51" t="s">
        <v>46</v>
      </c>
      <c r="B50" s="52" t="s">
        <v>47</v>
      </c>
      <c r="C50" s="52" t="s">
        <v>37</v>
      </c>
      <c r="D50" s="53">
        <v>942.28399999999999</v>
      </c>
      <c r="E50" s="54">
        <v>1.575</v>
      </c>
      <c r="F50" s="54">
        <v>0</v>
      </c>
      <c r="G50" s="54">
        <v>1.58</v>
      </c>
      <c r="H50" s="54">
        <v>1.54</v>
      </c>
      <c r="I50" s="55">
        <v>845003</v>
      </c>
      <c r="J50" s="54">
        <f>ASX200Range!$E50*ASX200Range!$I50/1000000</f>
        <v>1.330879725</v>
      </c>
      <c r="K50" s="56">
        <f>(ASX200Range!$G50-ASX200Range!$H50)/ASX200Range!$E50</f>
        <v>2.5396825396825421E-2</v>
      </c>
    </row>
    <row r="51" spans="1:11" outlineLevel="2">
      <c r="A51" s="51" t="s">
        <v>35</v>
      </c>
      <c r="B51" s="52" t="s">
        <v>36</v>
      </c>
      <c r="C51" s="52" t="s">
        <v>37</v>
      </c>
      <c r="D51" s="53">
        <v>787.52800000000002</v>
      </c>
      <c r="E51" s="54">
        <v>1.48</v>
      </c>
      <c r="F51" s="54">
        <v>0</v>
      </c>
      <c r="G51" s="54">
        <v>1.4850000000000001</v>
      </c>
      <c r="H51" s="54">
        <v>1.44</v>
      </c>
      <c r="I51" s="55">
        <v>1099611</v>
      </c>
      <c r="J51" s="54">
        <f>ASX200Range!$E51*ASX200Range!$I51/1000000</f>
        <v>1.6274242800000001</v>
      </c>
      <c r="K51" s="56">
        <f>(ASX200Range!$G51-ASX200Range!$H51)/ASX200Range!$E51</f>
        <v>3.0405405405405508E-2</v>
      </c>
    </row>
    <row r="52" spans="1:11" outlineLevel="2">
      <c r="A52" s="51" t="s">
        <v>328</v>
      </c>
      <c r="B52" s="52" t="s">
        <v>329</v>
      </c>
      <c r="C52" s="52" t="s">
        <v>37</v>
      </c>
      <c r="D52" s="53">
        <v>657.47199999999998</v>
      </c>
      <c r="E52" s="52">
        <v>3.87</v>
      </c>
      <c r="F52" s="52">
        <v>-0.03</v>
      </c>
      <c r="G52" s="52">
        <v>3.88</v>
      </c>
      <c r="H52" s="52">
        <v>3.83</v>
      </c>
      <c r="I52" s="52">
        <v>247900</v>
      </c>
      <c r="J52" s="54">
        <f>ASX200Range!$E52*ASX200Range!$I52/1000000</f>
        <v>0.95937300000000003</v>
      </c>
      <c r="K52" s="56">
        <f>(ASX200Range!$G52-ASX200Range!$H52)/ASX200Range!$E52</f>
        <v>1.2919896640826828E-2</v>
      </c>
    </row>
    <row r="53" spans="1:11" outlineLevel="1">
      <c r="A53" s="51"/>
      <c r="B53" s="52"/>
      <c r="C53" s="57" t="s">
        <v>464</v>
      </c>
      <c r="D53" s="53">
        <f>SUBTOTAL(9,D40:D52)</f>
        <v>111375.02399999999</v>
      </c>
      <c r="E53" s="52"/>
      <c r="F53" s="52"/>
      <c r="G53" s="52"/>
      <c r="H53" s="52"/>
      <c r="I53" s="52"/>
      <c r="J53" s="54">
        <f>SUBTOTAL(9,J40:J52)</f>
        <v>289.71556578500002</v>
      </c>
      <c r="K53" s="56"/>
    </row>
    <row r="54" spans="1:11" outlineLevel="2">
      <c r="A54" s="51" t="s">
        <v>360</v>
      </c>
      <c r="B54" s="52" t="s">
        <v>361</v>
      </c>
      <c r="C54" s="52" t="s">
        <v>58</v>
      </c>
      <c r="D54" s="53">
        <v>24591</v>
      </c>
      <c r="E54" s="52">
        <v>29.16</v>
      </c>
      <c r="F54" s="52">
        <v>-0.12</v>
      </c>
      <c r="G54" s="52">
        <v>29.335000000000001</v>
      </c>
      <c r="H54" s="52">
        <v>29</v>
      </c>
      <c r="I54" s="52">
        <v>2415997</v>
      </c>
      <c r="J54" s="54">
        <f>ASX200Range!$E54*ASX200Range!$I54/1000000</f>
        <v>70.450472519999991</v>
      </c>
      <c r="K54" s="56">
        <f>(ASX200Range!$G54-ASX200Range!$H54)/ASX200Range!$E54</f>
        <v>1.1488340192043926E-2</v>
      </c>
    </row>
    <row r="55" spans="1:11" outlineLevel="2">
      <c r="A55" s="51" t="s">
        <v>234</v>
      </c>
      <c r="B55" s="52" t="s">
        <v>235</v>
      </c>
      <c r="C55" s="52" t="s">
        <v>58</v>
      </c>
      <c r="D55" s="53">
        <v>12551</v>
      </c>
      <c r="E55" s="54">
        <v>7.46</v>
      </c>
      <c r="F55" s="54">
        <v>0.12</v>
      </c>
      <c r="G55" s="54">
        <v>7.53</v>
      </c>
      <c r="H55" s="54">
        <v>7.25</v>
      </c>
      <c r="I55" s="55">
        <v>10235154</v>
      </c>
      <c r="J55" s="54">
        <f>ASX200Range!$E55*ASX200Range!$I55/1000000</f>
        <v>76.354248839999997</v>
      </c>
      <c r="K55" s="56">
        <f>(ASX200Range!$G55-ASX200Range!$H55)/ASX200Range!$E55</f>
        <v>3.7533512064343195E-2</v>
      </c>
    </row>
    <row r="56" spans="1:11" outlineLevel="2">
      <c r="A56" s="51" t="s">
        <v>238</v>
      </c>
      <c r="B56" s="52" t="s">
        <v>239</v>
      </c>
      <c r="C56" s="52" t="s">
        <v>58</v>
      </c>
      <c r="D56" s="53">
        <v>9903.6</v>
      </c>
      <c r="E56" s="54">
        <v>6.4</v>
      </c>
      <c r="F56" s="54">
        <v>-0.04</v>
      </c>
      <c r="G56" s="54">
        <v>6.4550000000000001</v>
      </c>
      <c r="H56" s="54">
        <v>6.36</v>
      </c>
      <c r="I56" s="55">
        <v>3203849</v>
      </c>
      <c r="J56" s="54">
        <f>ASX200Range!$E56*ASX200Range!$I56/1000000</f>
        <v>20.504633600000002</v>
      </c>
      <c r="K56" s="56">
        <f>(ASX200Range!$G56-ASX200Range!$H56)/ASX200Range!$E56</f>
        <v>1.4843749999999961E-2</v>
      </c>
    </row>
    <row r="57" spans="1:11" outlineLevel="2">
      <c r="A57" s="51" t="s">
        <v>81</v>
      </c>
      <c r="B57" s="52" t="s">
        <v>82</v>
      </c>
      <c r="C57" s="52" t="s">
        <v>58</v>
      </c>
      <c r="D57" s="53">
        <v>8090.34</v>
      </c>
      <c r="E57" s="54">
        <v>32.590000000000003</v>
      </c>
      <c r="F57" s="54">
        <v>0.03</v>
      </c>
      <c r="G57" s="54">
        <v>32.76</v>
      </c>
      <c r="H57" s="54">
        <v>32.06</v>
      </c>
      <c r="I57" s="55">
        <v>774894</v>
      </c>
      <c r="J57" s="54">
        <f>ASX200Range!$E57*ASX200Range!$I57/1000000</f>
        <v>25.253795459999999</v>
      </c>
      <c r="K57" s="56">
        <f>(ASX200Range!$G57-ASX200Range!$H57)/ASX200Range!$E57</f>
        <v>2.1478981282601891E-2</v>
      </c>
    </row>
    <row r="58" spans="1:11" outlineLevel="2">
      <c r="A58" s="51" t="s">
        <v>308</v>
      </c>
      <c r="B58" s="52" t="s">
        <v>309</v>
      </c>
      <c r="C58" s="52" t="s">
        <v>58</v>
      </c>
      <c r="D58" s="53">
        <v>7061.07</v>
      </c>
      <c r="E58" s="52">
        <v>3.29</v>
      </c>
      <c r="F58" s="52">
        <v>-0.01</v>
      </c>
      <c r="G58" s="52">
        <v>3.3050000000000002</v>
      </c>
      <c r="H58" s="52">
        <v>3.2549999999999999</v>
      </c>
      <c r="I58" s="52">
        <v>5086459</v>
      </c>
      <c r="J58" s="54">
        <f>ASX200Range!$E58*ASX200Range!$I58/1000000</f>
        <v>16.734450110000001</v>
      </c>
      <c r="K58" s="56">
        <f>(ASX200Range!$G58-ASX200Range!$H58)/ASX200Range!$E58</f>
        <v>1.5197568389057831E-2</v>
      </c>
    </row>
    <row r="59" spans="1:11" outlineLevel="2">
      <c r="A59" s="51" t="s">
        <v>354</v>
      </c>
      <c r="B59" s="52" t="s">
        <v>355</v>
      </c>
      <c r="C59" s="52" t="s">
        <v>58</v>
      </c>
      <c r="D59" s="53">
        <v>3242.31</v>
      </c>
      <c r="E59" s="52">
        <v>3.21</v>
      </c>
      <c r="F59" s="52">
        <v>-0.08</v>
      </c>
      <c r="G59" s="52">
        <v>3.24</v>
      </c>
      <c r="H59" s="52">
        <v>3.0550000000000002</v>
      </c>
      <c r="I59" s="52">
        <v>9488165</v>
      </c>
      <c r="J59" s="54">
        <f>ASX200Range!$E59*ASX200Range!$I59/1000000</f>
        <v>30.45700965</v>
      </c>
      <c r="K59" s="56">
        <f>(ASX200Range!$G59-ASX200Range!$H59)/ASX200Range!$E59</f>
        <v>5.7632398753894101E-2</v>
      </c>
    </row>
    <row r="60" spans="1:11" outlineLevel="2">
      <c r="A60" s="51" t="s">
        <v>356</v>
      </c>
      <c r="B60" s="52" t="s">
        <v>357</v>
      </c>
      <c r="C60" s="52" t="s">
        <v>58</v>
      </c>
      <c r="D60" s="53">
        <v>3026.66</v>
      </c>
      <c r="E60" s="52">
        <v>11.89</v>
      </c>
      <c r="F60" s="52">
        <v>-0.27</v>
      </c>
      <c r="G60" s="52">
        <v>11.95</v>
      </c>
      <c r="H60" s="52">
        <v>11.79</v>
      </c>
      <c r="I60" s="52">
        <v>773491</v>
      </c>
      <c r="J60" s="54">
        <f>ASX200Range!$E60*ASX200Range!$I60/1000000</f>
        <v>9.1968079899999999</v>
      </c>
      <c r="K60" s="56">
        <f>(ASX200Range!$G60-ASX200Range!$H60)/ASX200Range!$E60</f>
        <v>1.3456686291000853E-2</v>
      </c>
    </row>
    <row r="61" spans="1:11" outlineLevel="2">
      <c r="A61" s="51" t="s">
        <v>56</v>
      </c>
      <c r="B61" s="52" t="s">
        <v>57</v>
      </c>
      <c r="C61" s="52" t="s">
        <v>58</v>
      </c>
      <c r="D61" s="53">
        <v>1246.0899999999999</v>
      </c>
      <c r="E61" s="54">
        <v>0.62</v>
      </c>
      <c r="F61" s="54">
        <v>-0.02</v>
      </c>
      <c r="G61" s="54">
        <v>0.63500000000000001</v>
      </c>
      <c r="H61" s="54">
        <v>0.62</v>
      </c>
      <c r="I61" s="55">
        <v>4040387</v>
      </c>
      <c r="J61" s="54">
        <f>ASX200Range!$E61*ASX200Range!$I61/1000000</f>
        <v>2.5050399400000001</v>
      </c>
      <c r="K61" s="56">
        <f>(ASX200Range!$G61-ASX200Range!$H61)/ASX200Range!$E61</f>
        <v>2.4193548387096794E-2</v>
      </c>
    </row>
    <row r="62" spans="1:11" outlineLevel="1">
      <c r="A62" s="51"/>
      <c r="B62" s="52"/>
      <c r="C62" s="57" t="s">
        <v>465</v>
      </c>
      <c r="D62" s="53">
        <f>SUBTOTAL(9,D54:D61)</f>
        <v>69712.069999999992</v>
      </c>
      <c r="E62" s="54"/>
      <c r="F62" s="54"/>
      <c r="G62" s="54"/>
      <c r="H62" s="54"/>
      <c r="I62" s="55"/>
      <c r="J62" s="54">
        <f>SUBTOTAL(9,J54:J61)</f>
        <v>251.45645810999997</v>
      </c>
      <c r="K62" s="56"/>
    </row>
    <row r="63" spans="1:11" outlineLevel="2">
      <c r="A63" s="51" t="s">
        <v>96</v>
      </c>
      <c r="B63" s="52" t="s">
        <v>97</v>
      </c>
      <c r="C63" s="52" t="s">
        <v>21</v>
      </c>
      <c r="D63" s="53">
        <v>140310</v>
      </c>
      <c r="E63" s="54">
        <v>79.09</v>
      </c>
      <c r="F63" s="54">
        <v>-0.46</v>
      </c>
      <c r="G63" s="54">
        <v>79.260000000000005</v>
      </c>
      <c r="H63" s="54">
        <v>78.33</v>
      </c>
      <c r="I63" s="55">
        <v>3307759</v>
      </c>
      <c r="J63" s="54">
        <f>ASX200Range!$E63*ASX200Range!$I63/1000000</f>
        <v>261.61065931000002</v>
      </c>
      <c r="K63" s="56">
        <f>(ASX200Range!$G63-ASX200Range!$H63)/ASX200Range!$E63</f>
        <v>1.175875584776845E-2</v>
      </c>
    </row>
    <row r="64" spans="1:11" outlineLevel="2">
      <c r="A64" s="51" t="s">
        <v>346</v>
      </c>
      <c r="B64" s="52" t="s">
        <v>347</v>
      </c>
      <c r="C64" s="52" t="s">
        <v>21</v>
      </c>
      <c r="D64" s="53">
        <v>109061</v>
      </c>
      <c r="E64" s="52">
        <v>32.21</v>
      </c>
      <c r="F64" s="52">
        <v>-0.51</v>
      </c>
      <c r="G64" s="52">
        <v>32.31</v>
      </c>
      <c r="H64" s="52">
        <v>32.024999999999999</v>
      </c>
      <c r="I64" s="52">
        <v>5725255</v>
      </c>
      <c r="J64" s="54">
        <f>ASX200Range!$E64*ASX200Range!$I64/1000000</f>
        <v>184.41046355</v>
      </c>
      <c r="K64" s="56">
        <f>(ASX200Range!$G64-ASX200Range!$H64)/ASX200Range!$E64</f>
        <v>8.8481837938529546E-3</v>
      </c>
    </row>
    <row r="65" spans="1:11" outlineLevel="2">
      <c r="A65" s="51" t="s">
        <v>44</v>
      </c>
      <c r="B65" s="52" t="s">
        <v>45</v>
      </c>
      <c r="C65" s="52" t="s">
        <v>21</v>
      </c>
      <c r="D65" s="53">
        <v>87858.1</v>
      </c>
      <c r="E65" s="54">
        <v>30.01</v>
      </c>
      <c r="F65" s="54">
        <v>-0.35</v>
      </c>
      <c r="G65" s="54">
        <v>30.01</v>
      </c>
      <c r="H65" s="54">
        <v>29.74</v>
      </c>
      <c r="I65" s="55">
        <v>5678986</v>
      </c>
      <c r="J65" s="54">
        <f>ASX200Range!$E65*ASX200Range!$I65/1000000</f>
        <v>170.42636986000002</v>
      </c>
      <c r="K65" s="56">
        <f>(ASX200Range!$G65-ASX200Range!$H65)/ASX200Range!$E65</f>
        <v>8.997000999666882E-3</v>
      </c>
    </row>
    <row r="66" spans="1:11" outlineLevel="2">
      <c r="A66" s="51" t="s">
        <v>212</v>
      </c>
      <c r="B66" s="52" t="s">
        <v>213</v>
      </c>
      <c r="C66" s="52" t="s">
        <v>21</v>
      </c>
      <c r="D66" s="53">
        <v>81772.5</v>
      </c>
      <c r="E66" s="54">
        <v>30.87</v>
      </c>
      <c r="F66" s="54">
        <v>-0.42</v>
      </c>
      <c r="G66" s="54">
        <v>30.97</v>
      </c>
      <c r="H66" s="54">
        <v>30.734999999999999</v>
      </c>
      <c r="I66" s="55">
        <v>4778732</v>
      </c>
      <c r="J66" s="54">
        <f>ASX200Range!$E66*ASX200Range!$I66/1000000</f>
        <v>147.51945684</v>
      </c>
      <c r="K66" s="56">
        <f>(ASX200Range!$G66-ASX200Range!$H66)/ASX200Range!$E66</f>
        <v>7.6125688370586144E-3</v>
      </c>
    </row>
    <row r="67" spans="1:11" outlineLevel="2">
      <c r="A67" s="51" t="s">
        <v>190</v>
      </c>
      <c r="B67" s="52" t="s">
        <v>191</v>
      </c>
      <c r="C67" s="52" t="s">
        <v>21</v>
      </c>
      <c r="D67" s="53">
        <v>29563.5</v>
      </c>
      <c r="E67" s="54">
        <v>87.39</v>
      </c>
      <c r="F67" s="54">
        <v>-1.3</v>
      </c>
      <c r="G67" s="54">
        <v>87.77</v>
      </c>
      <c r="H67" s="54">
        <v>86.6</v>
      </c>
      <c r="I67" s="55">
        <v>1087809</v>
      </c>
      <c r="J67" s="54">
        <f>ASX200Range!$E67*ASX200Range!$I67/1000000</f>
        <v>95.063628510000001</v>
      </c>
      <c r="K67" s="56">
        <f>(ASX200Range!$G67-ASX200Range!$H67)/ASX200Range!$E67</f>
        <v>1.3388259526261605E-2</v>
      </c>
    </row>
    <row r="68" spans="1:11" outlineLevel="2">
      <c r="A68" s="51" t="s">
        <v>312</v>
      </c>
      <c r="B68" s="52" t="s">
        <v>313</v>
      </c>
      <c r="C68" s="52" t="s">
        <v>21</v>
      </c>
      <c r="D68" s="53">
        <v>17541.900000000001</v>
      </c>
      <c r="E68" s="52">
        <v>12.86</v>
      </c>
      <c r="F68" s="52">
        <v>-0.25</v>
      </c>
      <c r="G68" s="52">
        <v>12.93</v>
      </c>
      <c r="H68" s="52">
        <v>12.79</v>
      </c>
      <c r="I68" s="52">
        <v>9362095</v>
      </c>
      <c r="J68" s="54">
        <f>ASX200Range!$E68*ASX200Range!$I68/1000000</f>
        <v>120.39654169999999</v>
      </c>
      <c r="K68" s="56">
        <f>(ASX200Range!$G68-ASX200Range!$H68)/ASX200Range!$E68</f>
        <v>1.0886469673405955E-2</v>
      </c>
    </row>
    <row r="69" spans="1:11" outlineLevel="2">
      <c r="A69" s="51" t="s">
        <v>254</v>
      </c>
      <c r="B69" s="52" t="s">
        <v>255</v>
      </c>
      <c r="C69" s="52" t="s">
        <v>21</v>
      </c>
      <c r="D69" s="53">
        <v>16519.3</v>
      </c>
      <c r="E69" s="54">
        <v>10.77</v>
      </c>
      <c r="F69" s="54">
        <v>-0.4</v>
      </c>
      <c r="G69" s="54">
        <v>10.94</v>
      </c>
      <c r="H69" s="54">
        <v>10.71</v>
      </c>
      <c r="I69" s="55">
        <v>16840707</v>
      </c>
      <c r="J69" s="54">
        <f>ASX200Range!$E69*ASX200Range!$I69/1000000</f>
        <v>181.37441439</v>
      </c>
      <c r="K69" s="56">
        <f>(ASX200Range!$G69-ASX200Range!$H69)/ASX200Range!$E69</f>
        <v>2.1355617455895884E-2</v>
      </c>
    </row>
    <row r="70" spans="1:11" outlineLevel="2">
      <c r="A70" s="51" t="s">
        <v>166</v>
      </c>
      <c r="B70" s="52" t="s">
        <v>167</v>
      </c>
      <c r="C70" s="52" t="s">
        <v>21</v>
      </c>
      <c r="D70" s="53">
        <v>16028.1</v>
      </c>
      <c r="E70" s="54">
        <v>6.72</v>
      </c>
      <c r="F70" s="54">
        <v>0</v>
      </c>
      <c r="G70" s="54">
        <v>6.7350000000000003</v>
      </c>
      <c r="H70" s="54">
        <v>6.6</v>
      </c>
      <c r="I70" s="55">
        <v>7535231</v>
      </c>
      <c r="J70" s="54">
        <f>ASX200Range!$E70*ASX200Range!$I70/1000000</f>
        <v>50.636752319999999</v>
      </c>
      <c r="K70" s="56">
        <f>(ASX200Range!$G70-ASX200Range!$H70)/ASX200Range!$E70</f>
        <v>2.0089285714285816E-2</v>
      </c>
    </row>
    <row r="71" spans="1:11" outlineLevel="2">
      <c r="A71" s="51" t="s">
        <v>19</v>
      </c>
      <c r="B71" s="52" t="s">
        <v>20</v>
      </c>
      <c r="C71" s="52" t="s">
        <v>21</v>
      </c>
      <c r="D71" s="53">
        <v>15788.9</v>
      </c>
      <c r="E71" s="54">
        <v>5.13</v>
      </c>
      <c r="F71" s="54">
        <v>-0.02</v>
      </c>
      <c r="G71" s="54">
        <v>5.14</v>
      </c>
      <c r="H71" s="54">
        <v>5.07</v>
      </c>
      <c r="I71" s="55">
        <v>9659192</v>
      </c>
      <c r="J71" s="54">
        <f>ASX200Range!$E71*ASX200Range!$I71/1000000</f>
        <v>49.55165496</v>
      </c>
      <c r="K71" s="56">
        <f>(ASX200Range!$G71-ASX200Range!$H71)/ASX200Range!$E71</f>
        <v>1.3645224171539844E-2</v>
      </c>
    </row>
    <row r="72" spans="1:11" outlineLevel="2">
      <c r="A72" s="51" t="s">
        <v>38</v>
      </c>
      <c r="B72" s="52" t="s">
        <v>39</v>
      </c>
      <c r="C72" s="52" t="s">
        <v>21</v>
      </c>
      <c r="D72" s="53">
        <v>10179.200000000001</v>
      </c>
      <c r="E72" s="54">
        <v>53.78</v>
      </c>
      <c r="F72" s="54">
        <v>-0.65</v>
      </c>
      <c r="G72" s="54">
        <v>54.21</v>
      </c>
      <c r="H72" s="54">
        <v>53.39</v>
      </c>
      <c r="I72" s="55">
        <v>574452</v>
      </c>
      <c r="J72" s="54">
        <f>ASX200Range!$E72*ASX200Range!$I72/1000000</f>
        <v>30.894028560000002</v>
      </c>
      <c r="K72" s="56">
        <f>(ASX200Range!$G72-ASX200Range!$H72)/ASX200Range!$E72</f>
        <v>1.5247303830420236E-2</v>
      </c>
    </row>
    <row r="73" spans="1:11" outlineLevel="2">
      <c r="A73" s="51" t="s">
        <v>366</v>
      </c>
      <c r="B73" s="52" t="s">
        <v>367</v>
      </c>
      <c r="C73" s="52" t="s">
        <v>21</v>
      </c>
      <c r="D73" s="53">
        <v>7766.29</v>
      </c>
      <c r="E73" s="52">
        <v>2.76</v>
      </c>
      <c r="F73" s="52">
        <v>-0.01</v>
      </c>
      <c r="G73" s="52">
        <v>2.77</v>
      </c>
      <c r="H73" s="52">
        <v>2.73</v>
      </c>
      <c r="I73" s="52">
        <v>5981507</v>
      </c>
      <c r="J73" s="54">
        <f>ASX200Range!$E73*ASX200Range!$I73/1000000</f>
        <v>16.508959319999999</v>
      </c>
      <c r="K73" s="56">
        <f>(ASX200Range!$G73-ASX200Range!$H73)/ASX200Range!$E73</f>
        <v>1.449275362318842E-2</v>
      </c>
    </row>
    <row r="74" spans="1:11" outlineLevel="2">
      <c r="A74" s="51" t="s">
        <v>83</v>
      </c>
      <c r="B74" s="52" t="s">
        <v>84</v>
      </c>
      <c r="C74" s="52" t="s">
        <v>21</v>
      </c>
      <c r="D74" s="53">
        <v>7436.02</v>
      </c>
      <c r="E74" s="54">
        <v>12.14</v>
      </c>
      <c r="F74" s="54">
        <v>0.25</v>
      </c>
      <c r="G74" s="54">
        <v>12.185</v>
      </c>
      <c r="H74" s="54">
        <v>11.76</v>
      </c>
      <c r="I74" s="55">
        <v>3825354</v>
      </c>
      <c r="J74" s="54">
        <f>ASX200Range!$E74*ASX200Range!$I74/1000000</f>
        <v>46.439797560000002</v>
      </c>
      <c r="K74" s="56">
        <f>(ASX200Range!$G74-ASX200Range!$H74)/ASX200Range!$E74</f>
        <v>3.5008237232290004E-2</v>
      </c>
    </row>
    <row r="75" spans="1:11" outlineLevel="2">
      <c r="A75" s="51" t="s">
        <v>61</v>
      </c>
      <c r="B75" s="52" t="s">
        <v>62</v>
      </c>
      <c r="C75" s="52" t="s">
        <v>21</v>
      </c>
      <c r="D75" s="53">
        <v>5390.13</v>
      </c>
      <c r="E75" s="54">
        <v>12.33</v>
      </c>
      <c r="F75" s="54">
        <v>-0.09</v>
      </c>
      <c r="G75" s="54">
        <v>12.34</v>
      </c>
      <c r="H75" s="54">
        <v>12.12</v>
      </c>
      <c r="I75" s="55">
        <v>1963617</v>
      </c>
      <c r="J75" s="54">
        <f>ASX200Range!$E75*ASX200Range!$I75/1000000</f>
        <v>24.211397609999999</v>
      </c>
      <c r="K75" s="56">
        <f>(ASX200Range!$G75-ASX200Range!$H75)/ASX200Range!$E75</f>
        <v>1.7842660178426655E-2</v>
      </c>
    </row>
    <row r="76" spans="1:11" outlineLevel="2">
      <c r="A76" s="51" t="s">
        <v>52</v>
      </c>
      <c r="B76" s="52" t="s">
        <v>53</v>
      </c>
      <c r="C76" s="52" t="s">
        <v>21</v>
      </c>
      <c r="D76" s="53">
        <v>4877.16</v>
      </c>
      <c r="E76" s="54">
        <v>12.68</v>
      </c>
      <c r="F76" s="54">
        <v>-0.05</v>
      </c>
      <c r="G76" s="54">
        <v>12.68</v>
      </c>
      <c r="H76" s="54">
        <v>12.24</v>
      </c>
      <c r="I76" s="55">
        <v>1188659</v>
      </c>
      <c r="J76" s="54">
        <f>ASX200Range!$E76*ASX200Range!$I76/1000000</f>
        <v>15.072196119999999</v>
      </c>
      <c r="K76" s="56">
        <f>(ASX200Range!$G76-ASX200Range!$H76)/ASX200Range!$E76</f>
        <v>3.4700315457413214E-2</v>
      </c>
    </row>
    <row r="77" spans="1:11" outlineLevel="2">
      <c r="A77" s="51" t="s">
        <v>192</v>
      </c>
      <c r="B77" s="52" t="s">
        <v>193</v>
      </c>
      <c r="C77" s="52" t="s">
        <v>21</v>
      </c>
      <c r="D77" s="53">
        <v>4795.7700000000004</v>
      </c>
      <c r="E77" s="54">
        <v>24.77</v>
      </c>
      <c r="F77" s="54">
        <v>0.1</v>
      </c>
      <c r="G77" s="54">
        <v>24.85</v>
      </c>
      <c r="H77" s="54">
        <v>24.32</v>
      </c>
      <c r="I77" s="55">
        <v>413587</v>
      </c>
      <c r="J77" s="54">
        <f>ASX200Range!$E77*ASX200Range!$I77/1000000</f>
        <v>10.244549989999999</v>
      </c>
      <c r="K77" s="56">
        <f>(ASX200Range!$G77-ASX200Range!$H77)/ASX200Range!$E77</f>
        <v>2.139685102947118E-2</v>
      </c>
    </row>
    <row r="78" spans="1:11" outlineLevel="2">
      <c r="A78" s="51" t="s">
        <v>412</v>
      </c>
      <c r="B78" s="52" t="s">
        <v>413</v>
      </c>
      <c r="C78" s="52" t="s">
        <v>21</v>
      </c>
      <c r="D78" s="53">
        <v>3978.09</v>
      </c>
      <c r="E78" s="52">
        <v>44</v>
      </c>
      <c r="F78" s="52">
        <v>-0.31</v>
      </c>
      <c r="G78" s="52">
        <v>44.07</v>
      </c>
      <c r="H78" s="52">
        <v>43.75</v>
      </c>
      <c r="I78" s="52">
        <v>281551</v>
      </c>
      <c r="J78" s="54">
        <f>ASX200Range!$E78*ASX200Range!$I78/1000000</f>
        <v>12.388244</v>
      </c>
      <c r="K78" s="56">
        <f>(ASX200Range!$G78-ASX200Range!$H78)/ASX200Range!$E78</f>
        <v>7.2727272727272788E-3</v>
      </c>
    </row>
    <row r="79" spans="1:11" outlineLevel="2">
      <c r="A79" s="51" t="s">
        <v>400</v>
      </c>
      <c r="B79" s="52" t="s">
        <v>401</v>
      </c>
      <c r="C79" s="52" t="s">
        <v>21</v>
      </c>
      <c r="D79" s="53">
        <v>3675.58</v>
      </c>
      <c r="E79" s="52">
        <v>4.72</v>
      </c>
      <c r="F79" s="52">
        <v>-0.09</v>
      </c>
      <c r="G79" s="52">
        <v>4.7300000000000004</v>
      </c>
      <c r="H79" s="52">
        <v>4.67</v>
      </c>
      <c r="I79" s="52">
        <v>1957825</v>
      </c>
      <c r="J79" s="54">
        <f>ASX200Range!$E79*ASX200Range!$I79/1000000</f>
        <v>9.2409339999999993</v>
      </c>
      <c r="K79" s="56">
        <f>(ASX200Range!$G79-ASX200Range!$H79)/ASX200Range!$E79</f>
        <v>1.2711864406779768E-2</v>
      </c>
    </row>
    <row r="80" spans="1:11" outlineLevel="2">
      <c r="A80" s="51" t="s">
        <v>77</v>
      </c>
      <c r="B80" s="52" t="s">
        <v>78</v>
      </c>
      <c r="C80" s="52" t="s">
        <v>21</v>
      </c>
      <c r="D80" s="53">
        <v>3446.09</v>
      </c>
      <c r="E80" s="54">
        <v>10.45</v>
      </c>
      <c r="F80" s="54">
        <v>-0.22</v>
      </c>
      <c r="G80" s="54">
        <v>10.58</v>
      </c>
      <c r="H80" s="54">
        <v>10.44</v>
      </c>
      <c r="I80" s="55">
        <v>1079102</v>
      </c>
      <c r="J80" s="54">
        <f>ASX200Range!$E80*ASX200Range!$I80/1000000</f>
        <v>11.276615899999998</v>
      </c>
      <c r="K80" s="56">
        <f>(ASX200Range!$G80-ASX200Range!$H80)/ASX200Range!$E80</f>
        <v>1.3397129186602926E-2</v>
      </c>
    </row>
    <row r="81" spans="1:11" outlineLevel="2">
      <c r="A81" s="51" t="s">
        <v>250</v>
      </c>
      <c r="B81" s="52" t="s">
        <v>251</v>
      </c>
      <c r="C81" s="52" t="s">
        <v>21</v>
      </c>
      <c r="D81" s="53">
        <v>3355.8</v>
      </c>
      <c r="E81" s="54">
        <v>5.33</v>
      </c>
      <c r="F81" s="54">
        <v>-0.04</v>
      </c>
      <c r="G81" s="54">
        <v>5.37</v>
      </c>
      <c r="H81" s="54">
        <v>5.25</v>
      </c>
      <c r="I81" s="55">
        <v>663784</v>
      </c>
      <c r="J81" s="54">
        <f>ASX200Range!$E81*ASX200Range!$I81/1000000</f>
        <v>3.5379687200000003</v>
      </c>
      <c r="K81" s="56">
        <f>(ASX200Range!$G81-ASX200Range!$H81)/ASX200Range!$E81</f>
        <v>2.251407129455912E-2</v>
      </c>
    </row>
    <row r="82" spans="1:11" outlineLevel="2">
      <c r="A82" s="51" t="s">
        <v>172</v>
      </c>
      <c r="B82" s="52" t="s">
        <v>173</v>
      </c>
      <c r="C82" s="52" t="s">
        <v>21</v>
      </c>
      <c r="D82" s="53">
        <v>3313.48</v>
      </c>
      <c r="E82" s="54">
        <v>11</v>
      </c>
      <c r="F82" s="54">
        <v>-0.04</v>
      </c>
      <c r="G82" s="54">
        <v>11.04</v>
      </c>
      <c r="H82" s="54">
        <v>10.88</v>
      </c>
      <c r="I82" s="55">
        <v>898061</v>
      </c>
      <c r="J82" s="54">
        <f>ASX200Range!$E82*ASX200Range!$I82/1000000</f>
        <v>9.8786710000000006</v>
      </c>
      <c r="K82" s="56">
        <f>(ASX200Range!$G82-ASX200Range!$H82)/ASX200Range!$E82</f>
        <v>1.4545454545454396E-2</v>
      </c>
    </row>
    <row r="83" spans="1:11" outlineLevel="2">
      <c r="A83" s="51" t="s">
        <v>246</v>
      </c>
      <c r="B83" s="52" t="s">
        <v>247</v>
      </c>
      <c r="C83" s="52" t="s">
        <v>21</v>
      </c>
      <c r="D83" s="53">
        <v>2385.54</v>
      </c>
      <c r="E83" s="54">
        <v>49.5</v>
      </c>
      <c r="F83" s="54">
        <v>0.06</v>
      </c>
      <c r="G83" s="54">
        <v>49.58</v>
      </c>
      <c r="H83" s="54">
        <v>48.74</v>
      </c>
      <c r="I83" s="55">
        <v>142291</v>
      </c>
      <c r="J83" s="54">
        <f>ASX200Range!$E83*ASX200Range!$I83/1000000</f>
        <v>7.0434045000000003</v>
      </c>
      <c r="K83" s="56">
        <f>(ASX200Range!$G83-ASX200Range!$H83)/ASX200Range!$E83</f>
        <v>1.6969696969696895E-2</v>
      </c>
    </row>
    <row r="84" spans="1:11" outlineLevel="2">
      <c r="A84" s="51" t="s">
        <v>284</v>
      </c>
      <c r="B84" s="52" t="s">
        <v>285</v>
      </c>
      <c r="C84" s="52" t="s">
        <v>21</v>
      </c>
      <c r="D84" s="53">
        <v>2099.3000000000002</v>
      </c>
      <c r="E84" s="54">
        <v>2.84</v>
      </c>
      <c r="F84" s="54">
        <v>0</v>
      </c>
      <c r="G84" s="54">
        <v>2.84</v>
      </c>
      <c r="H84" s="54">
        <v>2.7749999999999999</v>
      </c>
      <c r="I84" s="55">
        <v>1757287</v>
      </c>
      <c r="J84" s="54">
        <f>ASX200Range!$E84*ASX200Range!$I84/1000000</f>
        <v>4.9906950800000001</v>
      </c>
      <c r="K84" s="56">
        <f>(ASX200Range!$G84-ASX200Range!$H84)/ASX200Range!$E84</f>
        <v>2.2887323943661955E-2</v>
      </c>
    </row>
    <row r="85" spans="1:11" outlineLevel="2">
      <c r="A85" s="51" t="s">
        <v>140</v>
      </c>
      <c r="B85" s="52" t="s">
        <v>141</v>
      </c>
      <c r="C85" s="52" t="s">
        <v>21</v>
      </c>
      <c r="D85" s="53">
        <v>1635.06</v>
      </c>
      <c r="E85" s="54">
        <v>2.92</v>
      </c>
      <c r="F85" s="54">
        <v>-0.02</v>
      </c>
      <c r="G85" s="54">
        <v>2.9249999999999998</v>
      </c>
      <c r="H85" s="54">
        <v>2.87</v>
      </c>
      <c r="I85" s="55">
        <v>811492</v>
      </c>
      <c r="J85" s="54">
        <f>ASX200Range!$E85*ASX200Range!$I85/1000000</f>
        <v>2.3695566400000003</v>
      </c>
      <c r="K85" s="56">
        <f>(ASX200Range!$G85-ASX200Range!$H85)/ASX200Range!$E85</f>
        <v>1.8835616438356066E-2</v>
      </c>
    </row>
    <row r="86" spans="1:11" outlineLevel="2">
      <c r="A86" s="51" t="s">
        <v>378</v>
      </c>
      <c r="B86" s="52" t="s">
        <v>379</v>
      </c>
      <c r="C86" s="52" t="s">
        <v>21</v>
      </c>
      <c r="D86" s="53">
        <v>984.53700000000003</v>
      </c>
      <c r="E86" s="52">
        <v>3.67</v>
      </c>
      <c r="F86" s="52">
        <v>-0.02</v>
      </c>
      <c r="G86" s="52">
        <v>3.68</v>
      </c>
      <c r="H86" s="52">
        <v>3.64</v>
      </c>
      <c r="I86" s="52">
        <v>825116</v>
      </c>
      <c r="J86" s="54">
        <f>ASX200Range!$E86*ASX200Range!$I86/1000000</f>
        <v>3.0281757199999997</v>
      </c>
      <c r="K86" s="56">
        <f>(ASX200Range!$G86-ASX200Range!$H86)/ASX200Range!$E86</f>
        <v>1.0899182561307912E-2</v>
      </c>
    </row>
    <row r="87" spans="1:11" outlineLevel="2">
      <c r="A87" s="51" t="s">
        <v>102</v>
      </c>
      <c r="B87" s="52" t="s">
        <v>103</v>
      </c>
      <c r="C87" s="52" t="s">
        <v>21</v>
      </c>
      <c r="D87" s="53">
        <v>875.09299999999996</v>
      </c>
      <c r="E87" s="54">
        <v>18.38</v>
      </c>
      <c r="F87" s="54">
        <v>0.06</v>
      </c>
      <c r="G87" s="54">
        <v>18.399999999999999</v>
      </c>
      <c r="H87" s="54">
        <v>18.03</v>
      </c>
      <c r="I87" s="55">
        <v>155828</v>
      </c>
      <c r="J87" s="54">
        <f>ASX200Range!$E87*ASX200Range!$I87/1000000</f>
        <v>2.8641186399999996</v>
      </c>
      <c r="K87" s="56">
        <f>(ASX200Range!$G87-ASX200Range!$H87)/ASX200Range!$E87</f>
        <v>2.013057671381923E-2</v>
      </c>
    </row>
    <row r="88" spans="1:11" outlineLevel="2">
      <c r="A88" s="51" t="s">
        <v>128</v>
      </c>
      <c r="B88" s="52" t="s">
        <v>129</v>
      </c>
      <c r="C88" s="52" t="s">
        <v>21</v>
      </c>
      <c r="D88" s="53">
        <v>692.57399999999996</v>
      </c>
      <c r="E88" s="54">
        <v>1.7</v>
      </c>
      <c r="F88" s="54">
        <v>-0.04</v>
      </c>
      <c r="G88" s="54">
        <v>1.7350000000000001</v>
      </c>
      <c r="H88" s="54">
        <v>1.6850000000000001</v>
      </c>
      <c r="I88" s="55">
        <v>1269890</v>
      </c>
      <c r="J88" s="54">
        <f>ASX200Range!$E88*ASX200Range!$I88/1000000</f>
        <v>2.1588129999999999</v>
      </c>
      <c r="K88" s="56">
        <f>(ASX200Range!$G88-ASX200Range!$H88)/ASX200Range!$E88</f>
        <v>2.941176470588238E-2</v>
      </c>
    </row>
    <row r="89" spans="1:11" outlineLevel="1">
      <c r="A89" s="51"/>
      <c r="B89" s="52"/>
      <c r="C89" s="57" t="s">
        <v>466</v>
      </c>
      <c r="D89" s="53">
        <f>SUBTOTAL(9,D63:D88)</f>
        <v>581329.0140000002</v>
      </c>
      <c r="E89" s="54"/>
      <c r="F89" s="54"/>
      <c r="G89" s="54"/>
      <c r="H89" s="54"/>
      <c r="I89" s="55"/>
      <c r="J89" s="54">
        <f>SUBTOTAL(9,J63:J88)</f>
        <v>1473.1380677999996</v>
      </c>
      <c r="K89" s="56"/>
    </row>
    <row r="90" spans="1:11" outlineLevel="2">
      <c r="A90" s="51" t="s">
        <v>108</v>
      </c>
      <c r="B90" s="52" t="s">
        <v>109</v>
      </c>
      <c r="C90" s="52" t="s">
        <v>24</v>
      </c>
      <c r="D90" s="53">
        <v>58134.7</v>
      </c>
      <c r="E90" s="54">
        <v>128.61000000000001</v>
      </c>
      <c r="F90" s="54">
        <v>1.61</v>
      </c>
      <c r="G90" s="54">
        <v>129.29</v>
      </c>
      <c r="H90" s="54">
        <v>127.23</v>
      </c>
      <c r="I90" s="55">
        <v>1360173</v>
      </c>
      <c r="J90" s="54">
        <f>ASX200Range!$E90*ASX200Range!$I90/1000000</f>
        <v>174.93184953000002</v>
      </c>
      <c r="K90" s="56">
        <f>(ASX200Range!$G90-ASX200Range!$H90)/ASX200Range!$E90</f>
        <v>1.6017416997122991E-2</v>
      </c>
    </row>
    <row r="91" spans="1:11" outlineLevel="2">
      <c r="A91" s="51" t="s">
        <v>264</v>
      </c>
      <c r="B91" s="52" t="s">
        <v>265</v>
      </c>
      <c r="C91" s="52" t="s">
        <v>24</v>
      </c>
      <c r="D91" s="53">
        <v>14677.2</v>
      </c>
      <c r="E91" s="54">
        <v>75.010000000000005</v>
      </c>
      <c r="F91" s="54">
        <v>0.53</v>
      </c>
      <c r="G91" s="54">
        <v>75.25</v>
      </c>
      <c r="H91" s="54">
        <v>73.75</v>
      </c>
      <c r="I91" s="55">
        <v>327775</v>
      </c>
      <c r="J91" s="54">
        <f>ASX200Range!$E91*ASX200Range!$I91/1000000</f>
        <v>24.586402750000001</v>
      </c>
      <c r="K91" s="56">
        <f>(ASX200Range!$G91-ASX200Range!$H91)/ASX200Range!$E91</f>
        <v>1.9997333688841486E-2</v>
      </c>
    </row>
    <row r="92" spans="1:11" outlineLevel="2">
      <c r="A92" s="51" t="s">
        <v>268</v>
      </c>
      <c r="B92" s="52" t="s">
        <v>269</v>
      </c>
      <c r="C92" s="52" t="s">
        <v>24</v>
      </c>
      <c r="D92" s="53">
        <v>13384.4</v>
      </c>
      <c r="E92" s="54">
        <v>9.32</v>
      </c>
      <c r="F92" s="54">
        <v>0.06</v>
      </c>
      <c r="G92" s="54">
        <v>9.34</v>
      </c>
      <c r="H92" s="54">
        <v>9.19</v>
      </c>
      <c r="I92" s="55">
        <v>1880475</v>
      </c>
      <c r="J92" s="54">
        <f>ASX200Range!$E92*ASX200Range!$I92/1000000</f>
        <v>17.526026999999999</v>
      </c>
      <c r="K92" s="56">
        <f>(ASX200Range!$G92-ASX200Range!$H92)/ASX200Range!$E92</f>
        <v>1.6094420600858406E-2</v>
      </c>
    </row>
    <row r="93" spans="1:11" outlineLevel="2">
      <c r="A93" s="51" t="s">
        <v>294</v>
      </c>
      <c r="B93" s="52" t="s">
        <v>295</v>
      </c>
      <c r="C93" s="52" t="s">
        <v>24</v>
      </c>
      <c r="D93" s="53">
        <v>9616.82</v>
      </c>
      <c r="E93" s="54">
        <v>22.65</v>
      </c>
      <c r="F93" s="54">
        <v>-0.28000000000000003</v>
      </c>
      <c r="G93" s="54">
        <v>22.68</v>
      </c>
      <c r="H93" s="54">
        <v>22.28</v>
      </c>
      <c r="I93" s="55">
        <v>1502827</v>
      </c>
      <c r="J93" s="54">
        <f>ASX200Range!$E93*ASX200Range!$I93/1000000</f>
        <v>34.039031549999997</v>
      </c>
      <c r="K93" s="56">
        <f>(ASX200Range!$G93-ASX200Range!$H93)/ASX200Range!$E93</f>
        <v>1.7660044150110313E-2</v>
      </c>
    </row>
    <row r="94" spans="1:11" outlineLevel="2">
      <c r="A94" s="51" t="s">
        <v>94</v>
      </c>
      <c r="B94" s="52" t="s">
        <v>95</v>
      </c>
      <c r="C94" s="52" t="s">
        <v>24</v>
      </c>
      <c r="D94" s="53">
        <v>8164.35</v>
      </c>
      <c r="E94" s="54">
        <v>157.5</v>
      </c>
      <c r="F94" s="54">
        <v>4.4800000000000004</v>
      </c>
      <c r="G94" s="54">
        <v>158</v>
      </c>
      <c r="H94" s="54">
        <v>152.05000000000001</v>
      </c>
      <c r="I94" s="55">
        <v>373819</v>
      </c>
      <c r="J94" s="54">
        <f>ASX200Range!$E94*ASX200Range!$I94/1000000</f>
        <v>58.876492499999998</v>
      </c>
      <c r="K94" s="56">
        <f>(ASX200Range!$G94-ASX200Range!$H94)/ASX200Range!$E94</f>
        <v>3.7777777777777709E-2</v>
      </c>
    </row>
    <row r="95" spans="1:11" outlineLevel="2">
      <c r="A95" s="51" t="s">
        <v>124</v>
      </c>
      <c r="B95" s="52" t="s">
        <v>125</v>
      </c>
      <c r="C95" s="52" t="s">
        <v>24</v>
      </c>
      <c r="D95" s="53">
        <v>6058.19</v>
      </c>
      <c r="E95" s="54">
        <v>10.62</v>
      </c>
      <c r="F95" s="54">
        <v>0.05</v>
      </c>
      <c r="G95" s="54">
        <v>10.63</v>
      </c>
      <c r="H95" s="54">
        <v>10.54</v>
      </c>
      <c r="I95" s="55">
        <v>249846</v>
      </c>
      <c r="J95" s="54">
        <f>ASX200Range!$E95*ASX200Range!$I95/1000000</f>
        <v>2.6533645200000002</v>
      </c>
      <c r="K95" s="56">
        <f>(ASX200Range!$G95-ASX200Range!$H95)/ASX200Range!$E95</f>
        <v>8.474576271186595E-3</v>
      </c>
    </row>
    <row r="96" spans="1:11" outlineLevel="2">
      <c r="A96" s="51" t="s">
        <v>156</v>
      </c>
      <c r="B96" s="52" t="s">
        <v>157</v>
      </c>
      <c r="C96" s="52" t="s">
        <v>24</v>
      </c>
      <c r="D96" s="53">
        <v>3767.21</v>
      </c>
      <c r="E96" s="54">
        <v>2.17</v>
      </c>
      <c r="F96" s="54">
        <v>-0.02</v>
      </c>
      <c r="G96" s="54">
        <v>2.1749999999999998</v>
      </c>
      <c r="H96" s="54">
        <v>2.15</v>
      </c>
      <c r="I96" s="55">
        <v>3557700</v>
      </c>
      <c r="J96" s="54">
        <f>ASX200Range!$E96*ASX200Range!$I96/1000000</f>
        <v>7.7202089999999997</v>
      </c>
      <c r="K96" s="56">
        <f>(ASX200Range!$G96-ASX200Range!$H96)/ASX200Range!$E96</f>
        <v>1.1520737327188899E-2</v>
      </c>
    </row>
    <row r="97" spans="1:11" outlineLevel="2">
      <c r="A97" s="51" t="s">
        <v>22</v>
      </c>
      <c r="B97" s="52" t="s">
        <v>23</v>
      </c>
      <c r="C97" s="52" t="s">
        <v>24</v>
      </c>
      <c r="D97" s="53">
        <v>3272.17</v>
      </c>
      <c r="E97" s="54">
        <v>21.67</v>
      </c>
      <c r="F97" s="54">
        <v>-0.16</v>
      </c>
      <c r="G97" s="54">
        <v>21.7</v>
      </c>
      <c r="H97" s="54">
        <v>21.18</v>
      </c>
      <c r="I97" s="55">
        <v>675145</v>
      </c>
      <c r="J97" s="54">
        <f>ASX200Range!$E97*ASX200Range!$I97/1000000</f>
        <v>14.63039215</v>
      </c>
      <c r="K97" s="56">
        <f>(ASX200Range!$G97-ASX200Range!$H97)/ASX200Range!$E97</f>
        <v>2.3996308260267631E-2</v>
      </c>
    </row>
    <row r="98" spans="1:11" outlineLevel="2">
      <c r="A98" s="51" t="s">
        <v>248</v>
      </c>
      <c r="B98" s="52" t="s">
        <v>249</v>
      </c>
      <c r="C98" s="52" t="s">
        <v>24</v>
      </c>
      <c r="D98" s="53">
        <v>1819.8</v>
      </c>
      <c r="E98" s="54">
        <v>3.63</v>
      </c>
      <c r="F98" s="54">
        <v>0.1</v>
      </c>
      <c r="G98" s="54">
        <v>3.64</v>
      </c>
      <c r="H98" s="54">
        <v>3.39</v>
      </c>
      <c r="I98" s="55">
        <v>2085935</v>
      </c>
      <c r="J98" s="54">
        <f>ASX200Range!$E98*ASX200Range!$I98/1000000</f>
        <v>7.5719440499999999</v>
      </c>
      <c r="K98" s="56">
        <f>(ASX200Range!$G98-ASX200Range!$H98)/ASX200Range!$E98</f>
        <v>6.8870523415977963E-2</v>
      </c>
    </row>
    <row r="99" spans="1:11" outlineLevel="2">
      <c r="A99" s="51" t="s">
        <v>260</v>
      </c>
      <c r="B99" s="52" t="s">
        <v>261</v>
      </c>
      <c r="C99" s="52" t="s">
        <v>24</v>
      </c>
      <c r="D99" s="53">
        <v>1162.3900000000001</v>
      </c>
      <c r="E99" s="54">
        <v>3.87</v>
      </c>
      <c r="F99" s="54">
        <v>0</v>
      </c>
      <c r="G99" s="54">
        <v>3.875</v>
      </c>
      <c r="H99" s="54">
        <v>3.81</v>
      </c>
      <c r="I99" s="55">
        <v>330882</v>
      </c>
      <c r="J99" s="54">
        <f>ASX200Range!$E99*ASX200Range!$I99/1000000</f>
        <v>1.2805133400000002</v>
      </c>
      <c r="K99" s="56">
        <f>(ASX200Range!$G99-ASX200Range!$H99)/ASX200Range!$E99</f>
        <v>1.6795865633074922E-2</v>
      </c>
    </row>
    <row r="100" spans="1:11" outlineLevel="2">
      <c r="A100" s="51" t="s">
        <v>196</v>
      </c>
      <c r="B100" s="52" t="s">
        <v>197</v>
      </c>
      <c r="C100" s="52" t="s">
        <v>24</v>
      </c>
      <c r="D100" s="53">
        <v>1141.43</v>
      </c>
      <c r="E100" s="54">
        <v>0.72499999999999998</v>
      </c>
      <c r="F100" s="54">
        <v>-0.01</v>
      </c>
      <c r="G100" s="54">
        <v>0.73</v>
      </c>
      <c r="H100" s="54">
        <v>0.71</v>
      </c>
      <c r="I100" s="55">
        <v>12492212</v>
      </c>
      <c r="J100" s="54">
        <f>ASX200Range!$E100*ASX200Range!$I100/1000000</f>
        <v>9.0568536999999996</v>
      </c>
      <c r="K100" s="56">
        <f>(ASX200Range!$G100-ASX200Range!$H100)/ASX200Range!$E100</f>
        <v>2.7586206896551748E-2</v>
      </c>
    </row>
    <row r="101" spans="1:11" outlineLevel="2">
      <c r="A101" s="51" t="s">
        <v>408</v>
      </c>
      <c r="B101" s="52" t="s">
        <v>409</v>
      </c>
      <c r="C101" s="52" t="s">
        <v>24</v>
      </c>
      <c r="D101" s="53">
        <v>1007.18</v>
      </c>
      <c r="E101" s="52">
        <v>0.81</v>
      </c>
      <c r="F101" s="52">
        <v>-1.4999999999999999E-2</v>
      </c>
      <c r="G101" s="52">
        <v>0.82499999999999996</v>
      </c>
      <c r="H101" s="52">
        <v>0.81</v>
      </c>
      <c r="I101" s="52">
        <v>5504057</v>
      </c>
      <c r="J101" s="54">
        <f>ASX200Range!$E101*ASX200Range!$I101/1000000</f>
        <v>4.45828617</v>
      </c>
      <c r="K101" s="56">
        <f>(ASX200Range!$G101-ASX200Range!$H101)/ASX200Range!$E101</f>
        <v>1.8518518518518396E-2</v>
      </c>
    </row>
    <row r="102" spans="1:11" outlineLevel="2">
      <c r="A102" s="51" t="s">
        <v>306</v>
      </c>
      <c r="B102" s="52" t="s">
        <v>307</v>
      </c>
      <c r="C102" s="52" t="s">
        <v>24</v>
      </c>
      <c r="D102" s="53">
        <v>906.98800000000006</v>
      </c>
      <c r="E102" s="52">
        <v>16.260000000000002</v>
      </c>
      <c r="F102" s="52">
        <v>-0.14000000000000001</v>
      </c>
      <c r="G102" s="52">
        <v>16.420000000000002</v>
      </c>
      <c r="H102" s="52">
        <v>16.149999999999999</v>
      </c>
      <c r="I102" s="52">
        <v>216241</v>
      </c>
      <c r="J102" s="54">
        <f>ASX200Range!$E102*ASX200Range!$I102/1000000</f>
        <v>3.5160786600000002</v>
      </c>
      <c r="K102" s="56">
        <f>(ASX200Range!$G102-ASX200Range!$H102)/ASX200Range!$E102</f>
        <v>1.6605166051660708E-2</v>
      </c>
    </row>
    <row r="103" spans="1:11" outlineLevel="2">
      <c r="A103" s="51" t="s">
        <v>368</v>
      </c>
      <c r="B103" s="52" t="s">
        <v>369</v>
      </c>
      <c r="C103" s="52" t="s">
        <v>24</v>
      </c>
      <c r="D103" s="53">
        <v>771.38400000000001</v>
      </c>
      <c r="E103" s="52">
        <v>3.03</v>
      </c>
      <c r="F103" s="52">
        <v>-0.01</v>
      </c>
      <c r="G103" s="52">
        <v>3.05</v>
      </c>
      <c r="H103" s="52">
        <v>2.9849999999999999</v>
      </c>
      <c r="I103" s="52">
        <v>447497</v>
      </c>
      <c r="J103" s="54">
        <f>ASX200Range!$E103*ASX200Range!$I103/1000000</f>
        <v>1.35591591</v>
      </c>
      <c r="K103" s="56">
        <f>(ASX200Range!$G103-ASX200Range!$H103)/ASX200Range!$E103</f>
        <v>2.1452145214521438E-2</v>
      </c>
    </row>
    <row r="104" spans="1:11" outlineLevel="2">
      <c r="A104" s="51" t="s">
        <v>48</v>
      </c>
      <c r="B104" s="52" t="s">
        <v>49</v>
      </c>
      <c r="C104" s="52" t="s">
        <v>24</v>
      </c>
      <c r="D104" s="53">
        <v>722.45600000000002</v>
      </c>
      <c r="E104" s="54">
        <v>1.59</v>
      </c>
      <c r="F104" s="54">
        <v>5.0000000000000001E-3</v>
      </c>
      <c r="G104" s="54">
        <v>1.6</v>
      </c>
      <c r="H104" s="54">
        <v>1.56</v>
      </c>
      <c r="I104" s="55">
        <v>2059690</v>
      </c>
      <c r="J104" s="54">
        <f>ASX200Range!$E104*ASX200Range!$I104/1000000</f>
        <v>3.2749071000000001</v>
      </c>
      <c r="K104" s="56">
        <f>(ASX200Range!$G104-ASX200Range!$H104)/ASX200Range!$E104</f>
        <v>2.5157232704402538E-2</v>
      </c>
    </row>
    <row r="105" spans="1:11" outlineLevel="2">
      <c r="A105" s="51" t="s">
        <v>210</v>
      </c>
      <c r="B105" s="52" t="s">
        <v>211</v>
      </c>
      <c r="C105" s="52" t="s">
        <v>24</v>
      </c>
      <c r="D105" s="53">
        <v>720.51400000000001</v>
      </c>
      <c r="E105" s="54">
        <v>2.4300000000000002</v>
      </c>
      <c r="F105" s="54">
        <v>0.06</v>
      </c>
      <c r="G105" s="54">
        <v>2.4300000000000002</v>
      </c>
      <c r="H105" s="54">
        <v>2.35</v>
      </c>
      <c r="I105" s="55">
        <v>667118</v>
      </c>
      <c r="J105" s="54">
        <f>ASX200Range!$E105*ASX200Range!$I105/1000000</f>
        <v>1.62109674</v>
      </c>
      <c r="K105" s="56">
        <f>(ASX200Range!$G105-ASX200Range!$H105)/ASX200Range!$E105</f>
        <v>3.2921810699588501E-2</v>
      </c>
    </row>
    <row r="106" spans="1:11" outlineLevel="2">
      <c r="A106" s="51" t="s">
        <v>182</v>
      </c>
      <c r="B106" s="52" t="s">
        <v>183</v>
      </c>
      <c r="C106" s="52" t="s">
        <v>24</v>
      </c>
      <c r="D106" s="53">
        <v>524.45299999999997</v>
      </c>
      <c r="E106" s="54">
        <v>1.92</v>
      </c>
      <c r="F106" s="54">
        <v>-5.0000000000000001E-3</v>
      </c>
      <c r="G106" s="54">
        <v>1.93</v>
      </c>
      <c r="H106" s="54">
        <v>1.9</v>
      </c>
      <c r="I106" s="55">
        <v>1045623</v>
      </c>
      <c r="J106" s="54">
        <f>ASX200Range!$E106*ASX200Range!$I106/1000000</f>
        <v>2.0075961599999999</v>
      </c>
      <c r="K106" s="56">
        <f>(ASX200Range!$G106-ASX200Range!$H106)/ASX200Range!$E106</f>
        <v>1.5625000000000014E-2</v>
      </c>
    </row>
    <row r="107" spans="1:11" outlineLevel="2">
      <c r="A107" s="51" t="s">
        <v>344</v>
      </c>
      <c r="B107" s="52" t="s">
        <v>345</v>
      </c>
      <c r="C107" s="52" t="s">
        <v>24</v>
      </c>
      <c r="D107" s="53">
        <v>454.99900000000002</v>
      </c>
      <c r="E107" s="52">
        <v>5.59</v>
      </c>
      <c r="F107" s="52">
        <v>0.03</v>
      </c>
      <c r="G107" s="52">
        <v>5.65</v>
      </c>
      <c r="H107" s="52">
        <v>5.46</v>
      </c>
      <c r="I107" s="52">
        <v>294735</v>
      </c>
      <c r="J107" s="54">
        <f>ASX200Range!$E107*ASX200Range!$I107/1000000</f>
        <v>1.64756865</v>
      </c>
      <c r="K107" s="56">
        <f>(ASX200Range!$G107-ASX200Range!$H107)/ASX200Range!$E107</f>
        <v>3.3989266547406152E-2</v>
      </c>
    </row>
    <row r="108" spans="1:11" outlineLevel="1">
      <c r="A108" s="51"/>
      <c r="B108" s="52"/>
      <c r="C108" s="57" t="s">
        <v>467</v>
      </c>
      <c r="D108" s="53">
        <f>SUBTOTAL(9,D90:D107)</f>
        <v>126306.63399999999</v>
      </c>
      <c r="E108" s="52"/>
      <c r="F108" s="52"/>
      <c r="G108" s="52"/>
      <c r="H108" s="52"/>
      <c r="I108" s="52"/>
      <c r="J108" s="54">
        <f>SUBTOTAL(9,J90:J107)</f>
        <v>370.75452948000003</v>
      </c>
      <c r="K108" s="56"/>
    </row>
    <row r="109" spans="1:11" outlineLevel="2">
      <c r="A109" s="51" t="s">
        <v>326</v>
      </c>
      <c r="B109" s="52" t="s">
        <v>327</v>
      </c>
      <c r="C109" s="52" t="s">
        <v>11</v>
      </c>
      <c r="D109" s="53">
        <v>23888.6</v>
      </c>
      <c r="E109" s="52">
        <v>11.9</v>
      </c>
      <c r="F109" s="52">
        <v>-0.15</v>
      </c>
      <c r="G109" s="52">
        <v>11.97</v>
      </c>
      <c r="H109" s="52">
        <v>11.87</v>
      </c>
      <c r="I109" s="52">
        <v>3604568</v>
      </c>
      <c r="J109" s="54">
        <f>ASX200Range!$E109*ASX200Range!$I109/1000000</f>
        <v>42.894359200000004</v>
      </c>
      <c r="K109" s="56">
        <f>(ASX200Range!$G109-ASX200Range!$H109)/ASX200Range!$E109</f>
        <v>8.4033613445379345E-3</v>
      </c>
    </row>
    <row r="110" spans="1:11" outlineLevel="2">
      <c r="A110" s="51" t="s">
        <v>71</v>
      </c>
      <c r="B110" s="52" t="s">
        <v>72</v>
      </c>
      <c r="C110" s="52" t="s">
        <v>11</v>
      </c>
      <c r="D110" s="53">
        <v>15449.6</v>
      </c>
      <c r="E110" s="54">
        <v>9.76</v>
      </c>
      <c r="F110" s="54">
        <v>-0.08</v>
      </c>
      <c r="G110" s="54">
        <v>9.8000000000000007</v>
      </c>
      <c r="H110" s="54">
        <v>9.6950000000000003</v>
      </c>
      <c r="I110" s="55">
        <v>4038067</v>
      </c>
      <c r="J110" s="54">
        <f>ASX200Range!$E110*ASX200Range!$I110/1000000</f>
        <v>39.411533920000004</v>
      </c>
      <c r="K110" s="56">
        <f>(ASX200Range!$G110-ASX200Range!$H110)/ASX200Range!$E110</f>
        <v>1.0758196721311519E-2</v>
      </c>
    </row>
    <row r="111" spans="1:11" outlineLevel="2">
      <c r="A111" s="51" t="s">
        <v>320</v>
      </c>
      <c r="B111" s="52" t="s">
        <v>321</v>
      </c>
      <c r="C111" s="52" t="s">
        <v>11</v>
      </c>
      <c r="D111" s="53">
        <v>15366.3</v>
      </c>
      <c r="E111" s="52">
        <v>6.9</v>
      </c>
      <c r="F111" s="52">
        <v>-0.03</v>
      </c>
      <c r="G111" s="52">
        <v>6.95</v>
      </c>
      <c r="H111" s="52">
        <v>6.83</v>
      </c>
      <c r="I111" s="52">
        <v>5803467</v>
      </c>
      <c r="J111" s="54">
        <f>ASX200Range!$E111*ASX200Range!$I111/1000000</f>
        <v>40.043922300000006</v>
      </c>
      <c r="K111" s="56">
        <f>(ASX200Range!$G111-ASX200Range!$H111)/ASX200Range!$E111</f>
        <v>1.7391304347826101E-2</v>
      </c>
    </row>
    <row r="112" spans="1:11" outlineLevel="2">
      <c r="A112" s="51" t="s">
        <v>380</v>
      </c>
      <c r="B112" s="52" t="s">
        <v>381</v>
      </c>
      <c r="C112" s="52" t="s">
        <v>11</v>
      </c>
      <c r="D112" s="53">
        <v>13897.5</v>
      </c>
      <c r="E112" s="52">
        <v>41.48</v>
      </c>
      <c r="F112" s="52">
        <v>-0.9</v>
      </c>
      <c r="G112" s="52">
        <v>42.14</v>
      </c>
      <c r="H112" s="52">
        <v>41.33</v>
      </c>
      <c r="I112" s="52">
        <v>280946</v>
      </c>
      <c r="J112" s="54">
        <f>ASX200Range!$E112*ASX200Range!$I112/1000000</f>
        <v>11.653640079999999</v>
      </c>
      <c r="K112" s="56">
        <f>(ASX200Range!$G112-ASX200Range!$H112)/ASX200Range!$E112</f>
        <v>1.9527483124397355E-2</v>
      </c>
    </row>
    <row r="113" spans="1:11" outlineLevel="2">
      <c r="A113" s="51" t="s">
        <v>40</v>
      </c>
      <c r="B113" s="52" t="s">
        <v>41</v>
      </c>
      <c r="C113" s="52" t="s">
        <v>11</v>
      </c>
      <c r="D113" s="53">
        <v>10504.9</v>
      </c>
      <c r="E113" s="54">
        <v>5.17</v>
      </c>
      <c r="F113" s="54">
        <v>-0.02</v>
      </c>
      <c r="G113" s="54">
        <v>5.19</v>
      </c>
      <c r="H113" s="54">
        <v>5.08</v>
      </c>
      <c r="I113" s="55">
        <v>4020076</v>
      </c>
      <c r="J113" s="54">
        <f>ASX200Range!$E113*ASX200Range!$I113/1000000</f>
        <v>20.78379292</v>
      </c>
      <c r="K113" s="56">
        <f>(ASX200Range!$G113-ASX200Range!$H113)/ASX200Range!$E113</f>
        <v>2.1276595744680913E-2</v>
      </c>
    </row>
    <row r="114" spans="1:11" outlineLevel="2">
      <c r="A114" s="51" t="s">
        <v>252</v>
      </c>
      <c r="B114" s="52" t="s">
        <v>253</v>
      </c>
      <c r="C114" s="52" t="s">
        <v>11</v>
      </c>
      <c r="D114" s="53">
        <v>10252.6</v>
      </c>
      <c r="E114" s="54">
        <v>5.7</v>
      </c>
      <c r="F114" s="54">
        <v>-0.2</v>
      </c>
      <c r="G114" s="54">
        <v>5.83</v>
      </c>
      <c r="H114" s="54">
        <v>5.7</v>
      </c>
      <c r="I114" s="55">
        <v>7463335</v>
      </c>
      <c r="J114" s="54">
        <f>ASX200Range!$E114*ASX200Range!$I114/1000000</f>
        <v>42.541009500000001</v>
      </c>
      <c r="K114" s="56">
        <f>(ASX200Range!$G114-ASX200Range!$H114)/ASX200Range!$E114</f>
        <v>2.280701754385963E-2</v>
      </c>
    </row>
    <row r="115" spans="1:11" outlineLevel="2">
      <c r="A115" s="51" t="s">
        <v>286</v>
      </c>
      <c r="B115" s="52" t="s">
        <v>287</v>
      </c>
      <c r="C115" s="52" t="s">
        <v>11</v>
      </c>
      <c r="D115" s="53">
        <v>6189.83</v>
      </c>
      <c r="E115" s="54">
        <v>16.78</v>
      </c>
      <c r="F115" s="54">
        <v>-0.28999999999999998</v>
      </c>
      <c r="G115" s="54">
        <v>17.05</v>
      </c>
      <c r="H115" s="54">
        <v>16.7</v>
      </c>
      <c r="I115" s="55">
        <v>1883957</v>
      </c>
      <c r="J115" s="54">
        <f>ASX200Range!$E115*ASX200Range!$I115/1000000</f>
        <v>31.61279846</v>
      </c>
      <c r="K115" s="56">
        <f>(ASX200Range!$G115-ASX200Range!$H115)/ASX200Range!$E115</f>
        <v>2.085816448152571E-2</v>
      </c>
    </row>
    <row r="116" spans="1:11" outlineLevel="2">
      <c r="A116" s="51" t="s">
        <v>256</v>
      </c>
      <c r="B116" s="52" t="s">
        <v>257</v>
      </c>
      <c r="C116" s="52" t="s">
        <v>11</v>
      </c>
      <c r="D116" s="53">
        <v>4281.5</v>
      </c>
      <c r="E116" s="54">
        <v>2.69</v>
      </c>
      <c r="F116" s="54">
        <v>-0.02</v>
      </c>
      <c r="G116" s="54">
        <v>2.71</v>
      </c>
      <c r="H116" s="54">
        <v>2.67</v>
      </c>
      <c r="I116" s="55">
        <v>3111425</v>
      </c>
      <c r="J116" s="54">
        <f>ASX200Range!$E116*ASX200Range!$I116/1000000</f>
        <v>8.3697332499999995</v>
      </c>
      <c r="K116" s="56">
        <f>(ASX200Range!$G116-ASX200Range!$H116)/ASX200Range!$E116</f>
        <v>1.4869888475836444E-2</v>
      </c>
    </row>
    <row r="117" spans="1:11" outlineLevel="2">
      <c r="A117" s="51" t="s">
        <v>116</v>
      </c>
      <c r="B117" s="52" t="s">
        <v>117</v>
      </c>
      <c r="C117" s="52" t="s">
        <v>11</v>
      </c>
      <c r="D117" s="53">
        <v>4115.34</v>
      </c>
      <c r="E117" s="54">
        <v>6.81</v>
      </c>
      <c r="F117" s="54">
        <v>-0.16</v>
      </c>
      <c r="G117" s="54">
        <v>6.86</v>
      </c>
      <c r="H117" s="54">
        <v>6.75</v>
      </c>
      <c r="I117" s="55">
        <v>2101516</v>
      </c>
      <c r="J117" s="54">
        <f>ASX200Range!$E117*ASX200Range!$I117/1000000</f>
        <v>14.311323959999999</v>
      </c>
      <c r="K117" s="56">
        <f>(ASX200Range!$G117-ASX200Range!$H117)/ASX200Range!$E117</f>
        <v>1.6152716593245277E-2</v>
      </c>
    </row>
    <row r="118" spans="1:11" outlineLevel="2">
      <c r="A118" s="51" t="s">
        <v>9</v>
      </c>
      <c r="B118" s="52" t="s">
        <v>10</v>
      </c>
      <c r="C118" s="52" t="s">
        <v>11</v>
      </c>
      <c r="D118" s="53">
        <v>3978.3</v>
      </c>
      <c r="E118" s="54">
        <v>7.88</v>
      </c>
      <c r="F118" s="54">
        <v>-0.12</v>
      </c>
      <c r="G118" s="54">
        <v>7.9</v>
      </c>
      <c r="H118" s="54">
        <v>7.79</v>
      </c>
      <c r="I118" s="55">
        <v>897709</v>
      </c>
      <c r="J118" s="54">
        <f>ASX200Range!$E118*ASX200Range!$I118/1000000</f>
        <v>7.07394692</v>
      </c>
      <c r="K118" s="56">
        <f>(ASX200Range!$G118-ASX200Range!$H118)/ASX200Range!$E118</f>
        <v>1.3959390862944203E-2</v>
      </c>
    </row>
    <row r="119" spans="1:11" outlineLevel="2">
      <c r="A119" s="51" t="s">
        <v>314</v>
      </c>
      <c r="B119" s="52" t="s">
        <v>315</v>
      </c>
      <c r="C119" s="52" t="s">
        <v>11</v>
      </c>
      <c r="D119" s="53">
        <v>3448.01</v>
      </c>
      <c r="E119" s="52">
        <v>11.91</v>
      </c>
      <c r="F119" s="52">
        <v>-0.17</v>
      </c>
      <c r="G119" s="52">
        <v>12</v>
      </c>
      <c r="H119" s="52">
        <v>11.55</v>
      </c>
      <c r="I119" s="52">
        <v>224533</v>
      </c>
      <c r="J119" s="54">
        <f>ASX200Range!$E119*ASX200Range!$I119/1000000</f>
        <v>2.6741880300000003</v>
      </c>
      <c r="K119" s="56">
        <f>(ASX200Range!$G119-ASX200Range!$H119)/ASX200Range!$E119</f>
        <v>3.7783375314861402E-2</v>
      </c>
    </row>
    <row r="120" spans="1:11" outlineLevel="2">
      <c r="A120" s="51" t="s">
        <v>188</v>
      </c>
      <c r="B120" s="52" t="s">
        <v>189</v>
      </c>
      <c r="C120" s="52" t="s">
        <v>11</v>
      </c>
      <c r="D120" s="53">
        <v>3281.8</v>
      </c>
      <c r="E120" s="54">
        <v>5.79</v>
      </c>
      <c r="F120" s="54">
        <v>-0.01</v>
      </c>
      <c r="G120" s="54">
        <v>5.8</v>
      </c>
      <c r="H120" s="54">
        <v>5.7</v>
      </c>
      <c r="I120" s="55">
        <v>1209202</v>
      </c>
      <c r="J120" s="54">
        <f>ASX200Range!$E120*ASX200Range!$I120/1000000</f>
        <v>7.0012795800000003</v>
      </c>
      <c r="K120" s="56">
        <f>(ASX200Range!$G120-ASX200Range!$H120)/ASX200Range!$E120</f>
        <v>1.7271157167530162E-2</v>
      </c>
    </row>
    <row r="121" spans="1:11" outlineLevel="2">
      <c r="A121" s="51" t="s">
        <v>398</v>
      </c>
      <c r="B121" s="52" t="s">
        <v>399</v>
      </c>
      <c r="C121" s="52" t="s">
        <v>11</v>
      </c>
      <c r="D121" s="53">
        <v>2079.39</v>
      </c>
      <c r="E121" s="52">
        <v>1.375</v>
      </c>
      <c r="F121" s="52">
        <v>1.4999999999999999E-2</v>
      </c>
      <c r="G121" s="52">
        <v>1.375</v>
      </c>
      <c r="H121" s="52">
        <v>1.325</v>
      </c>
      <c r="I121" s="52">
        <v>4253455</v>
      </c>
      <c r="J121" s="54">
        <f>ASX200Range!$E121*ASX200Range!$I121/1000000</f>
        <v>5.8485006249999998</v>
      </c>
      <c r="K121" s="56">
        <f>(ASX200Range!$G121-ASX200Range!$H121)/ASX200Range!$E121</f>
        <v>3.6363636363636397E-2</v>
      </c>
    </row>
    <row r="122" spans="1:11" outlineLevel="2">
      <c r="A122" s="51" t="s">
        <v>404</v>
      </c>
      <c r="B122" s="52" t="s">
        <v>405</v>
      </c>
      <c r="C122" s="52" t="s">
        <v>11</v>
      </c>
      <c r="D122" s="53">
        <v>1753.5</v>
      </c>
      <c r="E122" s="52">
        <v>3.3</v>
      </c>
      <c r="F122" s="52">
        <v>-0.05</v>
      </c>
      <c r="G122" s="52">
        <v>3.33</v>
      </c>
      <c r="H122" s="52">
        <v>3.27</v>
      </c>
      <c r="I122" s="52">
        <v>2169633</v>
      </c>
      <c r="J122" s="54">
        <f>ASX200Range!$E122*ASX200Range!$I122/1000000</f>
        <v>7.1597888999999997</v>
      </c>
      <c r="K122" s="56">
        <f>(ASX200Range!$G122-ASX200Range!$H122)/ASX200Range!$E122</f>
        <v>1.8181818181818198E-2</v>
      </c>
    </row>
    <row r="123" spans="1:11" outlineLevel="2">
      <c r="A123" s="51" t="s">
        <v>206</v>
      </c>
      <c r="B123" s="52" t="s">
        <v>207</v>
      </c>
      <c r="C123" s="52" t="s">
        <v>11</v>
      </c>
      <c r="D123" s="53">
        <v>1373.23</v>
      </c>
      <c r="E123" s="54">
        <v>14</v>
      </c>
      <c r="F123" s="54">
        <v>-0.16</v>
      </c>
      <c r="G123" s="54">
        <v>14.01</v>
      </c>
      <c r="H123" s="54">
        <v>13.67</v>
      </c>
      <c r="I123" s="55">
        <v>296288</v>
      </c>
      <c r="J123" s="54">
        <f>ASX200Range!$E123*ASX200Range!$I123/1000000</f>
        <v>4.1480319999999997</v>
      </c>
      <c r="K123" s="56">
        <f>(ASX200Range!$G123-ASX200Range!$H123)/ASX200Range!$E123</f>
        <v>2.4285714285714275E-2</v>
      </c>
    </row>
    <row r="124" spans="1:11" outlineLevel="2">
      <c r="A124" s="51" t="s">
        <v>304</v>
      </c>
      <c r="B124" s="52" t="s">
        <v>305</v>
      </c>
      <c r="C124" s="52" t="s">
        <v>11</v>
      </c>
      <c r="D124" s="53">
        <v>1267.58</v>
      </c>
      <c r="E124" s="52"/>
      <c r="F124" s="52"/>
      <c r="G124" s="52"/>
      <c r="H124" s="52"/>
      <c r="I124" s="52"/>
      <c r="J124" s="54">
        <f>ASX200Range!$E124*ASX200Range!$I124/1000000</f>
        <v>0</v>
      </c>
      <c r="K124" s="56"/>
    </row>
    <row r="125" spans="1:11" outlineLevel="2">
      <c r="A125" s="51" t="s">
        <v>198</v>
      </c>
      <c r="B125" s="52" t="s">
        <v>199</v>
      </c>
      <c r="C125" s="52" t="s">
        <v>11</v>
      </c>
      <c r="D125" s="53">
        <v>1210.6300000000001</v>
      </c>
      <c r="E125" s="54">
        <v>14.61</v>
      </c>
      <c r="F125" s="54">
        <v>-0.32</v>
      </c>
      <c r="G125" s="54">
        <v>14.75</v>
      </c>
      <c r="H125" s="54">
        <v>14.46</v>
      </c>
      <c r="I125" s="55">
        <v>239536</v>
      </c>
      <c r="J125" s="54">
        <f>ASX200Range!$E125*ASX200Range!$I125/1000000</f>
        <v>3.4996209600000001</v>
      </c>
      <c r="K125" s="56">
        <f>(ASX200Range!$G125-ASX200Range!$H125)/ASX200Range!$E125</f>
        <v>1.9849418206707676E-2</v>
      </c>
    </row>
    <row r="126" spans="1:11" outlineLevel="2">
      <c r="A126" s="51" t="s">
        <v>174</v>
      </c>
      <c r="B126" s="52" t="s">
        <v>175</v>
      </c>
      <c r="C126" s="52" t="s">
        <v>11</v>
      </c>
      <c r="D126" s="53">
        <v>853.27</v>
      </c>
      <c r="E126" s="54">
        <v>4.49</v>
      </c>
      <c r="F126" s="54">
        <v>-0.16</v>
      </c>
      <c r="G126" s="54">
        <v>4.58</v>
      </c>
      <c r="H126" s="54">
        <v>4.46</v>
      </c>
      <c r="I126" s="55">
        <v>2249019</v>
      </c>
      <c r="J126" s="54">
        <f>ASX200Range!$E126*ASX200Range!$I126/1000000</f>
        <v>10.09809531</v>
      </c>
      <c r="K126" s="56">
        <f>(ASX200Range!$G126-ASX200Range!$H126)/ASX200Range!$E126</f>
        <v>2.6726057906458819E-2</v>
      </c>
    </row>
    <row r="127" spans="1:11" outlineLevel="2">
      <c r="A127" s="51" t="s">
        <v>152</v>
      </c>
      <c r="B127" s="52" t="s">
        <v>153</v>
      </c>
      <c r="C127" s="52" t="s">
        <v>11</v>
      </c>
      <c r="D127" s="53">
        <v>841.99300000000005</v>
      </c>
      <c r="E127" s="54">
        <v>3.16</v>
      </c>
      <c r="F127" s="54">
        <v>-0.04</v>
      </c>
      <c r="G127" s="54">
        <v>3.18</v>
      </c>
      <c r="H127" s="54">
        <v>3.13</v>
      </c>
      <c r="I127" s="55">
        <v>914702</v>
      </c>
      <c r="J127" s="54">
        <f>ASX200Range!$E127*ASX200Range!$I127/1000000</f>
        <v>2.8904583200000005</v>
      </c>
      <c r="K127" s="56">
        <f>(ASX200Range!$G127-ASX200Range!$H127)/ASX200Range!$E127</f>
        <v>1.5822784810126667E-2</v>
      </c>
    </row>
    <row r="128" spans="1:11" outlineLevel="1">
      <c r="A128" s="51"/>
      <c r="B128" s="52"/>
      <c r="C128" s="57" t="s">
        <v>468</v>
      </c>
      <c r="D128" s="53">
        <f>SUBTOTAL(9,D109:D127)</f>
        <v>124033.87300000001</v>
      </c>
      <c r="E128" s="54"/>
      <c r="F128" s="54"/>
      <c r="G128" s="54"/>
      <c r="H128" s="54"/>
      <c r="I128" s="55"/>
      <c r="J128" s="54">
        <f>SUBTOTAL(9,J109:J127)</f>
        <v>302.01602423500003</v>
      </c>
      <c r="K128" s="56"/>
    </row>
    <row r="129" spans="1:11" outlineLevel="2">
      <c r="A129" s="51" t="s">
        <v>98</v>
      </c>
      <c r="B129" s="52" t="s">
        <v>99</v>
      </c>
      <c r="C129" s="52" t="s">
        <v>14</v>
      </c>
      <c r="D129" s="53">
        <v>7910.8</v>
      </c>
      <c r="E129" s="54">
        <v>13.79</v>
      </c>
      <c r="F129" s="54">
        <v>-7.0000000000000007E-2</v>
      </c>
      <c r="G129" s="54">
        <v>13.94</v>
      </c>
      <c r="H129" s="54">
        <v>13.67</v>
      </c>
      <c r="I129" s="55">
        <v>3020132</v>
      </c>
      <c r="J129" s="54">
        <f>ASX200Range!$E129*ASX200Range!$I129/1000000</f>
        <v>41.647620279999991</v>
      </c>
      <c r="K129" s="56">
        <f>(ASX200Range!$G129-ASX200Range!$H129)/ASX200Range!$E129</f>
        <v>1.9579405366207368E-2</v>
      </c>
    </row>
    <row r="130" spans="1:11" outlineLevel="2">
      <c r="A130" s="51" t="s">
        <v>392</v>
      </c>
      <c r="B130" s="52" t="s">
        <v>393</v>
      </c>
      <c r="C130" s="52" t="s">
        <v>14</v>
      </c>
      <c r="D130" s="53">
        <v>3787.72</v>
      </c>
      <c r="E130" s="52">
        <v>7.73</v>
      </c>
      <c r="F130" s="52">
        <v>-0.16</v>
      </c>
      <c r="G130" s="52">
        <v>7.82</v>
      </c>
      <c r="H130" s="52">
        <v>7.63</v>
      </c>
      <c r="I130" s="52">
        <v>1703728</v>
      </c>
      <c r="J130" s="54">
        <f>ASX200Range!$E130*ASX200Range!$I130/1000000</f>
        <v>13.169817440000001</v>
      </c>
      <c r="K130" s="56">
        <f>(ASX200Range!$G130-ASX200Range!$H130)/ASX200Range!$E130</f>
        <v>2.4579560155239377E-2</v>
      </c>
    </row>
    <row r="131" spans="1:11" outlineLevel="2">
      <c r="A131" s="51" t="s">
        <v>372</v>
      </c>
      <c r="B131" s="52" t="s">
        <v>373</v>
      </c>
      <c r="C131" s="52" t="s">
        <v>14</v>
      </c>
      <c r="D131" s="53">
        <v>3114.19</v>
      </c>
      <c r="E131" s="52">
        <v>13.24</v>
      </c>
      <c r="F131" s="52">
        <v>-0.16</v>
      </c>
      <c r="G131" s="52">
        <v>13.37</v>
      </c>
      <c r="H131" s="52">
        <v>13.2</v>
      </c>
      <c r="I131" s="52">
        <v>1809781</v>
      </c>
      <c r="J131" s="54">
        <f>ASX200Range!$E131*ASX200Range!$I131/1000000</f>
        <v>23.961500440000002</v>
      </c>
      <c r="K131" s="56">
        <f>(ASX200Range!$G131-ASX200Range!$H131)/ASX200Range!$E131</f>
        <v>1.2839879154078544E-2</v>
      </c>
    </row>
    <row r="132" spans="1:11" outlineLevel="2">
      <c r="A132" s="51" t="s">
        <v>176</v>
      </c>
      <c r="B132" s="52" t="s">
        <v>177</v>
      </c>
      <c r="C132" s="52" t="s">
        <v>14</v>
      </c>
      <c r="D132" s="53">
        <v>2233.3000000000002</v>
      </c>
      <c r="E132" s="54">
        <v>12.02</v>
      </c>
      <c r="F132" s="54">
        <v>-0.35</v>
      </c>
      <c r="G132" s="54">
        <v>12.1</v>
      </c>
      <c r="H132" s="54">
        <v>11.75</v>
      </c>
      <c r="I132" s="55">
        <v>1618095</v>
      </c>
      <c r="J132" s="54">
        <f>ASX200Range!$E132*ASX200Range!$I132/1000000</f>
        <v>19.449501899999998</v>
      </c>
      <c r="K132" s="56">
        <f>(ASX200Range!$G132-ASX200Range!$H132)/ASX200Range!$E132</f>
        <v>2.9118136439267858E-2</v>
      </c>
    </row>
    <row r="133" spans="1:11" outlineLevel="2">
      <c r="A133" s="51" t="s">
        <v>384</v>
      </c>
      <c r="B133" s="52" t="s">
        <v>385</v>
      </c>
      <c r="C133" s="52" t="s">
        <v>14</v>
      </c>
      <c r="D133" s="53">
        <v>1989.13</v>
      </c>
      <c r="E133" s="52">
        <v>3.36</v>
      </c>
      <c r="F133" s="52">
        <v>0</v>
      </c>
      <c r="G133" s="52">
        <v>3.37</v>
      </c>
      <c r="H133" s="52">
        <v>3.31</v>
      </c>
      <c r="I133" s="52">
        <v>711398</v>
      </c>
      <c r="J133" s="54">
        <f>ASX200Range!$E133*ASX200Range!$I133/1000000</f>
        <v>2.39029728</v>
      </c>
      <c r="K133" s="56">
        <f>(ASX200Range!$G133-ASX200Range!$H133)/ASX200Range!$E133</f>
        <v>1.7857142857142873E-2</v>
      </c>
    </row>
    <row r="134" spans="1:11" outlineLevel="2">
      <c r="A134" s="51" t="s">
        <v>334</v>
      </c>
      <c r="B134" s="52" t="s">
        <v>335</v>
      </c>
      <c r="C134" s="52" t="s">
        <v>14</v>
      </c>
      <c r="D134" s="53">
        <v>1625.45</v>
      </c>
      <c r="E134" s="52">
        <v>5.18</v>
      </c>
      <c r="F134" s="52">
        <v>0.04</v>
      </c>
      <c r="G134" s="52">
        <v>5.18</v>
      </c>
      <c r="H134" s="52">
        <v>5.0999999999999996</v>
      </c>
      <c r="I134" s="52">
        <v>555445</v>
      </c>
      <c r="J134" s="54">
        <f>ASX200Range!$E134*ASX200Range!$I134/1000000</f>
        <v>2.8772050999999998</v>
      </c>
      <c r="K134" s="56">
        <f>(ASX200Range!$G134-ASX200Range!$H134)/ASX200Range!$E134</f>
        <v>1.5444015444015458E-2</v>
      </c>
    </row>
    <row r="135" spans="1:11" outlineLevel="2">
      <c r="A135" s="51" t="s">
        <v>228</v>
      </c>
      <c r="B135" s="52" t="s">
        <v>229</v>
      </c>
      <c r="C135" s="52" t="s">
        <v>14</v>
      </c>
      <c r="D135" s="53">
        <v>1199.31</v>
      </c>
      <c r="E135" s="54">
        <v>4.4800000000000004</v>
      </c>
      <c r="F135" s="54">
        <v>0</v>
      </c>
      <c r="G135" s="54">
        <v>4.51</v>
      </c>
      <c r="H135" s="54">
        <v>4.4000000000000004</v>
      </c>
      <c r="I135" s="55">
        <v>1137713</v>
      </c>
      <c r="J135" s="54">
        <f>ASX200Range!$E135*ASX200Range!$I135/1000000</f>
        <v>5.0969542400000005</v>
      </c>
      <c r="K135" s="56">
        <f>(ASX200Range!$G135-ASX200Range!$H135)/ASX200Range!$E135</f>
        <v>2.45535714285713E-2</v>
      </c>
    </row>
    <row r="136" spans="1:11" outlineLevel="2">
      <c r="A136" s="51" t="s">
        <v>12</v>
      </c>
      <c r="B136" s="52" t="s">
        <v>13</v>
      </c>
      <c r="C136" s="52" t="s">
        <v>14</v>
      </c>
      <c r="D136" s="53">
        <v>1095.1199999999999</v>
      </c>
      <c r="E136" s="54">
        <v>8.7799999999999994</v>
      </c>
      <c r="F136" s="54">
        <v>-0.04</v>
      </c>
      <c r="G136" s="54">
        <v>8.85</v>
      </c>
      <c r="H136" s="54">
        <v>8.67</v>
      </c>
      <c r="I136" s="55">
        <v>300197</v>
      </c>
      <c r="J136" s="54">
        <f>ASX200Range!$E136*ASX200Range!$I136/1000000</f>
        <v>2.6357296599999995</v>
      </c>
      <c r="K136" s="56">
        <f>(ASX200Range!$G136-ASX200Range!$H136)/ASX200Range!$E136</f>
        <v>2.0501138952163978E-2</v>
      </c>
    </row>
    <row r="137" spans="1:11" outlineLevel="2">
      <c r="A137" s="51" t="s">
        <v>370</v>
      </c>
      <c r="B137" s="52" t="s">
        <v>371</v>
      </c>
      <c r="C137" s="52" t="s">
        <v>14</v>
      </c>
      <c r="D137" s="53">
        <v>828.46900000000005</v>
      </c>
      <c r="E137" s="52">
        <v>4.47</v>
      </c>
      <c r="F137" s="52">
        <v>-0.04</v>
      </c>
      <c r="G137" s="52">
        <v>4.54</v>
      </c>
      <c r="H137" s="52">
        <v>4.45</v>
      </c>
      <c r="I137" s="52">
        <v>1057511</v>
      </c>
      <c r="J137" s="54">
        <f>ASX200Range!$E137*ASX200Range!$I137/1000000</f>
        <v>4.7270741699999999</v>
      </c>
      <c r="K137" s="56">
        <f>(ASX200Range!$G137-ASX200Range!$H137)/ASX200Range!$E137</f>
        <v>2.0134228187919434E-2</v>
      </c>
    </row>
    <row r="138" spans="1:11" outlineLevel="2">
      <c r="A138" s="51" t="s">
        <v>178</v>
      </c>
      <c r="B138" s="52" t="s">
        <v>179</v>
      </c>
      <c r="C138" s="52" t="s">
        <v>14</v>
      </c>
      <c r="D138" s="53">
        <v>370</v>
      </c>
      <c r="E138" s="54">
        <v>1.8149999999999999</v>
      </c>
      <c r="F138" s="54">
        <v>-2.5000000000000001E-2</v>
      </c>
      <c r="G138" s="54">
        <v>1.85</v>
      </c>
      <c r="H138" s="54">
        <v>1.8049999999999999</v>
      </c>
      <c r="I138" s="55">
        <v>868560</v>
      </c>
      <c r="J138" s="54">
        <f>ASX200Range!$E138*ASX200Range!$I138/1000000</f>
        <v>1.5764364</v>
      </c>
      <c r="K138" s="56">
        <f>(ASX200Range!$G138-ASX200Range!$H138)/ASX200Range!$E138</f>
        <v>2.479338842975215E-2</v>
      </c>
    </row>
    <row r="139" spans="1:11" outlineLevel="1">
      <c r="A139" s="51"/>
      <c r="B139" s="52"/>
      <c r="C139" s="57" t="s">
        <v>469</v>
      </c>
      <c r="D139" s="53">
        <f>SUBTOTAL(9,D129:D138)</f>
        <v>24153.489000000005</v>
      </c>
      <c r="E139" s="54"/>
      <c r="F139" s="54"/>
      <c r="G139" s="54"/>
      <c r="H139" s="54"/>
      <c r="I139" s="55"/>
      <c r="J139" s="54">
        <f>SUBTOTAL(9,J129:J138)</f>
        <v>117.53213690999999</v>
      </c>
      <c r="K139" s="56"/>
    </row>
    <row r="140" spans="1:11" outlineLevel="2">
      <c r="A140" s="51" t="s">
        <v>63</v>
      </c>
      <c r="B140" s="52" t="s">
        <v>64</v>
      </c>
      <c r="C140" s="52" t="s">
        <v>8</v>
      </c>
      <c r="D140" s="53">
        <v>84178.4</v>
      </c>
      <c r="E140" s="54">
        <v>25.39</v>
      </c>
      <c r="F140" s="54">
        <v>-0.53</v>
      </c>
      <c r="G140" s="54">
        <v>25.62</v>
      </c>
      <c r="H140" s="54">
        <v>25.32</v>
      </c>
      <c r="I140" s="55">
        <v>8019970</v>
      </c>
      <c r="J140" s="54">
        <f>ASX200Range!$E140*ASX200Range!$I140/1000000</f>
        <v>203.62703830000001</v>
      </c>
      <c r="K140" s="56">
        <f>(ASX200Range!$G140-ASX200Range!$H140)/ASX200Range!$E140</f>
        <v>1.181567546278065E-2</v>
      </c>
    </row>
    <row r="141" spans="1:11" outlineLevel="2">
      <c r="A141" s="51" t="s">
        <v>266</v>
      </c>
      <c r="B141" s="52" t="s">
        <v>267</v>
      </c>
      <c r="C141" s="52" t="s">
        <v>8</v>
      </c>
      <c r="D141" s="53">
        <v>28174.9</v>
      </c>
      <c r="E141" s="54">
        <v>63.19</v>
      </c>
      <c r="F141" s="54">
        <v>-0.42</v>
      </c>
      <c r="G141" s="54">
        <v>63.27</v>
      </c>
      <c r="H141" s="54">
        <v>62.62</v>
      </c>
      <c r="I141" s="55">
        <v>1428991</v>
      </c>
      <c r="J141" s="54">
        <f>ASX200Range!$E141*ASX200Range!$I141/1000000</f>
        <v>90.297941289999997</v>
      </c>
      <c r="K141" s="56">
        <f>(ASX200Range!$G141-ASX200Range!$H141)/ASX200Range!$E141</f>
        <v>1.0286437727488617E-2</v>
      </c>
    </row>
    <row r="142" spans="1:11" outlineLevel="2">
      <c r="A142" s="51" t="s">
        <v>132</v>
      </c>
      <c r="B142" s="52" t="s">
        <v>133</v>
      </c>
      <c r="C142" s="52" t="s">
        <v>8</v>
      </c>
      <c r="D142" s="53">
        <v>18060</v>
      </c>
      <c r="E142" s="54">
        <v>5.5</v>
      </c>
      <c r="F142" s="54">
        <v>-0.05</v>
      </c>
      <c r="G142" s="54">
        <v>5.6050000000000004</v>
      </c>
      <c r="H142" s="54">
        <v>5.48</v>
      </c>
      <c r="I142" s="55">
        <v>16126060</v>
      </c>
      <c r="J142" s="54">
        <f>ASX200Range!$E142*ASX200Range!$I142/1000000</f>
        <v>88.693330000000003</v>
      </c>
      <c r="K142" s="56">
        <f>(ASX200Range!$G142-ASX200Range!$H142)/ASX200Range!$E142</f>
        <v>2.2727272727272728E-2</v>
      </c>
    </row>
    <row r="143" spans="1:11" outlineLevel="2">
      <c r="A143" s="51" t="s">
        <v>17</v>
      </c>
      <c r="B143" s="52" t="s">
        <v>18</v>
      </c>
      <c r="C143" s="52" t="s">
        <v>8</v>
      </c>
      <c r="D143" s="53">
        <v>17847</v>
      </c>
      <c r="E143" s="54">
        <v>16.18</v>
      </c>
      <c r="F143" s="54">
        <v>0.11</v>
      </c>
      <c r="G143" s="54">
        <v>16.18</v>
      </c>
      <c r="H143" s="54">
        <v>15.89</v>
      </c>
      <c r="I143" s="55">
        <v>3023322</v>
      </c>
      <c r="J143" s="54">
        <f>ASX200Range!$E143*ASX200Range!$I143/1000000</f>
        <v>48.917349960000003</v>
      </c>
      <c r="K143" s="56">
        <f>(ASX200Range!$G143-ASX200Range!$H143)/ASX200Range!$E143</f>
        <v>1.7923362175525287E-2</v>
      </c>
    </row>
    <row r="144" spans="1:11" outlineLevel="2">
      <c r="A144" s="51" t="s">
        <v>386</v>
      </c>
      <c r="B144" s="52" t="s">
        <v>387</v>
      </c>
      <c r="C144" s="52" t="s">
        <v>8</v>
      </c>
      <c r="D144" s="53">
        <v>15862.5</v>
      </c>
      <c r="E144" s="52">
        <v>2.95</v>
      </c>
      <c r="F144" s="52">
        <v>-7.0000000000000007E-2</v>
      </c>
      <c r="G144" s="52">
        <v>3.0049999999999999</v>
      </c>
      <c r="H144" s="52">
        <v>2.9350000000000001</v>
      </c>
      <c r="I144" s="52">
        <v>14163052</v>
      </c>
      <c r="J144" s="54">
        <f>ASX200Range!$E144*ASX200Range!$I144/1000000</f>
        <v>41.781003400000003</v>
      </c>
      <c r="K144" s="56">
        <f>(ASX200Range!$G144-ASX200Range!$H144)/ASX200Range!$E144</f>
        <v>2.3728813559321979E-2</v>
      </c>
    </row>
    <row r="145" spans="1:11" outlineLevel="2">
      <c r="A145" s="51" t="s">
        <v>214</v>
      </c>
      <c r="B145" s="52" t="s">
        <v>215</v>
      </c>
      <c r="C145" s="52" t="s">
        <v>8</v>
      </c>
      <c r="D145" s="53">
        <v>15817.8</v>
      </c>
      <c r="E145" s="54">
        <v>21.61</v>
      </c>
      <c r="F145" s="54">
        <v>-0.19</v>
      </c>
      <c r="G145" s="54">
        <v>21.75</v>
      </c>
      <c r="H145" s="54">
        <v>21.515000000000001</v>
      </c>
      <c r="I145" s="55">
        <v>2310639</v>
      </c>
      <c r="J145" s="54">
        <f>ASX200Range!$E145*ASX200Range!$I145/1000000</f>
        <v>49.932908789999999</v>
      </c>
      <c r="K145" s="56">
        <f>(ASX200Range!$G145-ASX200Range!$H145)/ASX200Range!$E145</f>
        <v>1.0874595094863463E-2</v>
      </c>
    </row>
    <row r="146" spans="1:11" outlineLevel="2">
      <c r="A146" s="51" t="s">
        <v>69</v>
      </c>
      <c r="B146" s="52" t="s">
        <v>70</v>
      </c>
      <c r="C146" s="52" t="s">
        <v>8</v>
      </c>
      <c r="D146" s="53">
        <v>8030.47</v>
      </c>
      <c r="E146" s="54">
        <v>6.98</v>
      </c>
      <c r="F146" s="54">
        <v>0.01</v>
      </c>
      <c r="G146" s="54">
        <v>6.98</v>
      </c>
      <c r="H146" s="54">
        <v>6.86</v>
      </c>
      <c r="I146" s="55">
        <v>3098463</v>
      </c>
      <c r="J146" s="54">
        <f>ASX200Range!$E146*ASX200Range!$I146/1000000</f>
        <v>21.627271740000001</v>
      </c>
      <c r="K146" s="56">
        <f>(ASX200Range!$G146-ASX200Range!$H146)/ASX200Range!$E146</f>
        <v>1.7191977077363911E-2</v>
      </c>
    </row>
    <row r="147" spans="1:11" outlineLevel="2">
      <c r="A147" s="51" t="s">
        <v>67</v>
      </c>
      <c r="B147" s="52" t="s">
        <v>68</v>
      </c>
      <c r="C147" s="52" t="s">
        <v>8</v>
      </c>
      <c r="D147" s="53">
        <v>7906.06</v>
      </c>
      <c r="E147" s="54">
        <v>14.11</v>
      </c>
      <c r="F147" s="54">
        <v>-0.03</v>
      </c>
      <c r="G147" s="54">
        <v>14.18</v>
      </c>
      <c r="H147" s="54">
        <v>13.9</v>
      </c>
      <c r="I147" s="55">
        <v>2257937</v>
      </c>
      <c r="J147" s="54">
        <f>ASX200Range!$E147*ASX200Range!$I147/1000000</f>
        <v>31.859491070000001</v>
      </c>
      <c r="K147" s="56">
        <f>(ASX200Range!$G147-ASX200Range!$H147)/ASX200Range!$E147</f>
        <v>1.9844082211197687E-2</v>
      </c>
    </row>
    <row r="148" spans="1:11" outlineLevel="2">
      <c r="A148" s="51" t="s">
        <v>180</v>
      </c>
      <c r="B148" s="52" t="s">
        <v>181</v>
      </c>
      <c r="C148" s="52" t="s">
        <v>8</v>
      </c>
      <c r="D148" s="53">
        <v>7773</v>
      </c>
      <c r="E148" s="54">
        <v>18.13</v>
      </c>
      <c r="F148" s="54">
        <v>0.16</v>
      </c>
      <c r="G148" s="54">
        <v>18.23</v>
      </c>
      <c r="H148" s="54">
        <v>17.510000000000002</v>
      </c>
      <c r="I148" s="55">
        <v>1537028</v>
      </c>
      <c r="J148" s="54">
        <f>ASX200Range!$E148*ASX200Range!$I148/1000000</f>
        <v>27.866317639999998</v>
      </c>
      <c r="K148" s="56">
        <f>(ASX200Range!$G148-ASX200Range!$H148)/ASX200Range!$E148</f>
        <v>3.971318257032537E-2</v>
      </c>
    </row>
    <row r="149" spans="1:11" outlineLevel="2">
      <c r="A149" s="51" t="s">
        <v>236</v>
      </c>
      <c r="B149" s="52" t="s">
        <v>237</v>
      </c>
      <c r="C149" s="52" t="s">
        <v>8</v>
      </c>
      <c r="D149" s="53">
        <v>7525.7</v>
      </c>
      <c r="E149" s="54">
        <v>19.57</v>
      </c>
      <c r="F149" s="54">
        <v>-0.08</v>
      </c>
      <c r="G149" s="54">
        <v>19.600000000000001</v>
      </c>
      <c r="H149" s="54">
        <v>19.38</v>
      </c>
      <c r="I149" s="55">
        <v>863134</v>
      </c>
      <c r="J149" s="54">
        <f>ASX200Range!$E149*ASX200Range!$I149/1000000</f>
        <v>16.891532379999997</v>
      </c>
      <c r="K149" s="56">
        <f>(ASX200Range!$G149-ASX200Range!$H149)/ASX200Range!$E149</f>
        <v>1.1241696474195321E-2</v>
      </c>
    </row>
    <row r="150" spans="1:11" outlineLevel="2">
      <c r="A150" s="51" t="s">
        <v>160</v>
      </c>
      <c r="B150" s="52" t="s">
        <v>161</v>
      </c>
      <c r="C150" s="52" t="s">
        <v>8</v>
      </c>
      <c r="D150" s="53">
        <v>5668.89</v>
      </c>
      <c r="E150" s="54">
        <v>3.4</v>
      </c>
      <c r="F150" s="54">
        <v>-0.02</v>
      </c>
      <c r="G150" s="54">
        <v>3.4</v>
      </c>
      <c r="H150" s="54">
        <v>3.3250000000000002</v>
      </c>
      <c r="I150" s="55">
        <v>3228585</v>
      </c>
      <c r="J150" s="54">
        <f>ASX200Range!$E150*ASX200Range!$I150/1000000</f>
        <v>10.977188999999999</v>
      </c>
      <c r="K150" s="56">
        <f>(ASX200Range!$G150-ASX200Range!$H150)/ASX200Range!$E150</f>
        <v>2.2058823529411686E-2</v>
      </c>
    </row>
    <row r="151" spans="1:11" outlineLevel="2">
      <c r="A151" s="51" t="s">
        <v>15</v>
      </c>
      <c r="B151" s="52" t="s">
        <v>16</v>
      </c>
      <c r="C151" s="52" t="s">
        <v>8</v>
      </c>
      <c r="D151" s="53">
        <v>5658.89</v>
      </c>
      <c r="E151" s="54">
        <v>2.0499999999999998</v>
      </c>
      <c r="F151" s="54">
        <v>-0.01</v>
      </c>
      <c r="G151" s="54">
        <v>2.0499999999999998</v>
      </c>
      <c r="H151" s="54">
        <v>2</v>
      </c>
      <c r="I151" s="55">
        <v>5610857</v>
      </c>
      <c r="J151" s="54">
        <f>ASX200Range!$E151*ASX200Range!$I151/1000000</f>
        <v>11.50225685</v>
      </c>
      <c r="K151" s="56">
        <f>(ASX200Range!$G151-ASX200Range!$H151)/ASX200Range!$E151</f>
        <v>2.4390243902438939E-2</v>
      </c>
    </row>
    <row r="152" spans="1:11" outlineLevel="2">
      <c r="A152" s="51" t="s">
        <v>126</v>
      </c>
      <c r="B152" s="52" t="s">
        <v>127</v>
      </c>
      <c r="C152" s="52" t="s">
        <v>8</v>
      </c>
      <c r="D152" s="53">
        <v>5142.8599999999997</v>
      </c>
      <c r="E152" s="54">
        <v>7.82</v>
      </c>
      <c r="F152" s="54">
        <v>0.04</v>
      </c>
      <c r="G152" s="54">
        <v>7.84</v>
      </c>
      <c r="H152" s="54">
        <v>7.68</v>
      </c>
      <c r="I152" s="55">
        <v>902062</v>
      </c>
      <c r="J152" s="54">
        <f>ASX200Range!$E152*ASX200Range!$I152/1000000</f>
        <v>7.0541248400000001</v>
      </c>
      <c r="K152" s="56">
        <f>(ASX200Range!$G152-ASX200Range!$H152)/ASX200Range!$E152</f>
        <v>2.0460358056266004E-2</v>
      </c>
    </row>
    <row r="153" spans="1:11" outlineLevel="2">
      <c r="A153" s="51" t="s">
        <v>158</v>
      </c>
      <c r="B153" s="52" t="s">
        <v>159</v>
      </c>
      <c r="C153" s="52" t="s">
        <v>8</v>
      </c>
      <c r="D153" s="53">
        <v>3898.1</v>
      </c>
      <c r="E153" s="54">
        <v>9.26</v>
      </c>
      <c r="F153" s="54">
        <v>-0.05</v>
      </c>
      <c r="G153" s="54">
        <v>9.27</v>
      </c>
      <c r="H153" s="54">
        <v>9.17</v>
      </c>
      <c r="I153" s="55">
        <v>1571633</v>
      </c>
      <c r="J153" s="54">
        <f>ASX200Range!$E153*ASX200Range!$I153/1000000</f>
        <v>14.55332158</v>
      </c>
      <c r="K153" s="56">
        <f>(ASX200Range!$G153-ASX200Range!$H153)/ASX200Range!$E153</f>
        <v>1.0799136069114432E-2</v>
      </c>
    </row>
    <row r="154" spans="1:11" outlineLevel="2">
      <c r="A154" s="51" t="s">
        <v>120</v>
      </c>
      <c r="B154" s="52" t="s">
        <v>121</v>
      </c>
      <c r="C154" s="52" t="s">
        <v>8</v>
      </c>
      <c r="D154" s="53">
        <v>3819.95</v>
      </c>
      <c r="E154" s="54">
        <v>2.39</v>
      </c>
      <c r="F154" s="54">
        <v>0.01</v>
      </c>
      <c r="G154" s="54">
        <v>2.4</v>
      </c>
      <c r="H154" s="54">
        <v>2.355</v>
      </c>
      <c r="I154" s="55">
        <v>7342033</v>
      </c>
      <c r="J154" s="54">
        <f>ASX200Range!$E154*ASX200Range!$I154/1000000</f>
        <v>17.54745887</v>
      </c>
      <c r="K154" s="56">
        <f>(ASX200Range!$G154-ASX200Range!$H154)/ASX200Range!$E154</f>
        <v>1.8828451882845158E-2</v>
      </c>
    </row>
    <row r="155" spans="1:11" outlineLevel="2">
      <c r="A155" s="51" t="s">
        <v>6</v>
      </c>
      <c r="B155" s="52" t="s">
        <v>7</v>
      </c>
      <c r="C155" s="52" t="s">
        <v>8</v>
      </c>
      <c r="D155" s="53">
        <v>3635.02</v>
      </c>
      <c r="E155" s="54">
        <v>5.96</v>
      </c>
      <c r="F155" s="54">
        <v>0.12</v>
      </c>
      <c r="G155" s="54">
        <v>5.9950000000000001</v>
      </c>
      <c r="H155" s="54">
        <v>5.74</v>
      </c>
      <c r="I155" s="55">
        <v>2523345</v>
      </c>
      <c r="J155" s="54">
        <f>ASX200Range!$E155*ASX200Range!$I155/1000000</f>
        <v>15.0391362</v>
      </c>
      <c r="K155" s="56">
        <f>(ASX200Range!$G155-ASX200Range!$H155)/ASX200Range!$E155</f>
        <v>4.2785234899328839E-2</v>
      </c>
    </row>
    <row r="156" spans="1:11" outlineLevel="2">
      <c r="A156" s="51" t="s">
        <v>230</v>
      </c>
      <c r="B156" s="52" t="s">
        <v>231</v>
      </c>
      <c r="C156" s="52" t="s">
        <v>8</v>
      </c>
      <c r="D156" s="53">
        <v>3294.25</v>
      </c>
      <c r="E156" s="54">
        <v>3.08</v>
      </c>
      <c r="F156" s="54">
        <v>-0.01</v>
      </c>
      <c r="G156" s="54">
        <v>3.09</v>
      </c>
      <c r="H156" s="54">
        <v>3.03</v>
      </c>
      <c r="I156" s="55">
        <v>4587753</v>
      </c>
      <c r="J156" s="54">
        <f>ASX200Range!$E156*ASX200Range!$I156/1000000</f>
        <v>14.13027924</v>
      </c>
      <c r="K156" s="56">
        <f>(ASX200Range!$G156-ASX200Range!$H156)/ASX200Range!$E156</f>
        <v>1.9480519480519497E-2</v>
      </c>
    </row>
    <row r="157" spans="1:11" outlineLevel="2">
      <c r="A157" s="51" t="s">
        <v>220</v>
      </c>
      <c r="B157" s="52" t="s">
        <v>221</v>
      </c>
      <c r="C157" s="52" t="s">
        <v>8</v>
      </c>
      <c r="D157" s="53">
        <v>2877.13</v>
      </c>
      <c r="E157" s="54">
        <v>4.9000000000000004</v>
      </c>
      <c r="F157" s="54">
        <v>-0.06</v>
      </c>
      <c r="G157" s="54">
        <v>4.95</v>
      </c>
      <c r="H157" s="54">
        <v>4.87</v>
      </c>
      <c r="I157" s="55">
        <v>2814835</v>
      </c>
      <c r="J157" s="54">
        <f>ASX200Range!$E157*ASX200Range!$I157/1000000</f>
        <v>13.792691500000002</v>
      </c>
      <c r="K157" s="56">
        <f>(ASX200Range!$G157-ASX200Range!$H157)/ASX200Range!$E157</f>
        <v>1.632653061224491E-2</v>
      </c>
    </row>
    <row r="158" spans="1:11" outlineLevel="2">
      <c r="A158" s="51" t="s">
        <v>290</v>
      </c>
      <c r="B158" s="52" t="s">
        <v>291</v>
      </c>
      <c r="C158" s="52" t="s">
        <v>8</v>
      </c>
      <c r="D158" s="53">
        <v>2723.77</v>
      </c>
      <c r="E158" s="54">
        <v>14.17</v>
      </c>
      <c r="F158" s="54">
        <v>-0.14000000000000001</v>
      </c>
      <c r="G158" s="54">
        <v>14.255000000000001</v>
      </c>
      <c r="H158" s="54">
        <v>13.8</v>
      </c>
      <c r="I158" s="55">
        <v>1015193</v>
      </c>
      <c r="J158" s="54">
        <f>ASX200Range!$E158*ASX200Range!$I158/1000000</f>
        <v>14.38528481</v>
      </c>
      <c r="K158" s="56">
        <f>(ASX200Range!$G158-ASX200Range!$H158)/ASX200Range!$E158</f>
        <v>3.2110091743119268E-2</v>
      </c>
    </row>
    <row r="159" spans="1:11" outlineLevel="2">
      <c r="A159" s="51" t="s">
        <v>240</v>
      </c>
      <c r="B159" s="52" t="s">
        <v>241</v>
      </c>
      <c r="C159" s="52" t="s">
        <v>8</v>
      </c>
      <c r="D159" s="53">
        <v>2622.28</v>
      </c>
      <c r="E159" s="54">
        <v>8.59</v>
      </c>
      <c r="F159" s="54">
        <v>-0.17</v>
      </c>
      <c r="G159" s="54">
        <v>8.66</v>
      </c>
      <c r="H159" s="54">
        <v>8.52</v>
      </c>
      <c r="I159" s="55">
        <v>1601817</v>
      </c>
      <c r="J159" s="54">
        <f>ASX200Range!$E159*ASX200Range!$I159/1000000</f>
        <v>13.759608029999999</v>
      </c>
      <c r="K159" s="56">
        <f>(ASX200Range!$G159-ASX200Range!$H159)/ASX200Range!$E159</f>
        <v>1.6298020954598438E-2</v>
      </c>
    </row>
    <row r="160" spans="1:11" outlineLevel="2">
      <c r="A160" s="51" t="s">
        <v>118</v>
      </c>
      <c r="B160" s="52" t="s">
        <v>119</v>
      </c>
      <c r="C160" s="52" t="s">
        <v>8</v>
      </c>
      <c r="D160" s="53">
        <v>2607.98</v>
      </c>
      <c r="E160" s="54">
        <v>6.74</v>
      </c>
      <c r="F160" s="54">
        <v>0</v>
      </c>
      <c r="G160" s="54">
        <v>6.76</v>
      </c>
      <c r="H160" s="54">
        <v>6.64</v>
      </c>
      <c r="I160" s="55">
        <v>1055570</v>
      </c>
      <c r="J160" s="54">
        <f>ASX200Range!$E160*ASX200Range!$I160/1000000</f>
        <v>7.1145417999999996</v>
      </c>
      <c r="K160" s="56">
        <f>(ASX200Range!$G160-ASX200Range!$H160)/ASX200Range!$E160</f>
        <v>1.7804154302670638E-2</v>
      </c>
    </row>
    <row r="161" spans="1:11" outlineLevel="2">
      <c r="A161" s="51" t="s">
        <v>202</v>
      </c>
      <c r="B161" s="52" t="s">
        <v>203</v>
      </c>
      <c r="C161" s="52" t="s">
        <v>8</v>
      </c>
      <c r="D161" s="53">
        <v>2517.7199999999998</v>
      </c>
      <c r="E161" s="54">
        <v>14.57</v>
      </c>
      <c r="F161" s="54">
        <v>0.1</v>
      </c>
      <c r="G161" s="54">
        <v>14.6</v>
      </c>
      <c r="H161" s="54">
        <v>14.13</v>
      </c>
      <c r="I161" s="55">
        <v>1960501</v>
      </c>
      <c r="J161" s="54">
        <f>ASX200Range!$E161*ASX200Range!$I161/1000000</f>
        <v>28.564499569999999</v>
      </c>
      <c r="K161" s="56">
        <f>(ASX200Range!$G161-ASX200Range!$H161)/ASX200Range!$E161</f>
        <v>3.2258064516128955E-2</v>
      </c>
    </row>
    <row r="162" spans="1:11" outlineLevel="2">
      <c r="A162" s="51" t="s">
        <v>222</v>
      </c>
      <c r="B162" s="52" t="s">
        <v>223</v>
      </c>
      <c r="C162" s="52" t="s">
        <v>8</v>
      </c>
      <c r="D162" s="53">
        <v>2370.33</v>
      </c>
      <c r="E162" s="54">
        <v>8.85</v>
      </c>
      <c r="F162" s="54">
        <v>-7.0000000000000007E-2</v>
      </c>
      <c r="G162" s="54">
        <v>8.85</v>
      </c>
      <c r="H162" s="54">
        <v>8.5500000000000007</v>
      </c>
      <c r="I162" s="55">
        <v>695211</v>
      </c>
      <c r="J162" s="54">
        <f>ASX200Range!$E162*ASX200Range!$I162/1000000</f>
        <v>6.1526173499999999</v>
      </c>
      <c r="K162" s="56">
        <f>(ASX200Range!$G162-ASX200Range!$H162)/ASX200Range!$E162</f>
        <v>3.3898305084745645E-2</v>
      </c>
    </row>
    <row r="163" spans="1:11" outlineLevel="2">
      <c r="A163" s="51" t="s">
        <v>110</v>
      </c>
      <c r="B163" s="52" t="s">
        <v>111</v>
      </c>
      <c r="C163" s="52" t="s">
        <v>8</v>
      </c>
      <c r="D163" s="53">
        <v>2028.01</v>
      </c>
      <c r="E163" s="54">
        <v>4.18</v>
      </c>
      <c r="F163" s="54">
        <v>0.04</v>
      </c>
      <c r="G163" s="54">
        <v>4.1900000000000004</v>
      </c>
      <c r="H163" s="54">
        <v>4.0650000000000004</v>
      </c>
      <c r="I163" s="55">
        <v>2011011</v>
      </c>
      <c r="J163" s="54">
        <f>ASX200Range!$E163*ASX200Range!$I163/1000000</f>
        <v>8.406025979999999</v>
      </c>
      <c r="K163" s="56">
        <f>(ASX200Range!$G163-ASX200Range!$H163)/ASX200Range!$E163</f>
        <v>2.9904306220095697E-2</v>
      </c>
    </row>
    <row r="164" spans="1:11" outlineLevel="2">
      <c r="A164" s="51" t="s">
        <v>270</v>
      </c>
      <c r="B164" s="52" t="s">
        <v>271</v>
      </c>
      <c r="C164" s="52" t="s">
        <v>8</v>
      </c>
      <c r="D164" s="53">
        <v>2024.12</v>
      </c>
      <c r="E164" s="54">
        <v>3.84</v>
      </c>
      <c r="F164" s="54">
        <v>-0.08</v>
      </c>
      <c r="G164" s="54">
        <v>3.94</v>
      </c>
      <c r="H164" s="54">
        <v>3.84</v>
      </c>
      <c r="I164" s="55">
        <v>3343672</v>
      </c>
      <c r="J164" s="54">
        <f>ASX200Range!$E164*ASX200Range!$I164/1000000</f>
        <v>12.839700480000001</v>
      </c>
      <c r="K164" s="56">
        <f>(ASX200Range!$G164-ASX200Range!$H164)/ASX200Range!$E164</f>
        <v>2.6041666666666692E-2</v>
      </c>
    </row>
    <row r="165" spans="1:11" outlineLevel="2">
      <c r="A165" s="51" t="s">
        <v>75</v>
      </c>
      <c r="B165" s="52" t="s">
        <v>76</v>
      </c>
      <c r="C165" s="52" t="s">
        <v>8</v>
      </c>
      <c r="D165" s="53">
        <v>1963.72</v>
      </c>
      <c r="E165" s="54">
        <v>13.26</v>
      </c>
      <c r="F165" s="54">
        <v>-0.03</v>
      </c>
      <c r="G165" s="54">
        <v>13.29</v>
      </c>
      <c r="H165" s="54">
        <v>13.08</v>
      </c>
      <c r="I165" s="55">
        <v>244819</v>
      </c>
      <c r="J165" s="54">
        <f>ASX200Range!$E165*ASX200Range!$I165/1000000</f>
        <v>3.2462999400000001</v>
      </c>
      <c r="K165" s="56">
        <f>(ASX200Range!$G165-ASX200Range!$H165)/ASX200Range!$E165</f>
        <v>1.583710407239812E-2</v>
      </c>
    </row>
    <row r="166" spans="1:11" outlineLevel="2">
      <c r="A166" s="51" t="s">
        <v>162</v>
      </c>
      <c r="B166" s="52" t="s">
        <v>163</v>
      </c>
      <c r="C166" s="52" t="s">
        <v>8</v>
      </c>
      <c r="D166" s="53">
        <v>1859.99</v>
      </c>
      <c r="E166" s="54">
        <v>3.39</v>
      </c>
      <c r="F166" s="54">
        <v>-0.05</v>
      </c>
      <c r="G166" s="54">
        <v>3.4</v>
      </c>
      <c r="H166" s="54">
        <v>3.35</v>
      </c>
      <c r="I166" s="55">
        <v>1870414</v>
      </c>
      <c r="J166" s="54">
        <f>ASX200Range!$E166*ASX200Range!$I166/1000000</f>
        <v>6.3407034600000003</v>
      </c>
      <c r="K166" s="56">
        <f>(ASX200Range!$G166-ASX200Range!$H166)/ASX200Range!$E166</f>
        <v>1.4749262536873104E-2</v>
      </c>
    </row>
    <row r="167" spans="1:11" outlineLevel="2">
      <c r="A167" s="51" t="s">
        <v>242</v>
      </c>
      <c r="B167" s="52" t="s">
        <v>243</v>
      </c>
      <c r="C167" s="52" t="s">
        <v>8</v>
      </c>
      <c r="D167" s="53">
        <v>1735.56</v>
      </c>
      <c r="E167" s="54">
        <v>5.45</v>
      </c>
      <c r="F167" s="54">
        <v>-0.01</v>
      </c>
      <c r="G167" s="54">
        <v>5.47</v>
      </c>
      <c r="H167" s="54">
        <v>5.36</v>
      </c>
      <c r="I167" s="55">
        <v>708090</v>
      </c>
      <c r="J167" s="54">
        <f>ASX200Range!$E167*ASX200Range!$I167/1000000</f>
        <v>3.8590905000000002</v>
      </c>
      <c r="K167" s="56">
        <f>(ASX200Range!$G167-ASX200Range!$H167)/ASX200Range!$E167</f>
        <v>2.0183486238532004E-2</v>
      </c>
    </row>
    <row r="168" spans="1:11" outlineLevel="2">
      <c r="A168" s="51" t="s">
        <v>276</v>
      </c>
      <c r="B168" s="52" t="s">
        <v>277</v>
      </c>
      <c r="C168" s="52" t="s">
        <v>8</v>
      </c>
      <c r="D168" s="53">
        <v>1387.55</v>
      </c>
      <c r="E168" s="54">
        <v>2.89</v>
      </c>
      <c r="F168" s="54">
        <v>-0.02</v>
      </c>
      <c r="G168" s="54">
        <v>2.94</v>
      </c>
      <c r="H168" s="54">
        <v>2.875</v>
      </c>
      <c r="I168" s="55">
        <v>1681157</v>
      </c>
      <c r="J168" s="54">
        <f>ASX200Range!$E168*ASX200Range!$I168/1000000</f>
        <v>4.8585437300000001</v>
      </c>
      <c r="K168" s="56">
        <f>(ASX200Range!$G168-ASX200Range!$H168)/ASX200Range!$E168</f>
        <v>2.2491349480968838E-2</v>
      </c>
    </row>
    <row r="169" spans="1:11" outlineLevel="2">
      <c r="A169" s="51" t="s">
        <v>274</v>
      </c>
      <c r="B169" s="52" t="s">
        <v>275</v>
      </c>
      <c r="C169" s="52" t="s">
        <v>8</v>
      </c>
      <c r="D169" s="53">
        <v>1110.45</v>
      </c>
      <c r="E169" s="54">
        <v>1.365</v>
      </c>
      <c r="F169" s="54">
        <v>-1.4999999999999999E-2</v>
      </c>
      <c r="G169" s="54">
        <v>1.38</v>
      </c>
      <c r="H169" s="54">
        <v>1.355</v>
      </c>
      <c r="I169" s="55">
        <v>3051761</v>
      </c>
      <c r="J169" s="54">
        <f>ASX200Range!$E169*ASX200Range!$I169/1000000</f>
        <v>4.1656537650000001</v>
      </c>
      <c r="K169" s="56">
        <f>(ASX200Range!$G169-ASX200Range!$H169)/ASX200Range!$E169</f>
        <v>1.831501831501825E-2</v>
      </c>
    </row>
    <row r="170" spans="1:11" outlineLevel="2">
      <c r="A170" s="51" t="s">
        <v>288</v>
      </c>
      <c r="B170" s="52" t="s">
        <v>289</v>
      </c>
      <c r="C170" s="52" t="s">
        <v>8</v>
      </c>
      <c r="D170" s="53">
        <v>893.25199999999995</v>
      </c>
      <c r="E170" s="54">
        <v>5.56</v>
      </c>
      <c r="F170" s="54">
        <v>-0.13</v>
      </c>
      <c r="G170" s="54">
        <v>5.6</v>
      </c>
      <c r="H170" s="54">
        <v>5.53</v>
      </c>
      <c r="I170" s="55">
        <v>665826</v>
      </c>
      <c r="J170" s="54">
        <f>ASX200Range!$E170*ASX200Range!$I170/1000000</f>
        <v>3.7019925599999994</v>
      </c>
      <c r="K170" s="56">
        <f>(ASX200Range!$G170-ASX200Range!$H170)/ASX200Range!$E170</f>
        <v>1.2589928057553849E-2</v>
      </c>
    </row>
    <row r="171" spans="1:11" outlineLevel="2">
      <c r="A171" s="51" t="s">
        <v>272</v>
      </c>
      <c r="B171" s="52" t="s">
        <v>273</v>
      </c>
      <c r="C171" s="52" t="s">
        <v>8</v>
      </c>
      <c r="D171" s="53">
        <v>795.94100000000003</v>
      </c>
      <c r="E171" s="54">
        <v>1.085</v>
      </c>
      <c r="F171" s="54">
        <v>5.0000000000000001E-3</v>
      </c>
      <c r="G171" s="54">
        <v>1.1000000000000001</v>
      </c>
      <c r="H171" s="54">
        <v>1.075</v>
      </c>
      <c r="I171" s="55">
        <v>4974111</v>
      </c>
      <c r="J171" s="54">
        <f>ASX200Range!$E171*ASX200Range!$I171/1000000</f>
        <v>5.3969104349999997</v>
      </c>
      <c r="K171" s="56">
        <f>(ASX200Range!$G171-ASX200Range!$H171)/ASX200Range!$E171</f>
        <v>2.3041474654378002E-2</v>
      </c>
    </row>
    <row r="172" spans="1:11" outlineLevel="2">
      <c r="A172" s="51" t="s">
        <v>138</v>
      </c>
      <c r="B172" s="52" t="s">
        <v>139</v>
      </c>
      <c r="C172" s="52" t="s">
        <v>8</v>
      </c>
      <c r="D172" s="53">
        <v>763.98500000000001</v>
      </c>
      <c r="E172" s="54">
        <v>1.91</v>
      </c>
      <c r="F172" s="54">
        <v>-1.4999999999999999E-2</v>
      </c>
      <c r="G172" s="54">
        <v>1.93</v>
      </c>
      <c r="H172" s="54">
        <v>1.89</v>
      </c>
      <c r="I172" s="55">
        <v>1528445</v>
      </c>
      <c r="J172" s="54">
        <f>ASX200Range!$E172*ASX200Range!$I172/1000000</f>
        <v>2.9193299499999998</v>
      </c>
      <c r="K172" s="56">
        <f>(ASX200Range!$G172-ASX200Range!$H172)/ASX200Range!$E172</f>
        <v>2.0942408376963369E-2</v>
      </c>
    </row>
    <row r="173" spans="1:11" outlineLevel="2">
      <c r="A173" s="51" t="s">
        <v>322</v>
      </c>
      <c r="B173" s="52" t="s">
        <v>323</v>
      </c>
      <c r="C173" s="52" t="s">
        <v>8</v>
      </c>
      <c r="D173" s="53">
        <v>707.20100000000002</v>
      </c>
      <c r="E173" s="52">
        <v>2.65</v>
      </c>
      <c r="F173" s="52">
        <v>-7.0000000000000007E-2</v>
      </c>
      <c r="G173" s="52">
        <v>2.7</v>
      </c>
      <c r="H173" s="52">
        <v>2.61</v>
      </c>
      <c r="I173" s="52">
        <v>1595032</v>
      </c>
      <c r="J173" s="54">
        <f>ASX200Range!$E173*ASX200Range!$I173/1000000</f>
        <v>4.2268347999999998</v>
      </c>
      <c r="K173" s="56">
        <f>(ASX200Range!$G173-ASX200Range!$H173)/ASX200Range!$E173</f>
        <v>3.3962264150943514E-2</v>
      </c>
    </row>
    <row r="174" spans="1:11" outlineLevel="2">
      <c r="A174" s="51" t="s">
        <v>232</v>
      </c>
      <c r="B174" s="52" t="s">
        <v>233</v>
      </c>
      <c r="C174" s="52" t="s">
        <v>8</v>
      </c>
      <c r="D174" s="53">
        <v>673.66600000000005</v>
      </c>
      <c r="E174" s="54">
        <v>3.38</v>
      </c>
      <c r="F174" s="54">
        <v>7.0000000000000007E-2</v>
      </c>
      <c r="G174" s="54">
        <v>3.44</v>
      </c>
      <c r="H174" s="54">
        <v>3.29</v>
      </c>
      <c r="I174" s="55">
        <v>869745</v>
      </c>
      <c r="J174" s="54">
        <f>ASX200Range!$E174*ASX200Range!$I174/1000000</f>
        <v>2.9397381</v>
      </c>
      <c r="K174" s="56">
        <f>(ASX200Range!$G174-ASX200Range!$H174)/ASX200Range!$E174</f>
        <v>4.4378698224852048E-2</v>
      </c>
    </row>
    <row r="175" spans="1:11" outlineLevel="2">
      <c r="A175" s="51" t="s">
        <v>362</v>
      </c>
      <c r="B175" s="52" t="s">
        <v>363</v>
      </c>
      <c r="C175" s="52" t="s">
        <v>8</v>
      </c>
      <c r="D175" s="53">
        <v>654.62199999999996</v>
      </c>
      <c r="E175" s="52">
        <v>2.42</v>
      </c>
      <c r="F175" s="52">
        <v>-7.0000000000000007E-2</v>
      </c>
      <c r="G175" s="52">
        <v>2.4700000000000002</v>
      </c>
      <c r="H175" s="52">
        <v>2.39</v>
      </c>
      <c r="I175" s="52">
        <v>1695805</v>
      </c>
      <c r="J175" s="54">
        <f>ASX200Range!$E175*ASX200Range!$I175/1000000</f>
        <v>4.1038481000000004</v>
      </c>
      <c r="K175" s="56">
        <f>(ASX200Range!$G175-ASX200Range!$H175)/ASX200Range!$E175</f>
        <v>3.305785123966945E-2</v>
      </c>
    </row>
    <row r="176" spans="1:11" outlineLevel="1">
      <c r="A176" s="51"/>
      <c r="B176" s="52"/>
      <c r="C176" s="57" t="s">
        <v>470</v>
      </c>
      <c r="D176" s="53">
        <f>SUBTOTAL(9,D140:D175)</f>
        <v>274611.06699999992</v>
      </c>
      <c r="E176" s="52"/>
      <c r="F176" s="52"/>
      <c r="G176" s="52"/>
      <c r="H176" s="52"/>
      <c r="I176" s="52"/>
      <c r="J176" s="54">
        <f>SUBTOTAL(9,J140:J175)</f>
        <v>863.07186600999989</v>
      </c>
      <c r="K176" s="56"/>
    </row>
    <row r="177" spans="1:11" outlineLevel="2">
      <c r="A177" s="51" t="s">
        <v>278</v>
      </c>
      <c r="B177" s="52" t="s">
        <v>279</v>
      </c>
      <c r="C177" s="52" t="s">
        <v>5</v>
      </c>
      <c r="D177" s="53">
        <v>21936.1</v>
      </c>
      <c r="E177" s="54">
        <v>4.01</v>
      </c>
      <c r="F177" s="54">
        <v>-0.03</v>
      </c>
      <c r="G177" s="54">
        <v>4.04</v>
      </c>
      <c r="H177" s="54">
        <v>3.9950000000000001</v>
      </c>
      <c r="I177" s="55">
        <v>8756545</v>
      </c>
      <c r="J177" s="54">
        <f>ASX200Range!$E177*ASX200Range!$I177/1000000</f>
        <v>35.113745449999996</v>
      </c>
      <c r="K177" s="56">
        <f>(ASX200Range!$G177-ASX200Range!$H177)/ASX200Range!$E177</f>
        <v>1.122194513715709E-2</v>
      </c>
    </row>
    <row r="178" spans="1:11" outlineLevel="2">
      <c r="A178" s="51" t="s">
        <v>352</v>
      </c>
      <c r="B178" s="52" t="s">
        <v>353</v>
      </c>
      <c r="C178" s="52" t="s">
        <v>5</v>
      </c>
      <c r="D178" s="53">
        <v>15980.5</v>
      </c>
      <c r="E178" s="52">
        <v>7.6</v>
      </c>
      <c r="F178" s="52">
        <v>-0.05</v>
      </c>
      <c r="G178" s="52">
        <v>7.62</v>
      </c>
      <c r="H178" s="52">
        <v>7.53</v>
      </c>
      <c r="I178" s="52">
        <v>5189559</v>
      </c>
      <c r="J178" s="54">
        <f>ASX200Range!$E178*ASX200Range!$I178/1000000</f>
        <v>39.440648400000001</v>
      </c>
      <c r="K178" s="56">
        <f>(ASX200Range!$G178-ASX200Range!$H178)/ASX200Range!$E178</f>
        <v>1.1842105263157876E-2</v>
      </c>
    </row>
    <row r="179" spans="1:11" outlineLevel="2">
      <c r="A179" s="51" t="s">
        <v>142</v>
      </c>
      <c r="B179" s="52" t="s">
        <v>143</v>
      </c>
      <c r="C179" s="52" t="s">
        <v>5</v>
      </c>
      <c r="D179" s="53">
        <v>14652.9</v>
      </c>
      <c r="E179" s="54">
        <v>8.5299999999999994</v>
      </c>
      <c r="F179" s="54">
        <v>0.01</v>
      </c>
      <c r="G179" s="54">
        <v>8.5399999999999991</v>
      </c>
      <c r="H179" s="54">
        <v>8.41</v>
      </c>
      <c r="I179" s="55">
        <v>3712194</v>
      </c>
      <c r="J179" s="54">
        <f>ASX200Range!$E179*ASX200Range!$I179/1000000</f>
        <v>31.665014819999996</v>
      </c>
      <c r="K179" s="56">
        <f>(ASX200Range!$G179-ASX200Range!$H179)/ASX200Range!$E179</f>
        <v>1.52403282532238E-2</v>
      </c>
    </row>
    <row r="180" spans="1:11" outlineLevel="2">
      <c r="A180" s="51" t="s">
        <v>394</v>
      </c>
      <c r="B180" s="52" t="s">
        <v>395</v>
      </c>
      <c r="C180" s="52" t="s">
        <v>5</v>
      </c>
      <c r="D180" s="53">
        <v>10727.9</v>
      </c>
      <c r="E180" s="52">
        <v>2.68</v>
      </c>
      <c r="F180" s="52">
        <v>0.01</v>
      </c>
      <c r="G180" s="52">
        <v>2.7</v>
      </c>
      <c r="H180" s="52">
        <v>2.65</v>
      </c>
      <c r="I180" s="52">
        <v>12517654</v>
      </c>
      <c r="J180" s="54">
        <f>ASX200Range!$E180*ASX200Range!$I180/1000000</f>
        <v>33.547312720000001</v>
      </c>
      <c r="K180" s="56">
        <f>(ASX200Range!$G180-ASX200Range!$H180)/ASX200Range!$E180</f>
        <v>1.8656716417910547E-2</v>
      </c>
    </row>
    <row r="181" spans="1:11" outlineLevel="2">
      <c r="A181" s="51" t="s">
        <v>292</v>
      </c>
      <c r="B181" s="52" t="s">
        <v>293</v>
      </c>
      <c r="C181" s="52" t="s">
        <v>5</v>
      </c>
      <c r="D181" s="53">
        <v>10350.799999999999</v>
      </c>
      <c r="E181" s="54">
        <v>4.45</v>
      </c>
      <c r="F181" s="54">
        <v>0.05</v>
      </c>
      <c r="G181" s="54">
        <v>4.47</v>
      </c>
      <c r="H181" s="54">
        <v>4.3949999999999996</v>
      </c>
      <c r="I181" s="55">
        <v>11387404</v>
      </c>
      <c r="J181" s="54">
        <f>ASX200Range!$E181*ASX200Range!$I181/1000000</f>
        <v>50.673947800000008</v>
      </c>
      <c r="K181" s="56">
        <f>(ASX200Range!$G181-ASX200Range!$H181)/ASX200Range!$E181</f>
        <v>1.6853932584269701E-2</v>
      </c>
    </row>
    <row r="182" spans="1:11" outlineLevel="2">
      <c r="A182" s="51" t="s">
        <v>112</v>
      </c>
      <c r="B182" s="52" t="s">
        <v>113</v>
      </c>
      <c r="C182" s="52" t="s">
        <v>5</v>
      </c>
      <c r="D182" s="53">
        <v>9620.51</v>
      </c>
      <c r="E182" s="54">
        <v>9.75</v>
      </c>
      <c r="F182" s="54">
        <v>-0.03</v>
      </c>
      <c r="G182" s="54">
        <v>9.7799999999999994</v>
      </c>
      <c r="H182" s="54">
        <v>9.59</v>
      </c>
      <c r="I182" s="55">
        <v>2583337</v>
      </c>
      <c r="J182" s="54">
        <f>ASX200Range!$E182*ASX200Range!$I182/1000000</f>
        <v>25.187535749999999</v>
      </c>
      <c r="K182" s="56">
        <f>(ASX200Range!$G182-ASX200Range!$H182)/ASX200Range!$E182</f>
        <v>1.9487179487179436E-2</v>
      </c>
    </row>
    <row r="183" spans="1:11" outlineLevel="2">
      <c r="A183" s="51" t="s">
        <v>186</v>
      </c>
      <c r="B183" s="52" t="s">
        <v>187</v>
      </c>
      <c r="C183" s="52" t="s">
        <v>5</v>
      </c>
      <c r="D183" s="53">
        <v>9603.91</v>
      </c>
      <c r="E183" s="54">
        <v>16.3</v>
      </c>
      <c r="F183" s="54">
        <v>-0.15</v>
      </c>
      <c r="G183" s="54">
        <v>16.38</v>
      </c>
      <c r="H183" s="54">
        <v>16.02</v>
      </c>
      <c r="I183" s="55">
        <v>1483053</v>
      </c>
      <c r="J183" s="54">
        <f>ASX200Range!$E183*ASX200Range!$I183/1000000</f>
        <v>24.173763900000001</v>
      </c>
      <c r="K183" s="56">
        <f>(ASX200Range!$G183-ASX200Range!$H183)/ASX200Range!$E183</f>
        <v>2.208588957055211E-2</v>
      </c>
    </row>
    <row r="184" spans="1:11" outlineLevel="2">
      <c r="A184" s="51" t="s">
        <v>144</v>
      </c>
      <c r="B184" s="52" t="s">
        <v>145</v>
      </c>
      <c r="C184" s="52" t="s">
        <v>5</v>
      </c>
      <c r="D184" s="53">
        <v>8611.7800000000007</v>
      </c>
      <c r="E184" s="54">
        <v>4.99</v>
      </c>
      <c r="F184" s="54">
        <v>-0.02</v>
      </c>
      <c r="G184" s="54">
        <v>5.0199999999999996</v>
      </c>
      <c r="H184" s="54">
        <v>4.9400000000000004</v>
      </c>
      <c r="I184" s="55">
        <v>10405922</v>
      </c>
      <c r="J184" s="54">
        <f>ASX200Range!$E184*ASX200Range!$I184/1000000</f>
        <v>51.925550780000002</v>
      </c>
      <c r="K184" s="56">
        <f>(ASX200Range!$G184-ASX200Range!$H184)/ASX200Range!$E184</f>
        <v>1.6032064128256349E-2</v>
      </c>
    </row>
    <row r="185" spans="1:11" outlineLevel="2">
      <c r="A185" s="51" t="s">
        <v>204</v>
      </c>
      <c r="B185" s="52" t="s">
        <v>205</v>
      </c>
      <c r="C185" s="52" t="s">
        <v>5</v>
      </c>
      <c r="D185" s="53">
        <v>8004.01</v>
      </c>
      <c r="E185" s="54">
        <v>2.2999999999999998</v>
      </c>
      <c r="F185" s="54">
        <v>0</v>
      </c>
      <c r="G185" s="54">
        <v>2.3199999999999998</v>
      </c>
      <c r="H185" s="54">
        <v>2.27</v>
      </c>
      <c r="I185" s="55">
        <v>16176229</v>
      </c>
      <c r="J185" s="54">
        <f>ASX200Range!$E185*ASX200Range!$I185/1000000</f>
        <v>37.205326699999993</v>
      </c>
      <c r="K185" s="56">
        <f>(ASX200Range!$G185-ASX200Range!$H185)/ASX200Range!$E185</f>
        <v>2.1739130434782532E-2</v>
      </c>
    </row>
    <row r="186" spans="1:11" outlineLevel="2">
      <c r="A186" s="51" t="s">
        <v>168</v>
      </c>
      <c r="B186" s="52" t="s">
        <v>169</v>
      </c>
      <c r="C186" s="52" t="s">
        <v>5</v>
      </c>
      <c r="D186" s="53">
        <v>2886.02</v>
      </c>
      <c r="E186" s="54">
        <v>4.7699999999999996</v>
      </c>
      <c r="F186" s="54">
        <v>0</v>
      </c>
      <c r="G186" s="54">
        <v>4.79</v>
      </c>
      <c r="H186" s="54">
        <v>4.72</v>
      </c>
      <c r="I186" s="55">
        <v>1230442</v>
      </c>
      <c r="J186" s="54">
        <f>ASX200Range!$E186*ASX200Range!$I186/1000000</f>
        <v>5.8692083400000001</v>
      </c>
      <c r="K186" s="56">
        <f>(ASX200Range!$G186-ASX200Range!$H186)/ASX200Range!$E186</f>
        <v>1.4675052410901529E-2</v>
      </c>
    </row>
    <row r="187" spans="1:11" outlineLevel="2">
      <c r="A187" s="51" t="s">
        <v>85</v>
      </c>
      <c r="B187" s="52" t="s">
        <v>86</v>
      </c>
      <c r="C187" s="52" t="s">
        <v>5</v>
      </c>
      <c r="D187" s="53">
        <v>2487.25</v>
      </c>
      <c r="E187" s="54">
        <v>5.72</v>
      </c>
      <c r="F187" s="54">
        <v>-0.02</v>
      </c>
      <c r="G187" s="54">
        <v>5.72</v>
      </c>
      <c r="H187" s="54">
        <v>5.64</v>
      </c>
      <c r="I187" s="55">
        <v>2428285</v>
      </c>
      <c r="J187" s="54">
        <f>ASX200Range!$E187*ASX200Range!$I187/1000000</f>
        <v>13.889790199999998</v>
      </c>
      <c r="K187" s="56">
        <f>(ASX200Range!$G187-ASX200Range!$H187)/ASX200Range!$E187</f>
        <v>1.3986013986014E-2</v>
      </c>
    </row>
    <row r="188" spans="1:11" outlineLevel="2">
      <c r="A188" s="51" t="s">
        <v>402</v>
      </c>
      <c r="B188" s="52" t="s">
        <v>403</v>
      </c>
      <c r="C188" s="52" t="s">
        <v>5</v>
      </c>
      <c r="D188" s="53">
        <v>2268.9299999999998</v>
      </c>
      <c r="E188" s="52">
        <v>46.99</v>
      </c>
      <c r="F188" s="52">
        <v>-0.22</v>
      </c>
      <c r="G188" s="52">
        <v>47.1</v>
      </c>
      <c r="H188" s="52">
        <v>46.51</v>
      </c>
      <c r="I188" s="52">
        <v>32239</v>
      </c>
      <c r="J188" s="54">
        <f>ASX200Range!$E188*ASX200Range!$I188/1000000</f>
        <v>1.51491061</v>
      </c>
      <c r="K188" s="56">
        <f>(ASX200Range!$G188-ASX200Range!$H188)/ASX200Range!$E188</f>
        <v>1.2555862949563809E-2</v>
      </c>
    </row>
    <row r="189" spans="1:11" outlineLevel="2">
      <c r="A189" s="51" t="s">
        <v>150</v>
      </c>
      <c r="B189" s="52" t="s">
        <v>151</v>
      </c>
      <c r="C189" s="52" t="s">
        <v>5</v>
      </c>
      <c r="D189" s="53">
        <v>2096.4499999999998</v>
      </c>
      <c r="E189" s="54">
        <v>3.24</v>
      </c>
      <c r="F189" s="54">
        <v>0.02</v>
      </c>
      <c r="G189" s="54">
        <v>3.24</v>
      </c>
      <c r="H189" s="54">
        <v>3.17</v>
      </c>
      <c r="I189" s="55">
        <v>469702</v>
      </c>
      <c r="J189" s="54">
        <f>ASX200Range!$E189*ASX200Range!$I189/1000000</f>
        <v>1.5218344800000003</v>
      </c>
      <c r="K189" s="56">
        <f>(ASX200Range!$G189-ASX200Range!$H189)/ASX200Range!$E189</f>
        <v>2.1604938271605024E-2</v>
      </c>
    </row>
    <row r="190" spans="1:11" outlineLevel="2">
      <c r="A190" s="51" t="s">
        <v>3</v>
      </c>
      <c r="B190" s="52" t="s">
        <v>4</v>
      </c>
      <c r="C190" s="52" t="s">
        <v>5</v>
      </c>
      <c r="D190" s="53">
        <v>1893.63</v>
      </c>
      <c r="E190" s="54">
        <v>3.45</v>
      </c>
      <c r="F190" s="54">
        <v>0.05</v>
      </c>
      <c r="G190" s="54">
        <v>3.4550000000000001</v>
      </c>
      <c r="H190" s="54">
        <v>3.39</v>
      </c>
      <c r="I190" s="55">
        <v>495678</v>
      </c>
      <c r="J190" s="54">
        <f>ASX200Range!$E190*ASX200Range!$I190/1000000</f>
        <v>1.7100891</v>
      </c>
      <c r="K190" s="56">
        <f>(ASX200Range!$G190-ASX200Range!$H190)/ASX200Range!$E190</f>
        <v>1.8840579710144911E-2</v>
      </c>
    </row>
    <row r="191" spans="1:11" outlineLevel="2">
      <c r="A191" s="51" t="s">
        <v>79</v>
      </c>
      <c r="B191" s="52" t="s">
        <v>80</v>
      </c>
      <c r="C191" s="52" t="s">
        <v>5</v>
      </c>
      <c r="D191" s="53">
        <v>1869.34</v>
      </c>
      <c r="E191" s="54">
        <v>2.93</v>
      </c>
      <c r="F191" s="54">
        <v>0.03</v>
      </c>
      <c r="G191" s="54">
        <v>2.93</v>
      </c>
      <c r="H191" s="54">
        <v>2.89</v>
      </c>
      <c r="I191" s="55">
        <v>1507521</v>
      </c>
      <c r="J191" s="54">
        <f>ASX200Range!$E191*ASX200Range!$I191/1000000</f>
        <v>4.4170365299999998</v>
      </c>
      <c r="K191" s="56">
        <f>(ASX200Range!$G191-ASX200Range!$H191)/ASX200Range!$E191</f>
        <v>1.3651877133105813E-2</v>
      </c>
    </row>
    <row r="192" spans="1:11" outlineLevel="2">
      <c r="A192" s="51" t="s">
        <v>87</v>
      </c>
      <c r="B192" s="52" t="s">
        <v>88</v>
      </c>
      <c r="C192" s="52" t="s">
        <v>5</v>
      </c>
      <c r="D192" s="53">
        <v>1649.13</v>
      </c>
      <c r="E192" s="54">
        <v>3.93</v>
      </c>
      <c r="F192" s="54">
        <v>0.01</v>
      </c>
      <c r="G192" s="54">
        <v>3.95</v>
      </c>
      <c r="H192" s="54">
        <v>3.86</v>
      </c>
      <c r="I192" s="55">
        <v>1756755</v>
      </c>
      <c r="J192" s="54">
        <f>ASX200Range!$E192*ASX200Range!$I192/1000000</f>
        <v>6.9040471500000002</v>
      </c>
      <c r="K192" s="56">
        <f>(ASX200Range!$G192-ASX200Range!$H192)/ASX200Range!$E192</f>
        <v>2.2900763358778702E-2</v>
      </c>
    </row>
    <row r="193" spans="1:11" outlineLevel="2">
      <c r="A193" s="51" t="s">
        <v>104</v>
      </c>
      <c r="B193" s="52" t="s">
        <v>105</v>
      </c>
      <c r="C193" s="52" t="s">
        <v>5</v>
      </c>
      <c r="D193" s="53">
        <v>1647.81</v>
      </c>
      <c r="E193" s="54">
        <v>0.93500000000000005</v>
      </c>
      <c r="F193" s="54">
        <v>0.01</v>
      </c>
      <c r="G193" s="54">
        <v>0.93500000000000005</v>
      </c>
      <c r="H193" s="54">
        <v>0.92500000000000004</v>
      </c>
      <c r="I193" s="55">
        <v>4847644</v>
      </c>
      <c r="J193" s="54">
        <f>ASX200Range!$E193*ASX200Range!$I193/1000000</f>
        <v>4.532547140000001</v>
      </c>
      <c r="K193" s="56">
        <f>(ASX200Range!$G193-ASX200Range!$H193)/ASX200Range!$E193</f>
        <v>1.0695187165775409E-2</v>
      </c>
    </row>
    <row r="194" spans="1:11" outlineLevel="2">
      <c r="A194" s="51" t="s">
        <v>280</v>
      </c>
      <c r="B194" s="52" t="s">
        <v>281</v>
      </c>
      <c r="C194" s="52" t="s">
        <v>5</v>
      </c>
      <c r="D194" s="53">
        <v>1627.66</v>
      </c>
      <c r="E194" s="54">
        <v>2.21</v>
      </c>
      <c r="F194" s="54">
        <v>0.03</v>
      </c>
      <c r="G194" s="54">
        <v>2.21</v>
      </c>
      <c r="H194" s="54">
        <v>2.16</v>
      </c>
      <c r="I194" s="55">
        <v>2225012</v>
      </c>
      <c r="J194" s="54">
        <f>ASX200Range!$E194*ASX200Range!$I194/1000000</f>
        <v>4.9172765199999997</v>
      </c>
      <c r="K194" s="56">
        <f>(ASX200Range!$G194-ASX200Range!$H194)/ASX200Range!$E194</f>
        <v>2.2624434389140191E-2</v>
      </c>
    </row>
    <row r="195" spans="1:11" outlineLevel="2">
      <c r="A195" s="51" t="s">
        <v>406</v>
      </c>
      <c r="B195" s="52" t="s">
        <v>407</v>
      </c>
      <c r="C195" s="52" t="s">
        <v>5</v>
      </c>
      <c r="D195" s="53">
        <v>1574.88</v>
      </c>
      <c r="E195" s="52">
        <v>2.16</v>
      </c>
      <c r="F195" s="52">
        <v>0</v>
      </c>
      <c r="G195" s="52">
        <v>2.165</v>
      </c>
      <c r="H195" s="52">
        <v>2.15</v>
      </c>
      <c r="I195" s="52">
        <v>2115521</v>
      </c>
      <c r="J195" s="54">
        <f>ASX200Range!$E195*ASX200Range!$I195/1000000</f>
        <v>4.5695253600000001</v>
      </c>
      <c r="K195" s="56">
        <f>(ASX200Range!$G195-ASX200Range!$H195)/ASX200Range!$E195</f>
        <v>6.9444444444445013E-3</v>
      </c>
    </row>
    <row r="196" spans="1:11" outlineLevel="2">
      <c r="A196" s="51" t="s">
        <v>50</v>
      </c>
      <c r="B196" s="52" t="s">
        <v>51</v>
      </c>
      <c r="C196" s="52" t="s">
        <v>5</v>
      </c>
      <c r="D196" s="53">
        <v>1371.96</v>
      </c>
      <c r="E196" s="54">
        <v>2.69</v>
      </c>
      <c r="F196" s="54">
        <v>-0.02</v>
      </c>
      <c r="G196" s="54">
        <v>2.7050000000000001</v>
      </c>
      <c r="H196" s="54">
        <v>2.62</v>
      </c>
      <c r="I196" s="55">
        <v>3848517</v>
      </c>
      <c r="J196" s="54">
        <f>ASX200Range!$E196*ASX200Range!$I196/1000000</f>
        <v>10.352510730000001</v>
      </c>
      <c r="K196" s="56">
        <f>(ASX200Range!$G196-ASX200Range!$H196)/ASX200Range!$E196</f>
        <v>3.1598513011152407E-2</v>
      </c>
    </row>
    <row r="197" spans="1:11" outlineLevel="2">
      <c r="A197" s="51" t="s">
        <v>218</v>
      </c>
      <c r="B197" s="52" t="s">
        <v>219</v>
      </c>
      <c r="C197" s="52" t="s">
        <v>5</v>
      </c>
      <c r="D197" s="53">
        <v>782.19399999999996</v>
      </c>
      <c r="E197" s="54">
        <v>1.5649999999999999</v>
      </c>
      <c r="F197" s="54">
        <v>2.5000000000000001E-2</v>
      </c>
      <c r="G197" s="54">
        <v>1.5649999999999999</v>
      </c>
      <c r="H197" s="54">
        <v>1.5249999999999999</v>
      </c>
      <c r="I197" s="55">
        <v>1012775</v>
      </c>
      <c r="J197" s="54">
        <f>ASX200Range!$E197*ASX200Range!$I197/1000000</f>
        <v>1.584992875</v>
      </c>
      <c r="K197" s="56">
        <f>(ASX200Range!$G197-ASX200Range!$H197)/ASX200Range!$E197</f>
        <v>2.5559105431309927E-2</v>
      </c>
    </row>
    <row r="198" spans="1:11" outlineLevel="2">
      <c r="A198" s="51" t="s">
        <v>388</v>
      </c>
      <c r="B198" s="52" t="s">
        <v>389</v>
      </c>
      <c r="C198" s="52" t="s">
        <v>5</v>
      </c>
      <c r="D198" s="53">
        <v>574.84400000000005</v>
      </c>
      <c r="E198" s="52">
        <v>1.905</v>
      </c>
      <c r="F198" s="52">
        <v>-0.01</v>
      </c>
      <c r="G198" s="52">
        <v>1.91</v>
      </c>
      <c r="H198" s="52">
        <v>1.89</v>
      </c>
      <c r="I198" s="52">
        <v>394355</v>
      </c>
      <c r="J198" s="54">
        <f>ASX200Range!$E198*ASX200Range!$I198/1000000</f>
        <v>0.75124627500000007</v>
      </c>
      <c r="K198" s="56">
        <f>(ASX200Range!$G198-ASX200Range!$H198)/ASX200Range!$E198</f>
        <v>1.0498687664042003E-2</v>
      </c>
    </row>
    <row r="199" spans="1:11" outlineLevel="1">
      <c r="A199" s="51"/>
      <c r="B199" s="52"/>
      <c r="C199" s="57" t="s">
        <v>471</v>
      </c>
      <c r="D199" s="53">
        <f>SUBTOTAL(9,D177:D198)</f>
        <v>132218.508</v>
      </c>
      <c r="E199" s="52"/>
      <c r="F199" s="52"/>
      <c r="G199" s="52"/>
      <c r="H199" s="52"/>
      <c r="I199" s="52"/>
      <c r="J199" s="54">
        <f>SUBTOTAL(9,J177:J198)</f>
        <v>391.46786163000007</v>
      </c>
      <c r="K199" s="56"/>
    </row>
    <row r="200" spans="1:11" outlineLevel="2">
      <c r="A200" s="51" t="s">
        <v>330</v>
      </c>
      <c r="B200" s="52" t="s">
        <v>331</v>
      </c>
      <c r="C200" s="52" t="s">
        <v>91</v>
      </c>
      <c r="D200" s="53">
        <v>48881.5</v>
      </c>
      <c r="E200" s="52">
        <v>3.9</v>
      </c>
      <c r="F200" s="52">
        <v>0.03</v>
      </c>
      <c r="G200" s="52">
        <v>3.92</v>
      </c>
      <c r="H200" s="52">
        <v>3.83</v>
      </c>
      <c r="I200" s="52">
        <v>74369136</v>
      </c>
      <c r="J200" s="54">
        <f>ASX200Range!$E200*ASX200Range!$I200/1000000</f>
        <v>290.03963039999996</v>
      </c>
      <c r="K200" s="56">
        <f>(ASX200Range!$G200-ASX200Range!$H200)/ASX200Range!$E200</f>
        <v>2.307692307692304E-2</v>
      </c>
    </row>
    <row r="201" spans="1:11" outlineLevel="2">
      <c r="A201" s="51" t="s">
        <v>302</v>
      </c>
      <c r="B201" s="52" t="s">
        <v>303</v>
      </c>
      <c r="C201" s="52" t="s">
        <v>91</v>
      </c>
      <c r="D201" s="53">
        <v>6671.55</v>
      </c>
      <c r="E201" s="54">
        <v>3.62</v>
      </c>
      <c r="F201" s="54">
        <v>-0.01</v>
      </c>
      <c r="G201" s="54">
        <v>3.63</v>
      </c>
      <c r="H201" s="54">
        <v>3.59</v>
      </c>
      <c r="I201" s="55">
        <v>1165263</v>
      </c>
      <c r="J201" s="54">
        <f>ASX200Range!$E201*ASX200Range!$I201/1000000</f>
        <v>4.2182520600000002</v>
      </c>
      <c r="K201" s="56">
        <f>(ASX200Range!$G201-ASX200Range!$H201)/ASX200Range!$E201</f>
        <v>1.1049723756906087E-2</v>
      </c>
    </row>
    <row r="202" spans="1:11" outlineLevel="2">
      <c r="A202" s="51" t="s">
        <v>336</v>
      </c>
      <c r="B202" s="52" t="s">
        <v>337</v>
      </c>
      <c r="C202" s="52" t="s">
        <v>91</v>
      </c>
      <c r="D202" s="53">
        <v>5039.72</v>
      </c>
      <c r="E202" s="52">
        <v>5.64</v>
      </c>
      <c r="F202" s="52">
        <v>-0.1</v>
      </c>
      <c r="G202" s="52">
        <v>5.7</v>
      </c>
      <c r="H202" s="52">
        <v>5.59</v>
      </c>
      <c r="I202" s="52">
        <v>1768345</v>
      </c>
      <c r="J202" s="54">
        <f>ASX200Range!$E202*ASX200Range!$I202/1000000</f>
        <v>9.9734657999999996</v>
      </c>
      <c r="K202" s="56">
        <f>(ASX200Range!$G202-ASX200Range!$H202)/ASX200Range!$E202</f>
        <v>1.950354609929084E-2</v>
      </c>
    </row>
    <row r="203" spans="1:11" outlineLevel="2">
      <c r="A203" s="51" t="s">
        <v>342</v>
      </c>
      <c r="B203" s="52" t="s">
        <v>343</v>
      </c>
      <c r="C203" s="52" t="s">
        <v>91</v>
      </c>
      <c r="D203" s="53">
        <v>2133.91</v>
      </c>
      <c r="E203" s="52">
        <v>3.22</v>
      </c>
      <c r="F203" s="52">
        <v>0.01</v>
      </c>
      <c r="G203" s="52">
        <v>3.22</v>
      </c>
      <c r="H203" s="52">
        <v>3.13</v>
      </c>
      <c r="I203" s="52">
        <v>2640067</v>
      </c>
      <c r="J203" s="54">
        <f>ASX200Range!$E203*ASX200Range!$I203/1000000</f>
        <v>8.5010157399999997</v>
      </c>
      <c r="K203" s="56">
        <f>(ASX200Range!$G203-ASX200Range!$H203)/ASX200Range!$E203</f>
        <v>2.7950310559006302E-2</v>
      </c>
    </row>
    <row r="204" spans="1:11" outlineLevel="2">
      <c r="A204" s="51" t="s">
        <v>89</v>
      </c>
      <c r="B204" s="52" t="s">
        <v>90</v>
      </c>
      <c r="C204" s="52" t="s">
        <v>91</v>
      </c>
      <c r="D204" s="53">
        <v>1713.88</v>
      </c>
      <c r="E204" s="54">
        <v>4.3499999999999996</v>
      </c>
      <c r="F204" s="54">
        <v>0.05</v>
      </c>
      <c r="G204" s="54">
        <v>4.3499999999999996</v>
      </c>
      <c r="H204" s="54">
        <v>4.24</v>
      </c>
      <c r="I204" s="55">
        <v>378198</v>
      </c>
      <c r="J204" s="54">
        <f>ASX200Range!$E204*ASX200Range!$I204/1000000</f>
        <v>1.6451612999999998</v>
      </c>
      <c r="K204" s="56">
        <f>(ASX200Range!$G204-ASX200Range!$H204)/ASX200Range!$E204</f>
        <v>2.5287356321838952E-2</v>
      </c>
    </row>
    <row r="205" spans="1:11" outlineLevel="2">
      <c r="A205" s="51" t="s">
        <v>282</v>
      </c>
      <c r="B205" s="52" t="s">
        <v>283</v>
      </c>
      <c r="C205" s="52" t="s">
        <v>91</v>
      </c>
      <c r="D205" s="53">
        <v>862.49300000000005</v>
      </c>
      <c r="E205" s="54">
        <v>3.48</v>
      </c>
      <c r="F205" s="54">
        <v>-0.06</v>
      </c>
      <c r="G205" s="54">
        <v>3.5</v>
      </c>
      <c r="H205" s="54">
        <v>3.42</v>
      </c>
      <c r="I205" s="55">
        <v>1038142</v>
      </c>
      <c r="J205" s="54">
        <f>ASX200Range!$E205*ASX200Range!$I205/1000000</f>
        <v>3.61273416</v>
      </c>
      <c r="K205" s="56">
        <f>(ASX200Range!$G205-ASX200Range!$H205)/ASX200Range!$E205</f>
        <v>2.2988505747126457E-2</v>
      </c>
    </row>
    <row r="206" spans="1:11" outlineLevel="1">
      <c r="A206" s="51"/>
      <c r="B206" s="52"/>
      <c r="C206" s="57" t="s">
        <v>472</v>
      </c>
      <c r="D206" s="53">
        <f>SUBTOTAL(9,D200:D205)</f>
        <v>65303.053000000007</v>
      </c>
      <c r="E206" s="54"/>
      <c r="F206" s="54"/>
      <c r="G206" s="54"/>
      <c r="H206" s="54"/>
      <c r="I206" s="55"/>
      <c r="J206" s="54">
        <f>SUBTOTAL(9,J200:J205)</f>
        <v>317.99025945999995</v>
      </c>
      <c r="K206" s="56"/>
    </row>
    <row r="207" spans="1:11" outlineLevel="2">
      <c r="A207" s="51" t="s">
        <v>364</v>
      </c>
      <c r="B207" s="52" t="s">
        <v>365</v>
      </c>
      <c r="C207" s="52" t="s">
        <v>27</v>
      </c>
      <c r="D207" s="53">
        <v>16389.099999999999</v>
      </c>
      <c r="E207" s="52">
        <v>23.94</v>
      </c>
      <c r="F207" s="52">
        <v>-0.35</v>
      </c>
      <c r="G207" s="52">
        <v>24.22</v>
      </c>
      <c r="H207" s="52">
        <v>23.875</v>
      </c>
      <c r="I207" s="52">
        <v>2833689</v>
      </c>
      <c r="J207" s="54">
        <f>ASX200Range!$E207*ASX200Range!$I207/1000000</f>
        <v>67.838514660000001</v>
      </c>
      <c r="K207" s="56">
        <f>(ASX200Range!$G207-ASX200Range!$H207)/ASX200Range!$E207</f>
        <v>1.4411027568922258E-2</v>
      </c>
    </row>
    <row r="208" spans="1:11" outlineLevel="2">
      <c r="A208" s="51" t="s">
        <v>25</v>
      </c>
      <c r="B208" s="52" t="s">
        <v>26</v>
      </c>
      <c r="C208" s="52" t="s">
        <v>27</v>
      </c>
      <c r="D208" s="53">
        <v>9527.33</v>
      </c>
      <c r="E208" s="54">
        <v>8.39</v>
      </c>
      <c r="F208" s="54">
        <v>0.08</v>
      </c>
      <c r="G208" s="54">
        <v>8.41</v>
      </c>
      <c r="H208" s="54">
        <v>8.25</v>
      </c>
      <c r="I208" s="55">
        <v>1840750</v>
      </c>
      <c r="J208" s="54">
        <f>ASX200Range!$E208*ASX200Range!$I208/1000000</f>
        <v>15.443892500000002</v>
      </c>
      <c r="K208" s="56">
        <f>(ASX200Range!$G208-ASX200Range!$H208)/ASX200Range!$E208</f>
        <v>1.9070321811680589E-2</v>
      </c>
    </row>
    <row r="209" spans="1:11" outlineLevel="2">
      <c r="A209" s="51" t="s">
        <v>42</v>
      </c>
      <c r="B209" s="52" t="s">
        <v>43</v>
      </c>
      <c r="C209" s="52" t="s">
        <v>27</v>
      </c>
      <c r="D209" s="53">
        <v>5884.9</v>
      </c>
      <c r="E209" s="54">
        <v>1.7</v>
      </c>
      <c r="F209" s="54">
        <v>0.01</v>
      </c>
      <c r="G209" s="54">
        <v>1.7</v>
      </c>
      <c r="H209" s="54">
        <v>1.665</v>
      </c>
      <c r="I209" s="55">
        <v>4838883</v>
      </c>
      <c r="J209" s="54">
        <f>ASX200Range!$E209*ASX200Range!$I209/1000000</f>
        <v>8.2261010999999993</v>
      </c>
      <c r="K209" s="56">
        <f>(ASX200Range!$G209-ASX200Range!$H209)/ASX200Range!$E209</f>
        <v>2.0588235294117602E-2</v>
      </c>
    </row>
    <row r="210" spans="1:11" outlineLevel="2">
      <c r="A210" s="51" t="s">
        <v>298</v>
      </c>
      <c r="B210" s="52" t="s">
        <v>299</v>
      </c>
      <c r="C210" s="52" t="s">
        <v>27</v>
      </c>
      <c r="D210" s="53">
        <v>4171.3900000000003</v>
      </c>
      <c r="E210" s="54">
        <v>2.52</v>
      </c>
      <c r="F210" s="54">
        <v>0.02</v>
      </c>
      <c r="G210" s="54">
        <v>2.5299999999999998</v>
      </c>
      <c r="H210" s="54">
        <v>2.48</v>
      </c>
      <c r="I210" s="55">
        <v>4882179</v>
      </c>
      <c r="J210" s="54">
        <f>ASX200Range!$E210*ASX200Range!$I210/1000000</f>
        <v>12.30309108</v>
      </c>
      <c r="K210" s="56">
        <f>(ASX200Range!$G210-ASX200Range!$H210)/ASX200Range!$E210</f>
        <v>1.9841269841269771E-2</v>
      </c>
    </row>
    <row r="211" spans="1:11" outlineLevel="2">
      <c r="A211" s="35" t="s">
        <v>164</v>
      </c>
      <c r="B211" s="36" t="s">
        <v>165</v>
      </c>
      <c r="C211" s="36" t="s">
        <v>27</v>
      </c>
      <c r="D211" s="37">
        <v>760.20799999999997</v>
      </c>
      <c r="E211" s="38">
        <v>0.79</v>
      </c>
      <c r="F211" s="38">
        <v>-5.0000000000000001E-3</v>
      </c>
      <c r="G211" s="38">
        <v>0.79500000000000004</v>
      </c>
      <c r="H211" s="38">
        <v>0.78</v>
      </c>
      <c r="I211" s="40">
        <v>1455401</v>
      </c>
      <c r="J211" s="38">
        <f>ASX200Range!$E211*ASX200Range!$I211/1000000</f>
        <v>1.1497667899999999</v>
      </c>
      <c r="K211" s="42">
        <f>(ASX200Range!$G211-ASX200Range!$H211)/ASX200Range!$E211</f>
        <v>1.8987341772151913E-2</v>
      </c>
    </row>
    <row r="212" spans="1:11" outlineLevel="1">
      <c r="A212" s="58"/>
      <c r="B212" s="59"/>
      <c r="C212" s="58" t="s">
        <v>473</v>
      </c>
      <c r="D212" s="60">
        <f>SUBTOTAL(9,D207:D211)</f>
        <v>36732.928</v>
      </c>
      <c r="E212" s="61"/>
      <c r="F212" s="61"/>
      <c r="G212" s="61"/>
      <c r="H212" s="61"/>
      <c r="I212" s="62"/>
      <c r="J212" s="61">
        <f>SUBTOTAL(9,J207:J211)</f>
        <v>104.96136613</v>
      </c>
      <c r="K212" s="63"/>
    </row>
    <row r="213" spans="1:11">
      <c r="A213" s="58"/>
      <c r="B213" s="59"/>
      <c r="C213" s="58" t="s">
        <v>474</v>
      </c>
      <c r="D213" s="60">
        <f>SUBTOTAL(9,D2:D211)</f>
        <v>1643261.3439999996</v>
      </c>
      <c r="E213" s="61"/>
      <c r="F213" s="61"/>
      <c r="G213" s="61"/>
      <c r="H213" s="61"/>
      <c r="I213" s="62"/>
      <c r="J213" s="61">
        <f>SUBTOTAL(9,J2:J211)</f>
        <v>4791.7191309050013</v>
      </c>
      <c r="K213" s="63"/>
    </row>
  </sheetData>
  <conditionalFormatting sqref="D2:D213">
    <cfRule type="top10" dxfId="0" priority="13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ASX200Table</vt:lpstr>
      <vt:lpstr>ASX200Range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Administrator</cp:lastModifiedBy>
  <dcterms:created xsi:type="dcterms:W3CDTF">2017-08-19T09:21:06Z</dcterms:created>
  <dcterms:modified xsi:type="dcterms:W3CDTF">2023-12-03T10:44:51Z</dcterms:modified>
</cp:coreProperties>
</file>