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ThisWorkbook" defaultThemeVersion="166925"/>
  <mc:AlternateContent xmlns:mc="http://schemas.openxmlformats.org/markup-compatibility/2006">
    <mc:Choice Requires="x15">
      <x15ac:absPath xmlns:x15ac="http://schemas.microsoft.com/office/spreadsheetml/2010/11/ac" url="C:\Users\ADMIN\Documents\EXCEL\INTERMEDIATE 1\workbook6-pivot table, chart &amp; slices\"/>
    </mc:Choice>
  </mc:AlternateContent>
  <xr:revisionPtr revIDLastSave="0" documentId="13_ncr:1_{F1DA2012-2024-47BF-8436-8EEF9349A37C}" xr6:coauthVersionLast="36" xr6:coauthVersionMax="36" xr10:uidLastSave="{00000000-0000-0000-0000-000000000000}"/>
  <bookViews>
    <workbookView xWindow="0" yWindow="0" windowWidth="23040" windowHeight="9060" activeTab="4" xr2:uid="{00000000-000D-0000-FFFF-FFFF00000000}"/>
  </bookViews>
  <sheets>
    <sheet name="Sheet1" sheetId="11" r:id="rId1"/>
    <sheet name="Aanya Zhang" sheetId="18" r:id="rId2"/>
    <sheet name="Charlie Bui" sheetId="17" r:id="rId3"/>
    <sheet name="Connor Betts" sheetId="16" r:id="rId4"/>
    <sheet name="Main Pivot" sheetId="12" r:id="rId5"/>
    <sheet name="Orders" sheetId="1" r:id="rId6"/>
    <sheet name="Sales Dash" sheetId="10" r:id="rId7"/>
  </sheets>
  <definedNames>
    <definedName name="_xlnm._FilterDatabase" localSheetId="5"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0" l="1"/>
  <c r="C12" i="10"/>
  <c r="C13" i="10"/>
  <c r="C14" i="10"/>
  <c r="C7" i="10" l="1"/>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C38" i="10" l="1"/>
  <c r="C39" i="10"/>
  <c r="C40" i="10"/>
  <c r="C41" i="10"/>
  <c r="C42" i="10"/>
  <c r="B39" i="10"/>
  <c r="B41" i="10"/>
  <c r="B38" i="10"/>
  <c r="D38" i="10"/>
  <c r="D39" i="10"/>
  <c r="D40" i="10"/>
  <c r="D41" i="10"/>
  <c r="D42" i="10"/>
  <c r="B40" i="10"/>
  <c r="B42" i="10"/>
  <c r="C5" i="10"/>
  <c r="B17" i="10"/>
  <c r="C6" i="10"/>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 r="B7" i="10" l="1"/>
  <c r="B12" i="10"/>
  <c r="B13" i="10"/>
  <c r="B11" i="10"/>
  <c r="B5" i="10"/>
  <c r="B14" i="10"/>
  <c r="B6" i="10"/>
  <c r="E42" i="10"/>
  <c r="E40" i="10"/>
  <c r="E39" i="10"/>
  <c r="E38" i="10"/>
  <c r="E41" i="10"/>
  <c r="E31" i="10"/>
  <c r="E22" i="10"/>
  <c r="E32" i="10"/>
  <c r="B28" i="10"/>
  <c r="F28" i="10"/>
  <c r="E27" i="10"/>
  <c r="E28" i="10"/>
  <c r="F24" i="10"/>
  <c r="E30" i="10"/>
  <c r="C31" i="10"/>
  <c r="C32" i="10"/>
  <c r="F31" i="10"/>
  <c r="F34" i="10"/>
  <c r="F33" i="10"/>
  <c r="F27" i="10"/>
  <c r="F26" i="10"/>
  <c r="E29" i="10"/>
  <c r="F21" i="10"/>
  <c r="F29" i="10"/>
  <c r="F30" i="10"/>
  <c r="E24" i="10"/>
  <c r="F23" i="10"/>
  <c r="F32" i="10"/>
  <c r="F25" i="10"/>
  <c r="E33" i="10"/>
  <c r="E34" i="10"/>
  <c r="D22" i="10"/>
  <c r="F22" i="10"/>
  <c r="E26" i="10"/>
  <c r="B33" i="10"/>
  <c r="C21" i="10"/>
  <c r="D29" i="10"/>
  <c r="E21" i="10"/>
  <c r="B29" i="10"/>
  <c r="B25" i="10"/>
  <c r="B22" i="10"/>
  <c r="B26" i="10"/>
  <c r="C24" i="10"/>
  <c r="C26" i="10"/>
  <c r="C22" i="10"/>
  <c r="C30" i="10"/>
  <c r="D33" i="10"/>
  <c r="D24" i="10"/>
  <c r="D26" i="10"/>
  <c r="D23" i="10"/>
  <c r="B34" i="10"/>
  <c r="B24" i="10"/>
  <c r="D25" i="10"/>
  <c r="B21" i="10"/>
  <c r="B32" i="10"/>
  <c r="B30" i="10"/>
  <c r="E23" i="10"/>
  <c r="C28" i="10"/>
  <c r="C33" i="10"/>
  <c r="C27" i="10"/>
  <c r="C23" i="10"/>
  <c r="C25" i="10"/>
  <c r="D30" i="10"/>
  <c r="D31" i="10"/>
  <c r="D32" i="10"/>
  <c r="E25" i="10"/>
  <c r="C34" i="10"/>
  <c r="B27" i="10"/>
  <c r="B23" i="10"/>
  <c r="B31" i="10"/>
  <c r="C29" i="10"/>
  <c r="D28" i="10"/>
  <c r="D34" i="10"/>
  <c r="D21" i="10"/>
  <c r="D27" i="10"/>
</calcChain>
</file>

<file path=xl/sharedStrings.xml><?xml version="1.0" encoding="utf-8"?>
<sst xmlns="http://schemas.openxmlformats.org/spreadsheetml/2006/main" count="12635" uniqueCount="1980">
  <si>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</si>
  <si>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</si>
  <si>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</si>
  <si>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</si>
  <si>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</si>
  <si>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</si>
  <si>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</si>
  <si>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</si>
  <si>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</si>
  <si>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</si>
  <si>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</si>
  <si>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</si>
  <si>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</si>
  <si>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</si>
  <si>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</si>
  <si>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</si>
  <si>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</si>
  <si>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</si>
  <si>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</si>
  <si>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</si>
  <si>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</si>
  <si>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</si>
  <si>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</si>
  <si>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</si>
  <si>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</si>
  <si>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</si>
  <si>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</si>
  <si>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</si>
  <si>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</si>
  <si>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</si>
  <si>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</si>
  <si>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</si>
  <si>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</si>
  <si>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</si>
  <si>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</si>
  <si>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</si>
  <si>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</si>
  <si>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</si>
  <si>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</si>
  <si>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</si>
  <si>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</si>
  <si>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</si>
  <si>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</si>
  <si>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</si>
  <si>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</si>
  <si>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</si>
  <si>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</si>
  <si>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</si>
  <si>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</si>
  <si>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</si>
  <si>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</si>
  <si>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</si>
  <si>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</si>
  <si>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</si>
  <si>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</si>
  <si>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</si>
  <si>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</si>
  <si>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</si>
  <si>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</si>
  <si>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</si>
  <si>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</si>
  <si>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</si>
  <si>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</si>
  <si>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</si>
  <si>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</si>
  <si>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</si>
  <si>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</si>
  <si>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</si>
  <si>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</si>
  <si>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</si>
  <si>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</si>
  <si>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</si>
  <si>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</si>
  <si>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</si>
  <si>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</si>
  <si>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</si>
  <si>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</si>
  <si>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</si>
  <si>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</si>
  <si>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</si>
  <si>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</si>
  <si>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</si>
  <si>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</si>
  <si>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</si>
  <si>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</si>
  <si>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</si>
  <si>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</si>
  <si>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</si>
  <si>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</si>
  <si>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</si>
  <si>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</si>
  <si>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</si>
  <si>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</si>
  <si>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</si>
  <si>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</si>
  <si>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</si>
  <si>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</si>
  <si>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</si>
  <si>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</si>
  <si>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</si>
  <si>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</si>
  <si>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</si>
  <si>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</si>
  <si>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</si>
  <si>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</si>
  <si>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</si>
  <si>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</si>
  <si>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</si>
  <si>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</si>
  <si>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</si>
  <si>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</si>
  <si>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</si>
  <si>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</si>
  <si>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</si>
  <si>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</si>
  <si>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</si>
  <si>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</si>
  <si>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</si>
  <si>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</si>
  <si>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</si>
  <si>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</si>
  <si>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</si>
  <si>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</si>
  <si>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</si>
  <si>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</si>
  <si>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</si>
  <si>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</si>
  <si>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</si>
  <si>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</si>
  <si>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</si>
  <si>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</si>
  <si>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</si>
  <si>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</si>
  <si>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</si>
  <si>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</si>
  <si>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</si>
  <si>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</si>
  <si>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</si>
  <si>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</si>
  <si>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</si>
  <si>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</si>
  <si>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</si>
  <si>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</si>
  <si>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</si>
  <si>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</si>
  <si>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</si>
  <si>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</si>
  <si>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</si>
  <si>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</si>
  <si>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</si>
  <si>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</si>
  <si>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</si>
  <si>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</si>
  <si>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</si>
  <si>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</si>
  <si>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</si>
  <si>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</si>
  <si>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</si>
  <si>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</si>
  <si>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</si>
  <si>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</si>
  <si>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</si>
  <si>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</si>
  <si>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</si>
  <si>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</si>
  <si>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</si>
  <si>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</si>
  <si>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</si>
  <si>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</si>
  <si>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</si>
  <si>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</si>
  <si>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</si>
  <si>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</si>
  <si>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</si>
  <si>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</si>
  <si>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</si>
  <si>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</si>
  <si>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</si>
  <si>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</si>
  <si>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</si>
  <si>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</si>
  <si>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</si>
  <si>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</si>
  <si>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</si>
  <si>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</si>
  <si>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</si>
  <si>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</si>
  <si>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</si>
  <si>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</si>
  <si>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</si>
  <si>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</si>
  <si>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</si>
  <si>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</si>
  <si>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</si>
  <si>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</si>
  <si>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</si>
  <si>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</si>
  <si>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</si>
  <si>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</si>
  <si>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</si>
  <si>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</si>
  <si>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</si>
  <si>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</si>
  <si>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</si>
  <si>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</si>
  <si>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</si>
  <si>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</si>
  <si>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</si>
  <si>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</si>
  <si>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</si>
  <si>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</si>
  <si>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</si>
  <si>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</si>
  <si>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</si>
  <si>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</si>
  <si>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</si>
  <si>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</si>
  <si>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</si>
  <si>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</si>
  <si>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</si>
  <si>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</si>
  <si>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</si>
  <si>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</si>
  <si>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</si>
  <si>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</si>
  <si>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</si>
  <si>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</si>
  <si>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</si>
  <si>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</si>
  <si>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</si>
  <si>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</si>
  <si>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</si>
  <si>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</si>
  <si>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</si>
  <si>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</si>
  <si>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</si>
  <si>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</si>
  <si>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</si>
  <si>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</si>
  <si>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</si>
  <si>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</si>
  <si>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</si>
  <si>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</si>
  <si>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</si>
  <si>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</si>
  <si>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</si>
  <si>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</si>
  <si>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</si>
  <si>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</si>
  <si>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</si>
  <si>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</si>
  <si>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</si>
  <si>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</si>
  <si>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</si>
  <si>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</si>
  <si>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</si>
  <si>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</si>
  <si>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</si>
  <si>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</si>
  <si>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</si>
  <si>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</si>
  <si>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</si>
  <si>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</si>
  <si>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</si>
  <si>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</si>
  <si>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</si>
  <si>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</si>
  <si>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</si>
  <si>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</si>
  <si>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</si>
  <si>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</si>
  <si>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</si>
  <si>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</si>
  <si>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</si>
  <si>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</si>
  <si>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</si>
  <si>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</si>
  <si>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</si>
  <si>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</si>
  <si>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</si>
  <si>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</si>
  <si>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</si>
  <si>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</si>
  <si>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</si>
  <si>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</si>
  <si>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</si>
  <si>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</si>
  <si>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</si>
  <si>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</si>
  <si>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</si>
  <si>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</si>
  <si>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</si>
  <si>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</si>
  <si>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</si>
  <si>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</si>
  <si>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</si>
  <si>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</si>
  <si>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</si>
  <si>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</si>
  <si>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</si>
  <si>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</si>
  <si>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</si>
  <si>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</si>
  <si>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</si>
  <si>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</si>
  <si>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</si>
  <si>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</si>
  <si>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</si>
  <si>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</si>
  <si>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</si>
  <si>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</si>
  <si>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</si>
  <si>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</si>
  <si>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</si>
  <si>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</si>
  <si>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</si>
  <si>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</si>
  <si>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</si>
  <si>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</si>
  <si>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</si>
  <si>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</si>
  <si>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</si>
  <si>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</si>
  <si>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</si>
  <si>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</si>
  <si>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</si>
  <si>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</si>
  <si>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</si>
  <si>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</si>
  <si>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</si>
  <si>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</si>
  <si>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</si>
  <si>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</si>
  <si>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</si>
  <si>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</si>
  <si>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</si>
  <si>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</si>
  <si>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</si>
  <si>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</si>
  <si>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</si>
  <si>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</si>
  <si>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</si>
  <si>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</si>
  <si>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</si>
  <si>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</si>
  <si>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</si>
  <si>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</si>
  <si>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</si>
  <si>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</si>
  <si>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</si>
  <si>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</si>
  <si>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</si>
  <si>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</si>
  <si>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</si>
  <si>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</si>
  <si>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</si>
  <si>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</si>
  <si>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</si>
  <si>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</si>
  <si>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</si>
  <si>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</si>
  <si>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</si>
  <si>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</si>
  <si>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</si>
  <si>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</si>
  <si>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</si>
  <si>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</si>
  <si>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</si>
  <si>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</si>
  <si>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</si>
  <si>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</si>
  <si>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</si>
  <si>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</si>
  <si>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</si>
  <si>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</si>
  <si>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</si>
  <si>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</si>
  <si>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</si>
  <si>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</si>
  <si>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</si>
  <si>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</si>
  <si>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</si>
  <si>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</si>
  <si>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</si>
  <si>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</si>
  <si>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</si>
  <si>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</si>
  <si>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</si>
  <si>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</si>
  <si>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</si>
  <si>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</si>
  <si>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</si>
  <si>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</si>
  <si>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</si>
  <si>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</si>
  <si>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</si>
  <si>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</si>
  <si>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</si>
  <si>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</si>
  <si>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</si>
  <si>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</si>
  <si>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</si>
  <si>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</si>
  <si>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</si>
  <si>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</si>
  <si>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</si>
  <si>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</si>
  <si>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</si>
  <si>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</si>
  <si>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</si>
  <si>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</si>
  <si>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</si>
  <si>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</si>
  <si>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</si>
  <si>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</si>
  <si>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</si>
  <si>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</si>
  <si>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</si>
  <si>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</si>
  <si>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</si>
  <si>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</si>
  <si>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</si>
  <si>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</si>
  <si>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</si>
  <si>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</si>
  <si>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</si>
  <si>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</si>
  <si>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</si>
  <si>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</si>
  <si>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</si>
  <si>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</si>
  <si>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</si>
  <si>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</si>
  <si>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</si>
  <si>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</si>
  <si>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</si>
  <si>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</si>
  <si>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</si>
  <si>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</si>
  <si>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</si>
  <si>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</si>
  <si>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</si>
  <si>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</si>
  <si>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</si>
  <si>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</si>
  <si>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</si>
  <si>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</si>
  <si>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</si>
  <si>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</si>
  <si>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</si>
  <si>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</si>
  <si>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</si>
  <si>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</si>
  <si>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</si>
  <si>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</si>
  <si>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</si>
  <si>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</si>
  <si>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</si>
  <si>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</si>
  <si>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</si>
  <si>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</si>
  <si>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</si>
  <si>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</si>
  <si>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</si>
  <si>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</si>
  <si>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</si>
  <si>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</si>
  <si>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</si>
  <si>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</si>
  <si>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</si>
  <si>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</si>
  <si>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</si>
  <si>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</si>
  <si>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</si>
  <si>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</si>
  <si>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</si>
  <si>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</si>
  <si>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</si>
  <si>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</si>
  <si>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</si>
  <si>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</si>
  <si>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</si>
  <si>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</si>
  <si>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</si>
  <si>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</si>
  <si>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</si>
  <si>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</si>
  <si>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</si>
  <si>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</si>
  <si>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</si>
  <si>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</si>
  <si>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</si>
  <si>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</si>
  <si>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</si>
  <si>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</si>
  <si>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</si>
  <si>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</si>
  <si>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</si>
  <si>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</si>
  <si>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</si>
  <si>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</si>
  <si>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</si>
  <si>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</si>
  <si>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</si>
  <si>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</si>
  <si>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</si>
  <si>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</si>
  <si>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</si>
  <si>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</si>
  <si>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</si>
  <si>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</si>
  <si>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</si>
  <si>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</si>
  <si>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</si>
  <si>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</si>
  <si>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</si>
  <si>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</si>
  <si>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</si>
  <si>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</si>
  <si>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</si>
  <si>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</si>
  <si>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</si>
  <si>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</si>
  <si>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</si>
  <si>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</si>
  <si>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</si>
  <si>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</si>
  <si>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</si>
  <si>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</si>
  <si>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</si>
  <si>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</si>
  <si>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</si>
  <si>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</si>
  <si>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</si>
  <si>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</si>
  <si>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</si>
  <si>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</si>
  <si>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</si>
  <si>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</si>
  <si>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</si>
  <si>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</si>
  <si>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</si>
  <si>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</si>
  <si>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</si>
  <si>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</si>
  <si>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</si>
  <si>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</si>
  <si>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</si>
  <si>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</si>
  <si>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</si>
  <si>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</si>
  <si>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</si>
  <si>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</si>
  <si>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</si>
  <si>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</si>
  <si>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</si>
  <si>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</si>
  <si>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</si>
  <si>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</si>
  <si>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</si>
  <si>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</si>
  <si>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</si>
  <si>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</si>
  <si>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</si>
  <si>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</si>
  <si>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</si>
  <si>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</si>
  <si>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</si>
  <si>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</si>
  <si>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</si>
  <si>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</si>
  <si>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</si>
  <si>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</si>
  <si>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</si>
  <si>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</si>
  <si>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</si>
  <si>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</si>
  <si>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</si>
  <si>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</si>
  <si>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</si>
  <si>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</si>
  <si>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</si>
  <si>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</si>
  <si>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</si>
  <si>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</si>
  <si>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</si>
  <si>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</si>
  <si>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</si>
  <si>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</si>
  <si>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</si>
  <si>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</si>
  <si>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</si>
  <si>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</si>
  <si>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</si>
  <si>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</si>
  <si>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</si>
  <si>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</si>
  <si>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</si>
  <si>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</si>
  <si>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</si>
  <si>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</si>
  <si>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</si>
  <si>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</si>
  <si>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</si>
  <si>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</si>
  <si>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</si>
  <si>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</si>
  <si>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</si>
  <si>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</si>
  <si>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</si>
  <si>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</si>
  <si>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</si>
  <si>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</si>
  <si>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</si>
  <si>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</si>
  <si>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</si>
  <si>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</si>
  <si>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</si>
  <si>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</si>
  <si>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</si>
  <si>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</si>
  <si>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</si>
  <si>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</si>
  <si>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</si>
  <si>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</si>
  <si>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</si>
  <si>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</si>
  <si>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</si>
  <si>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</si>
  <si>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</si>
  <si>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</si>
  <si>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</si>
  <si>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</si>
  <si>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</si>
  <si>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</si>
  <si>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</si>
  <si>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</si>
  <si>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</si>
  <si>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</si>
  <si>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</si>
  <si>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</si>
  <si>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</si>
  <si>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</si>
  <si>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</si>
  <si>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</si>
  <si>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</si>
  <si>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</si>
  <si>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</si>
  <si>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</si>
  <si>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</si>
  <si>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</si>
  <si>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</si>
  <si>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</si>
  <si>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</si>
  <si>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</si>
  <si>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</si>
  <si>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</si>
  <si>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</si>
  <si>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</si>
  <si>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</si>
  <si>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</si>
  <si>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</si>
  <si>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</si>
  <si>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</si>
  <si>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</si>
  <si>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</si>
  <si>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</si>
  <si>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</si>
  <si>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</si>
  <si>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</si>
  <si>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</si>
  <si>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</si>
  <si>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</si>
  <si>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</si>
  <si>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</si>
  <si>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</si>
  <si>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</si>
  <si>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</si>
  <si>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</si>
  <si>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</si>
  <si>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</si>
  <si>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</si>
  <si>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</si>
  <si>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</si>
  <si>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</si>
  <si>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</si>
  <si>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</si>
  <si>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</si>
  <si>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</si>
  <si>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</si>
  <si>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</si>
  <si>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</si>
  <si>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</si>
  <si>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</si>
  <si>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</si>
  <si>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</si>
  <si>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</si>
  <si>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</si>
  <si>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</si>
  <si>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</si>
  <si>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</si>
  <si>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</si>
  <si>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</si>
  <si>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</si>
  <si>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</si>
  <si>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</si>
  <si>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</si>
  <si>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</si>
  <si>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</si>
  <si>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</si>
  <si>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</si>
  <si>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</si>
  <si>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</si>
  <si>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</si>
  <si>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</si>
  <si>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</si>
  <si>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</si>
  <si>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</si>
  <si>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</si>
  <si>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</si>
  <si>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</si>
  <si>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</si>
  <si>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</si>
  <si>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</si>
  <si>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</si>
  <si>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</si>
  <si>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</si>
  <si>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</si>
  <si>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</si>
  <si>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</si>
  <si>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</si>
  <si>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</si>
  <si>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</si>
  <si>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</si>
  <si>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</si>
  <si>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</si>
  <si>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</si>
  <si>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</si>
  <si>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</si>
  <si>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</si>
  <si>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</si>
  <si>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</si>
  <si>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</si>
  <si>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</si>
  <si>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</si>
  <si>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</si>
  <si>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</si>
  <si>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</si>
  <si>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</si>
  <si>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</si>
  <si>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</si>
  <si>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</si>
  <si>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</si>
  <si>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</si>
  <si>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</si>
  <si>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</si>
  <si>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</si>
  <si>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</si>
  <si>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</si>
  <si>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</si>
  <si>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</si>
  <si>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</si>
  <si>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</si>
  <si>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</si>
  <si>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</si>
  <si>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</si>
  <si>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</si>
  <si>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</si>
  <si>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</si>
  <si>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</si>
  <si>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</si>
  <si>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</si>
  <si>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</si>
  <si>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</si>
  <si>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</si>
  <si>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</si>
  <si>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</si>
  <si>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</si>
  <si>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</si>
  <si>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</si>
  <si>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</si>
  <si>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</si>
  <si>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</si>
  <si>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</si>
  <si>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</si>
  <si>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</si>
  <si>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</si>
  <si>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</si>
  <si>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</si>
  <si>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</si>
  <si>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</si>
  <si>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</si>
  <si>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</si>
  <si>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</si>
  <si>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</si>
  <si>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</si>
  <si>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</si>
  <si>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</si>
  <si>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</si>
  <si>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</si>
  <si>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</si>
  <si>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</si>
  <si>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</si>
  <si>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</si>
  <si>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</si>
  <si>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</si>
  <si>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</si>
  <si>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</si>
  <si>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</si>
  <si>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</si>
  <si>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</si>
  <si>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</si>
  <si>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</si>
  <si>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</si>
  <si>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</si>
  <si>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</si>
  <si>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</si>
  <si>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</si>
  <si>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</si>
  <si>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</si>
  <si>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</si>
  <si>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</si>
  <si>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</si>
  <si>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</si>
  <si>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</si>
  <si>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</si>
  <si>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</si>
  <si>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</si>
  <si>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</si>
  <si>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</si>
  <si>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</si>
  <si>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</si>
  <si>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</si>
  <si>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</si>
  <si>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</si>
  <si>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</si>
  <si>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</si>
  <si>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</si>
  <si>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</si>
  <si>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</si>
  <si>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</si>
  <si>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</si>
  <si>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</si>
  <si>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</si>
  <si>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</si>
  <si>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</si>
  <si>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</si>
  <si>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</si>
  <si>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</si>
  <si>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</si>
  <si>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</si>
  <si>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</si>
  <si>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</si>
  <si>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</si>
  <si>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</si>
  <si>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</si>
  <si>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</si>
  <si>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</si>
  <si>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</si>
  <si>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</si>
  <si>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</si>
  <si>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</si>
  <si>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</si>
  <si>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</si>
  <si>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</si>
  <si>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</si>
  <si>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</si>
  <si>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</si>
  <si>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</si>
  <si>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</si>
  <si>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</si>
  <si>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</si>
  <si>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</si>
  <si>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</si>
  <si>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</si>
  <si>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</si>
  <si>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</si>
  <si>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</si>
  <si>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</si>
  <si>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</si>
  <si>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</si>
  <si>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</si>
  <si>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</si>
  <si>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</si>
  <si>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</si>
  <si>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</si>
  <si>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</si>
  <si>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</si>
  <si>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</si>
  <si>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</si>
  <si>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</si>
  <si>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</si>
  <si>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</si>
  <si>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</si>
  <si>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</si>
  <si>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</si>
  <si>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</si>
  <si>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</si>
  <si>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</si>
  <si>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</si>
  <si>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</si>
  <si>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</si>
  <si>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</si>
  <si>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</si>
  <si>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</si>
  <si>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</si>
  <si>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</si>
  <si>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</si>
  <si>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</si>
  <si>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</si>
  <si>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</si>
  <si>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</si>
  <si>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</si>
  <si>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</si>
  <si>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</si>
  <si>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</si>
  <si>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</si>
  <si>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</si>
  <si>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</si>
  <si>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</si>
  <si>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</si>
  <si>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</si>
  <si>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</si>
  <si>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</si>
  <si>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</si>
  <si>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</si>
  <si>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</si>
  <si>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</si>
  <si>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</si>
  <si>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</si>
  <si>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</si>
  <si>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</si>
  <si>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</si>
  <si>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</si>
  <si>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</si>
  <si>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</si>
  <si>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</si>
  <si>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</si>
  <si>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</si>
  <si>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</si>
  <si>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</si>
  <si>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</si>
  <si>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</si>
  <si>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</si>
  <si>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</si>
  <si>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</si>
  <si>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</si>
  <si>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</si>
  <si>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</si>
  <si>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</si>
  <si>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</si>
  <si>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</si>
  <si>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</si>
  <si>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</si>
  <si>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</si>
  <si>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</si>
  <si>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</si>
  <si>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</si>
  <si>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</si>
  <si>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</si>
  <si>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</si>
  <si>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</si>
  <si>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</si>
  <si>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</si>
  <si>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</si>
  <si>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</si>
  <si>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</si>
  <si>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</si>
  <si>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</si>
  <si>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</si>
  <si>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</si>
  <si>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</si>
  <si>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</si>
  <si>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</si>
  <si>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</si>
  <si>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</si>
  <si>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</si>
  <si>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</si>
  <si>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</si>
  <si>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</si>
  <si>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</si>
  <si>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</si>
  <si>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</si>
  <si>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</si>
  <si>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</si>
  <si>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</si>
  <si>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</si>
  <si>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</si>
  <si>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</si>
  <si>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</si>
  <si>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</si>
  <si>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</si>
  <si>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</si>
  <si>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</si>
  <si>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</si>
  <si>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</si>
  <si>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</si>
  <si>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</si>
  <si>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</si>
  <si>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</si>
  <si>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</si>
  <si>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</si>
  <si>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</si>
  <si>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</si>
  <si>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</si>
  <si>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</si>
  <si>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</si>
  <si>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</si>
  <si>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</si>
  <si>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</si>
  <si>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</si>
  <si>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</si>
  <si>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</si>
  <si>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</si>
  <si>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</si>
  <si>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</si>
  <si>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</si>
  <si>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</si>
  <si>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</si>
  <si>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</si>
  <si>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</si>
  <si>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</si>
  <si>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</si>
  <si>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</si>
  <si>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</si>
  <si>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</si>
  <si>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</si>
  <si>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</si>
  <si>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</si>
  <si>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</si>
  <si>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</si>
  <si>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</si>
  <si>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</si>
  <si>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</si>
  <si>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</si>
  <si>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</si>
  <si>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</si>
  <si>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</si>
  <si>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</si>
  <si>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</si>
  <si>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</si>
  <si>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</si>
  <si>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</si>
  <si>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</si>
  <si>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</si>
  <si>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</si>
  <si>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</si>
  <si>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</si>
  <si>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</si>
  <si>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</si>
  <si>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</si>
  <si>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</si>
  <si>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</si>
  <si>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</si>
  <si>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</si>
  <si>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</si>
  <si>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</si>
  <si>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</si>
  <si>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</si>
  <si>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</si>
  <si>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</si>
  <si>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</si>
  <si>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</si>
  <si>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</si>
  <si>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</si>
  <si>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</si>
  <si>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</si>
  <si>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</si>
  <si>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</si>
  <si>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</si>
  <si>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</si>
  <si>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</si>
  <si>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</si>
  <si>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</si>
  <si>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</si>
  <si>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</si>
  <si>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</si>
  <si>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</si>
  <si>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</si>
  <si>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</si>
  <si>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</si>
  <si>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</si>
  <si>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</si>
  <si>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</si>
  <si>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</si>
  <si>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</si>
  <si>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</si>
  <si>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</si>
  <si>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</si>
  <si>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</si>
  <si>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</si>
  <si>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</si>
  <si>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</si>
  <si>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</si>
  <si>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</si>
  <si>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</si>
  <si>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</si>
  <si>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</si>
  <si>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</si>
  <si>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</si>
  <si>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</si>
  <si>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</si>
  <si>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</si>
  <si>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</si>
  <si>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</si>
  <si>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</si>
  <si>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</si>
  <si>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</si>
  <si>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</si>
  <si>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</si>
  <si>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</si>
  <si>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</si>
  <si>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</si>
  <si>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</si>
  <si>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</si>
  <si>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</si>
  <si>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</si>
  <si>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</si>
  <si>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</si>
  <si>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</si>
  <si>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</si>
  <si>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</si>
  <si>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</si>
  <si>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</si>
  <si>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</si>
  <si>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</si>
  <si>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</si>
  <si>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</si>
  <si>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</si>
  <si>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</si>
  <si>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</si>
  <si>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</si>
  <si>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</si>
  <si>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</si>
  <si>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</si>
  <si>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</si>
  <si>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</si>
  <si>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</si>
  <si>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</si>
  <si>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</si>
  <si>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</si>
  <si>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</si>
  <si>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</si>
  <si>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</si>
  <si>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</si>
  <si>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</si>
  <si>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</si>
  <si>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</si>
  <si>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</si>
  <si>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</si>
  <si>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</si>
  <si>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</si>
  <si>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</si>
  <si>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</si>
  <si>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</si>
  <si>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</si>
  <si>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</si>
  <si>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</si>
  <si>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</si>
  <si>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</si>
  <si>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</si>
  <si>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</si>
  <si>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</si>
  <si>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</si>
  <si>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</si>
  <si>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</si>
  <si>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</si>
  <si>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</si>
  <si>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</si>
  <si>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</si>
  <si>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</si>
  <si>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</si>
  <si>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</si>
  <si>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</si>
  <si>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</si>
  <si>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</si>
  <si>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</si>
  <si>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</si>
  <si>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</si>
  <si>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</si>
  <si>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</si>
  <si>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</si>
  <si>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</si>
  <si>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</si>
  <si>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</si>
  <si>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</si>
  <si>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</si>
  <si>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</si>
  <si>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</si>
  <si>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</si>
  <si>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</si>
  <si>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</si>
  <si>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</si>
  <si>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</si>
  <si>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</si>
  <si>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</si>
  <si>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</si>
  <si>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</si>
  <si>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</si>
  <si>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</si>
  <si>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</si>
  <si>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</si>
  <si>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</si>
  <si>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</si>
  <si>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</si>
  <si>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</si>
  <si>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</si>
  <si>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</si>
  <si>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</si>
  <si>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</si>
  <si>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</si>
  <si>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</si>
  <si>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</si>
  <si>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</si>
  <si>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</si>
  <si>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</si>
  <si>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</si>
  <si>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</si>
  <si>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</si>
  <si>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</si>
  <si>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</si>
  <si>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</si>
  <si>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</si>
  <si>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</si>
  <si>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</si>
  <si>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</si>
  <si>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</si>
  <si>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</si>
  <si>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</si>
  <si>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</si>
  <si>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</si>
  <si>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</si>
  <si>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</si>
  <si>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</si>
  <si>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</si>
  <si>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</si>
  <si>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</si>
  <si>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</si>
  <si>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</si>
  <si>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</si>
  <si>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</si>
  <si>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</si>
  <si>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</si>
  <si>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</si>
  <si>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</si>
  <si>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</si>
  <si>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</si>
  <si>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</si>
  <si>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</si>
  <si>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</si>
  <si>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</si>
  <si>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</si>
  <si>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</si>
  <si>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</si>
  <si>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</si>
  <si>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</si>
  <si>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</si>
  <si>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</si>
  <si>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</si>
  <si>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</si>
  <si>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</si>
  <si>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</si>
  <si>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</si>
  <si>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</si>
  <si>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</si>
  <si>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</si>
  <si>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</si>
  <si>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</si>
  <si>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</si>
  <si>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</si>
  <si>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</si>
  <si>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</si>
  <si>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</si>
  <si>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</si>
  <si>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</si>
  <si>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</si>
  <si>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</si>
  <si>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</si>
  <si>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</si>
  <si>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</si>
  <si>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</si>
  <si>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</si>
  <si>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</si>
  <si>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</si>
  <si>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</si>
  <si>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</si>
  <si>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</si>
  <si>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</si>
  <si>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</si>
  <si>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</si>
  <si>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</si>
  <si>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</si>
  <si>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</si>
  <si>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</si>
  <si>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</si>
  <si>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</si>
  <si>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</si>
  <si>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</si>
  <si>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</si>
  <si>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</si>
  <si>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</si>
  <si>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</si>
  <si>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</si>
  <si>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</si>
  <si>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</si>
  <si>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</si>
  <si>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</si>
  <si>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</si>
  <si>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</si>
  <si>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</si>
  <si>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</si>
  <si>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</si>
  <si>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</si>
  <si>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</si>
  <si>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</si>
  <si>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</si>
  <si>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</si>
  <si>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</si>
  <si>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</si>
  <si>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</si>
  <si>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</si>
  <si>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</si>
  <si>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</si>
  <si>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</si>
  <si>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</si>
  <si>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</si>
  <si>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</si>
  <si>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</si>
  <si>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</si>
  <si>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</si>
  <si>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</si>
  <si>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</si>
  <si>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</si>
  <si>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</si>
  <si>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</si>
  <si>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</si>
  <si>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</si>
  <si>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</si>
  <si>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</si>
  <si>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</si>
  <si>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</si>
  <si>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</si>
  <si>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</si>
  <si>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</si>
  <si>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</si>
  <si>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</si>
  <si>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</si>
  <si>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</si>
  <si>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</si>
  <si>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</si>
  <si>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</si>
  <si>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</si>
  <si>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</si>
  <si>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</si>
  <si>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</si>
  <si>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</si>
  <si>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</si>
  <si>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</si>
  <si>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</si>
  <si>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</si>
  <si>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</si>
  <si>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</si>
  <si>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</si>
  <si>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</si>
  <si>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</si>
  <si>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</si>
  <si>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</si>
  <si>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</si>
  <si>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</si>
  <si>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</si>
  <si>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</si>
  <si>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</si>
  <si>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</si>
  <si>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</si>
  <si>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</si>
  <si>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</si>
  <si>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</si>
  <si>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</si>
  <si>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</si>
  <si>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</si>
  <si>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</si>
  <si>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</si>
  <si>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</si>
  <si>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</si>
  <si>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</si>
  <si>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</si>
  <si>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</si>
  <si>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</si>
  <si>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</si>
  <si>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</si>
  <si>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</si>
  <si>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</si>
  <si>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</si>
  <si>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</si>
  <si>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</si>
  <si>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</si>
  <si>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</si>
  <si>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</si>
  <si>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</si>
  <si>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</si>
  <si>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</si>
  <si>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</si>
  <si>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</si>
  <si>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</si>
  <si>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</si>
  <si>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</si>
  <si>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</si>
  <si>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</si>
  <si>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</si>
  <si>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</si>
  <si>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</si>
  <si>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</si>
  <si>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</si>
  <si>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</si>
  <si>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</si>
  <si>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</si>
  <si>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</si>
  <si>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</si>
  <si>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</si>
  <si>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</si>
  <si>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</si>
  <si>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</si>
  <si>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</si>
  <si>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</si>
  <si>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</si>
  <si>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</si>
  <si>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</si>
  <si>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</si>
  <si>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</si>
  <si>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</si>
  <si>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</si>
  <si>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</si>
  <si>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</si>
  <si>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</si>
  <si>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</si>
  <si>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</si>
  <si>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</si>
  <si>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</si>
  <si>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</si>
  <si>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</si>
  <si>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</si>
  <si>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</si>
  <si>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</si>
  <si>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</si>
  <si>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</si>
  <si>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</si>
  <si>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</si>
  <si>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</si>
  <si>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</si>
  <si>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</si>
  <si>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</si>
  <si>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</si>
  <si>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</si>
  <si>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</si>
  <si>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</si>
  <si>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</si>
  <si>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</si>
  <si>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</si>
  <si>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</si>
  <si>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</si>
  <si>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</si>
  <si>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</si>
  <si>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</si>
  <si>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</si>
  <si>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</si>
  <si>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</si>
  <si>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</si>
  <si>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</si>
  <si>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</si>
  <si>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</si>
  <si>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</si>
  <si>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</si>
  <si>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</si>
  <si>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</si>
  <si>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</si>
  <si>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</si>
  <si>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</si>
  <si>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</si>
  <si>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</si>
  <si>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</si>
  <si>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</si>
  <si>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</si>
  <si>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</si>
  <si>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</si>
  <si>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</si>
  <si>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</si>
  <si>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</si>
  <si>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</si>
  <si>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</si>
  <si>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</si>
  <si>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</si>
  <si>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</si>
  <si>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</si>
  <si>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</si>
  <si>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</si>
  <si>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</si>
  <si>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</si>
  <si>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</si>
  <si>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</si>
  <si>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</si>
  <si>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</si>
  <si>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</si>
  <si>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</si>
  <si>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</si>
  <si>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</si>
  <si>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</si>
  <si>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</si>
  <si>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</si>
  <si>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</si>
  <si>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</si>
  <si>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</si>
  <si>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</si>
  <si>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</si>
  <si>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</si>
  <si>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</si>
  <si>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</si>
  <si>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</si>
  <si>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</si>
  <si>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</si>
  <si>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</si>
  <si>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</si>
  <si>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</si>
  <si>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</si>
  <si>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</si>
  <si>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</si>
  <si>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</si>
  <si>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</si>
  <si>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</si>
  <si>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</si>
  <si>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</si>
  <si>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</si>
  <si>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</si>
  <si>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</si>
  <si>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</si>
  <si>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</si>
  <si>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</si>
  <si>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</si>
  <si>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</si>
  <si>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</si>
  <si>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</si>
  <si>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</si>
  <si>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</si>
  <si>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</si>
  <si>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</si>
  <si>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</si>
  <si>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</si>
  <si>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</si>
  <si>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</si>
  <si>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</si>
  <si>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</si>
  <si>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</si>
  <si>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</si>
  <si>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</si>
  <si>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</si>
  <si>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</si>
  <si>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</si>
  <si>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</si>
  <si>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</si>
  <si>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</si>
  <si>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</si>
  <si>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</si>
  <si>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</si>
  <si>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</si>
  <si>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</si>
  <si>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</si>
  <si>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</si>
  <si>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</si>
  <si>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</si>
  <si>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</si>
  <si>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</si>
  <si>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</si>
  <si>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</si>
  <si>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</si>
  <si>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</si>
  <si>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</si>
  <si>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</si>
  <si>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</si>
  <si>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</si>
  <si>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</si>
  <si>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</si>
  <si>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</si>
  <si>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</si>
  <si>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</si>
  <si>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</si>
  <si>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</si>
  <si>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</si>
  <si>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</si>
  <si>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</si>
  <si>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</si>
  <si>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</si>
  <si>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</si>
  <si>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</si>
  <si>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</si>
  <si>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</si>
  <si>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</si>
  <si>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</si>
  <si>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</si>
  <si>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</si>
  <si>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</si>
  <si>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</si>
  <si>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</si>
  <si>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</si>
  <si>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</si>
  <si>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</si>
  <si>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</si>
  <si>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</si>
  <si>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</si>
  <si>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</si>
  <si>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</si>
  <si>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</si>
  <si>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</si>
  <si>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</si>
  <si>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</si>
  <si>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</si>
  <si>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</si>
  <si>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</si>
  <si>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</si>
  <si>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</si>
  <si>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</si>
  <si>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</si>
  <si>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</si>
  <si>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</si>
  <si>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</si>
  <si>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</si>
  <si>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</si>
  <si>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</si>
  <si>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</si>
  <si>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</si>
  <si>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</si>
  <si>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</si>
  <si>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</si>
  <si>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</si>
  <si>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</si>
  <si>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</si>
  <si>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</si>
  <si>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</si>
  <si>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</si>
  <si>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</si>
  <si>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</si>
  <si>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</si>
  <si>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</si>
  <si>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</si>
  <si>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</si>
  <si>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</si>
  <si>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</si>
  <si>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</si>
  <si>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</si>
  <si>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</si>
  <si>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</si>
  <si>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</si>
  <si>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</si>
  <si>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</si>
  <si>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</si>
  <si>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</si>
  <si>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</si>
  <si>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</si>
  <si>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</si>
  <si>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</si>
  <si>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</si>
  <si>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</si>
  <si>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</si>
  <si>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</si>
  <si>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</si>
  <si>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</si>
  <si>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</si>
  <si>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</si>
  <si>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</si>
  <si>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</si>
  <si>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</si>
  <si>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</si>
  <si>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</si>
  <si>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</si>
  <si>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</si>
  <si>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</si>
  <si>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</si>
  <si>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</si>
  <si>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</si>
  <si>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</si>
  <si>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</si>
  <si>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</si>
  <si>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</si>
  <si>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</si>
  <si>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</si>
  <si>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</si>
  <si>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</si>
  <si>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</si>
  <si>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</si>
  <si>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</si>
  <si>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</si>
  <si>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</si>
  <si>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</si>
  <si>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</si>
  <si>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</si>
  <si>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</si>
  <si>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</si>
  <si>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</si>
  <si>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</si>
  <si>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</si>
  <si>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</si>
  <si>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</si>
  <si>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</si>
  <si>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</si>
  <si>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</si>
  <si>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</si>
  <si>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</si>
  <si>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</si>
  <si>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</si>
  <si>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</si>
  <si>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</si>
  <si>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</si>
  <si>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</si>
  <si>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</si>
  <si>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</si>
  <si>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</si>
  <si>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</si>
  <si>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</si>
  <si>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</si>
  <si>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</si>
  <si>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</si>
  <si>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</si>
  <si>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</si>
  <si>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</si>
  <si>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</si>
  <si>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</si>
  <si>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</si>
  <si>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</si>
  <si>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</si>
  <si>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</si>
  <si>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</si>
  <si>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</si>
  <si>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</si>
  <si>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</si>
  <si>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</si>
  <si>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</si>
  <si>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</si>
  <si>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</si>
  <si>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</si>
  <si>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</si>
  <si>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</si>
  <si>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</si>
  <si>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</si>
  <si>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</si>
  <si>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</si>
  <si>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</si>
  <si>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</si>
  <si>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</si>
  <si>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</si>
  <si>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</si>
  <si>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</si>
  <si>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</si>
  <si>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</si>
  <si>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</si>
  <si>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</si>
  <si>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</si>
  <si>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</si>
  <si>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</si>
  <si>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</si>
  <si>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</si>
  <si>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</si>
  <si>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</si>
  <si>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</si>
  <si>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</si>
  <si>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</si>
  <si>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</si>
  <si>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</si>
  <si>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</si>
  <si>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</si>
  <si>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</si>
  <si>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</si>
  <si>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</si>
  <si>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</si>
  <si>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</si>
  <si>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</si>
  <si>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</si>
  <si>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</si>
  <si>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</si>
  <si>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</si>
  <si>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</si>
  <si>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</si>
  <si>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</si>
  <si>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</si>
  <si>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</si>
  <si>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</si>
  <si>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</si>
  <si>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</si>
  <si>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</si>
  <si>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</si>
  <si>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</si>
  <si>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</si>
  <si>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</si>
  <si>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</si>
  <si>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</si>
  <si>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</si>
  <si>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</si>
  <si>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</si>
  <si>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</si>
  <si>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</si>
  <si>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</si>
  <si>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</si>
  <si>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</si>
  <si>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</si>
  <si>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</si>
  <si>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</si>
  <si>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</si>
  <si>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</si>
  <si>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</si>
  <si>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</si>
  <si>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</si>
  <si>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</si>
  <si>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</si>
  <si>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</si>
  <si>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</si>
  <si>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</si>
  <si>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</si>
  <si>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</si>
  <si>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</si>
  <si>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</si>
  <si>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</si>
  <si>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</si>
  <si>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</si>
  <si>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</si>
  <si>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</si>
  <si>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</si>
  <si>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</si>
  <si>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</si>
  <si>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</si>
  <si>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</si>
  <si>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</si>
  <si>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</si>
  <si>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</si>
  <si>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</si>
  <si>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</si>
  <si>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</si>
  <si>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</si>
  <si>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</si>
  <si>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</si>
  <si>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</si>
  <si>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</si>
  <si>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</si>
  <si>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</si>
  <si>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</si>
  <si>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</si>
  <si>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</si>
  <si>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</si>
  <si>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</si>
  <si>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</si>
  <si>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</si>
  <si>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</si>
  <si>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</si>
  <si>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</si>
  <si>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</si>
  <si>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</si>
  <si>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</si>
  <si>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</si>
  <si>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</si>
  <si>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</si>
  <si>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</si>
  <si>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</si>
  <si>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</si>
  <si>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</si>
  <si>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</si>
  <si>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</si>
  <si>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</si>
  <si>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</si>
  <si>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</si>
  <si>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</si>
  <si>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</si>
  <si>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</si>
  <si>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</si>
  <si>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</si>
  <si>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</si>
  <si>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</si>
  <si>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</si>
  <si>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</si>
  <si>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</si>
  <si>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</si>
  <si>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</si>
  <si>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</si>
  <si>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</si>
  <si>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</si>
  <si>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</si>
  <si>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Sales by Account Manager</t>
  </si>
  <si>
    <t xml:space="preserve"> </t>
  </si>
  <si>
    <t>Order Year</t>
  </si>
  <si>
    <t>Orders Quantity Over 40</t>
  </si>
  <si>
    <t>Trend</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</si>
  <si>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</si>
  <si>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</si>
  <si>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</si>
  <si>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</si>
  <si>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</si>
  <si>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</si>
  <si>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</si>
  <si>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</si>
  <si>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</si>
  <si>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</si>
  <si>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</si>
  <si>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</si>
  <si>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</si>
  <si>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</si>
  <si>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</si>
  <si>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</si>
  <si>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</si>
  <si>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</si>
  <si>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</si>
  <si>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</si>
  <si>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</si>
  <si>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</si>
  <si>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</si>
  <si>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</si>
  <si>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</si>
  <si>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</si>
  <si>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</si>
  <si>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</si>
  <si>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</si>
  <si>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</si>
  <si>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</si>
  <si>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</si>
  <si>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</si>
  <si>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</si>
  <si>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</si>
  <si>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</si>
  <si>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</si>
  <si>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</si>
  <si>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</si>
  <si>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</si>
  <si>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</si>
  <si>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</si>
  <si>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</si>
  <si>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</si>
  <si>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</si>
  <si>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</si>
  <si>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</si>
  <si>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</si>
  <si>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</si>
  <si>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</si>
  <si>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</si>
  <si>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</si>
  <si>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</si>
  <si>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</si>
  <si>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</si>
  <si>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</si>
  <si>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</si>
  <si>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</si>
  <si>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</si>
  <si>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</si>
  <si>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</si>
  <si>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</si>
  <si>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</si>
  <si>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</si>
  <si>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</si>
  <si>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</si>
  <si>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</si>
  <si>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</si>
  <si>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</si>
  <si>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</si>
  <si>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</si>
  <si>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</si>
  <si>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</si>
  <si>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</si>
  <si>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Orders by Year and State</t>
  </si>
  <si>
    <t>Sales Total</t>
  </si>
  <si>
    <t>Number</t>
  </si>
  <si>
    <t>Row Labels</t>
  </si>
  <si>
    <t>Grand Total</t>
  </si>
  <si>
    <t>Sum of Total</t>
  </si>
  <si>
    <t>Column Labels</t>
  </si>
  <si>
    <t>2013</t>
  </si>
  <si>
    <t>2014</t>
  </si>
  <si>
    <t>2015</t>
  </si>
  <si>
    <t>2016</t>
  </si>
  <si>
    <t>2017</t>
  </si>
  <si>
    <t>Count of Total</t>
  </si>
  <si>
    <t>Qtr1</t>
  </si>
  <si>
    <t>Qtr2</t>
  </si>
  <si>
    <t>Qtr3</t>
  </si>
  <si>
    <t>Qtr4</t>
  </si>
  <si>
    <t>2015 Total</t>
  </si>
  <si>
    <t>2016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</si>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</sst>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4">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3" fillId="3" borderId="0" xfId="3" applyAlignment="1">
      <alignment horizontal="right"/>
    </xf>
    <xf numFmtId="164" fontId="4" fillId="2" borderId="1" xfId="2" applyNumberFormat="1"/>
    <xf numFmtId="164" fontId="6" fillId="2" borderId="1" xfId="2" applyNumberFormat="1" applyFont="1"/>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9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[W6_V1 CreatePivotTables Soln.xlsx]Main Pivot!PivotTable1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pieChart>
        <c:varyColors val="1"/>
        <c:ser>
          <c:idx val="0"/>
          <c:order val="0"/>
          <c:tx>
            <c:strRef>
              <c:f>'Main 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'Main Pivot'!$A$4:$A$8</c:f>
              <c:strCache>
                <c:ptCount val="4"/>
                <c:pt idx="0">
                  <c:v>Consumer</c:v>
                </c:pt>
                <c:pt idx="1">
                  <c:v>Corporate</c:v>
                </c:pt>
                <c:pt idx="2">
                  <c:v>Home Office</c:v>
                </c:pt>
                <c:pt idx="3">
                  <c:v>Small Business</c:v>
                </c:pt>
              </c:strCache>
            </c:strRef>
          </c:cat>
          <c:val>
            <c:numRef>
              <c:f>'Main Pivot'!$B$4:$B$8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139F-496E-8694-75F58409EE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[W6_V1 CreatePivotTables Soln.xlsx]Main Pivot!Regional Pivot</c:name>
    <c:fmtId val="0"/>
  </c:pivotSource>
  <c:chart>
    <c:autoTitleDeleted val="0"/>
    <c:pivotFmts>
      <c:pivotFmt>
        <c:idx val="0"/>
      </c:pivotFmt>
      <c:pivotFmt>
        <c:idx val="1"/>
      </c:pivotFmt>
      <c:pivotFmt>
        <c:idx val="17"/>
      </c:pivotFmt>
      <c:pivotFmt>
        <c:idx val="18"/>
      </c:pivotFmt>
      <c:pivotFmt>
        <c:idx val="19"/>
      </c:pivotFmt>
      <c:pivotFmt>
        <c:idx val="20"/>
      </c:pivotFmt>
      <c:pivotFmt>
        <c:idx val="21"/>
      </c:pivotFmt>
      <c:pivotFmt>
        <c:idx val="22"/>
      </c:pivotFmt>
    </c:pivotFmts>
    <c:plotArea>
      <c:layout/>
      <c:lineChart>
        <c:grouping val="standard"/>
        <c:varyColors val="0"/>
        <c:ser>
          <c:idx val="0"/>
          <c:order val="0"/>
          <c:tx>
            <c:strRef>
              <c:f>'Main Pivot'!$B$16:$B$17</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Pivot'!$A$18:$A$30</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Pivot'!$B$18:$B$30</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5032-402B-A71E-368F1AB22C1D}"/>
            </c:ext>
          </c:extLst>
        </c:ser>
        <c:ser>
          <c:idx val="1"/>
          <c:order val="1"/>
          <c:tx>
            <c:strRef>
              <c:f>'Main Pivot'!$C$16:$C$17</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Pivot'!$A$18:$A$30</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Pivot'!$C$18:$C$30</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4B-5032-402B-A71E-368F1AB22C1D}"/>
            </c:ext>
          </c:extLst>
        </c:ser>
        <c:ser>
          <c:idx val="2"/>
          <c:order val="2"/>
          <c:tx>
            <c:strRef>
              <c:f>'Main Pivot'!$D$16:$D$17</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Pivot'!$A$18:$A$30</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Pivot'!$D$18:$D$30</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4C-5032-402B-A71E-368F1AB22C1D}"/>
            </c:ext>
          </c:extLst>
        </c:ser>
        <c:dLbls>
          <c:showLegendKey val="0"/>
          <c:showVal val="0"/>
          <c:showCatName val="0"/>
          <c:showSerName val="0"/>
          <c:showPercent val="0"/>
          <c:showBubbleSize val="0"/>
        </c:dLbls>
        <c:marker val="1"/>
        <c:smooth val="0"/>
        <c:axId val="533379664"/>
        <c:axId val="630869504"/>
      </c:lineChart>
      <c:catAx>
        <c:axId val="533379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69504"/>
        <c:crosses val="autoZero"/>
        <c:auto val="1"/>
        <c:lblAlgn val="ctr"/>
        <c:lblOffset val="100"/>
        <c:noMultiLvlLbl val="0"/>
      </c:catAx>
      <c:valAx>
        <c:axId val="63086950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3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by Account</a:t>
            </a:r>
            <a:r>
              <a:rPr lang="en-AU" baseline="0"/>
              <a:t> Manager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'Sales Dash'!$A$21:$A$34</c:f>
              <c:strCache>
                <c:ptCount val="14"/>
                <c:pt idx="0">
                  <c:v>Connor Betts</c:v>
                </c:pt>
                <c:pt idx="1">
                  <c:v>Stevie Bacata</c:v>
                </c:pt>
                <c:pt idx="2">
                  <c:v>Natasha Song</c:v>
                </c:pt>
                <c:pt idx="3">
                  <c:v>Tina Carlton</c:v>
                </c:pt>
                <c:pt idx="4">
                  <c:v>Nicholas Fernandes</c:v>
                </c:pt>
                <c:pt idx="5">
                  <c:v>Mihael Khan</c:v>
                </c:pt>
                <c:pt idx="6">
                  <c:v>Leighton Forrest</c:v>
                </c:pt>
                <c:pt idx="7">
                  <c:v>Charlie Bui</c:v>
                </c:pt>
                <c:pt idx="8">
                  <c:v>Yvette Biti</c:v>
                </c:pt>
                <c:pt idx="9">
                  <c:v>Samantha Chairs</c:v>
                </c:pt>
                <c:pt idx="10">
                  <c:v>Aanya Zhang</c:v>
                </c:pt>
                <c:pt idx="11">
                  <c:v>Radhya Staples</c:v>
                </c:pt>
                <c:pt idx="12">
                  <c:v>Preston Senome</c:v>
                </c:pt>
                <c:pt idx="13">
                  <c:v>Phoebe Gour</c:v>
                </c:pt>
              </c:strCache>
            </c:strRef>
          </c:cat>
          <c:val>
            <c:numRef>
              <c:f>'Sales Dash'!$B$21:$B$34</c:f>
              <c:numCache>
                <c:formatCode>"$"#,##0.00</c:formatCode>
                <c:ptCount val="14"/>
                <c:pt idx="0">
                  <c:v>135493.75280000002</c:v>
                </c:pt>
                <c:pt idx="1">
                  <c:v>6771.1900999999989</c:v>
                </c:pt>
                <c:pt idx="2">
                  <c:v>120790.28969999996</c:v>
                </c:pt>
                <c:pt idx="3">
                  <c:v>119236.70246200009</c:v>
                </c:pt>
                <c:pt idx="4">
                  <c:v>64114.236599999997</c:v>
                </c:pt>
                <c:pt idx="5">
                  <c:v>84170.630400000024</c:v>
                </c:pt>
                <c:pt idx="6">
                  <c:v>86080.424799999993</c:v>
                </c:pt>
                <c:pt idx="7">
                  <c:v>55738.247800000005</c:v>
                </c:pt>
                <c:pt idx="8">
                  <c:v>148146.81410000002</c:v>
                </c:pt>
                <c:pt idx="9">
                  <c:v>79645.753599999996</c:v>
                </c:pt>
                <c:pt idx="10">
                  <c:v>69318.893999999986</c:v>
                </c:pt>
                <c:pt idx="11">
                  <c:v>72189.382999999987</c:v>
                </c:pt>
                <c:pt idx="12">
                  <c:v>18350.0468</c:v>
                </c:pt>
                <c:pt idx="13">
                  <c:v>78760.563399999999</c:v>
                </c:pt>
              </c:numCache>
            </c:numRef>
          </c:val>
          <c:extLst>
            <c:ext xmlns:c16="http://schemas.microsoft.com/office/drawing/2014/chart" uri="{C3380CC4-5D6E-409C-BE32-E72D297353CC}">
              <c16:uniqueId val="{00000000-10A1-4BAF-9E76-6690B7CD6CF5}"/>
            </c:ext>
          </c:extLst>
        </c:ser>
        <c:dLbls>
          <c:showLegendKey val="0"/>
          <c:showVal val="0"/>
          <c:showCatName val="0"/>
          <c:showSerName val="0"/>
          <c:showPercent val="0"/>
          <c:showBubbleSize val="0"/>
        </c:dLbls>
        <c:gapWidth val="219"/>
        <c:overlap val="-27"/>
        <c:axId val="586755840"/>
        <c:axId val="586756168"/>
      </c:barChart>
      <c:catAx>
        <c:axId val="5867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6168"/>
        <c:crosses val="autoZero"/>
        <c:auto val="1"/>
        <c:lblAlgn val="ctr"/>
        <c:lblOffset val="100"/>
        <c:noMultiLvlLbl val="0"/>
      </c:catAx>
      <c:valAx>
        <c:axId val="586756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FC-4193-837F-AD31F34DD0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FC-4193-837F-AD31F34DD0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FC-4193-837F-AD31F34DD0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FC-4193-837F-AD31F34DD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Dash'!$A$11:$A$14</c:f>
              <c:strCache>
                <c:ptCount val="4"/>
                <c:pt idx="0">
                  <c:v>Home Office</c:v>
                </c:pt>
                <c:pt idx="1">
                  <c:v>Consumer</c:v>
                </c:pt>
                <c:pt idx="2">
                  <c:v>Small Business</c:v>
                </c:pt>
                <c:pt idx="3">
                  <c:v>Corporate</c:v>
                </c:pt>
              </c:strCache>
            </c:strRef>
          </c:cat>
          <c:val>
            <c:numRef>
              <c:f>'Sales Dash'!$C$11:$C$14</c:f>
              <c:numCache>
                <c:formatCode>General</c:formatCode>
                <c:ptCount val="4"/>
                <c:pt idx="0">
                  <c:v>264</c:v>
                </c:pt>
                <c:pt idx="1">
                  <c:v>177</c:v>
                </c:pt>
                <c:pt idx="2">
                  <c:v>221</c:v>
                </c:pt>
                <c:pt idx="3">
                  <c:v>377</c:v>
                </c:pt>
              </c:numCache>
            </c:numRef>
          </c:val>
          <c:extLst>
            <c:ext xmlns:c16="http://schemas.microsoft.com/office/drawing/2014/chart" uri="{C3380CC4-5D6E-409C-BE32-E72D297353CC}">
              <c16:uniqueId val="{00000000-C9CF-451D-A174-F526DA3DE9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DB-49E7-A70D-3DE22AD1E8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DB-49E7-A70D-3DE22AD1E8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DB-49E7-A70D-3DE22AD1E8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Dash'!$A$5:$A$7</c:f>
              <c:strCache>
                <c:ptCount val="3"/>
                <c:pt idx="0">
                  <c:v>VIC</c:v>
                </c:pt>
                <c:pt idx="1">
                  <c:v>NSW</c:v>
                </c:pt>
                <c:pt idx="2">
                  <c:v>WA</c:v>
                </c:pt>
              </c:strCache>
            </c:strRef>
          </c:cat>
          <c:val>
            <c:numRef>
              <c:f>'Sales Dash'!$C$5:$C$7</c:f>
              <c:numCache>
                <c:formatCode>General</c:formatCode>
                <c:ptCount val="3"/>
                <c:pt idx="0">
                  <c:v>289</c:v>
                </c:pt>
                <c:pt idx="1">
                  <c:v>646</c:v>
                </c:pt>
                <c:pt idx="2">
                  <c:v>104</c:v>
                </c:pt>
              </c:numCache>
            </c:numRef>
          </c:val>
          <c:extLst>
            <c:ext xmlns:c16="http://schemas.microsoft.com/office/drawing/2014/chart" uri="{C3380CC4-5D6E-409C-BE32-E72D297353CC}">
              <c16:uniqueId val="{00000000-5F85-485B-81AD-117B2CA8FF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ser>
          <c:idx val="2"/>
          <c:order val="2"/>
          <c:tx>
            <c:strRef>
              <c:f>'Sales Dash'!$C$37</c:f>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ext>
              </c:extLst>
              <c:f>'Sales Dash'!$C$38:$C$41</c:f>
              <c:numCache>
                <c:formatCode>General</c:formatCode>
                <c:ptCount val="4"/>
                <c:pt idx="0">
                  <c:v>66</c:v>
                </c:pt>
                <c:pt idx="1">
                  <c:v>70</c:v>
                </c:pt>
                <c:pt idx="2">
                  <c:v>89</c:v>
                </c:pt>
                <c:pt idx="3">
                  <c:v>59</c:v>
                </c:pt>
              </c:numCache>
            </c:numRef>
          </c:val>
          <c:extLst>
            <c:ext xmlns:c16="http://schemas.microsoft.com/office/drawing/2014/chart" uri="{C3380CC4-5D6E-409C-BE32-E72D297353CC}">
              <c16:uniqueId val="{00000002-9DE9-46E3-B746-C7B97273CF67}"/>
            </c:ext>
          </c:extLst>
        </c:ser>
        <c:ser>
          <c:idx val="3"/>
          <c:order val="3"/>
          <c:tx>
            <c:strRef>
              <c:f>'Sales Dash'!$D$37</c:f>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ext>
              </c:extLst>
              <c:f>'Sales Dash'!$D$38:$D$41</c:f>
              <c:numCache>
                <c:formatCode>General</c:formatCode>
                <c:ptCount val="4"/>
                <c:pt idx="0">
                  <c:v>17</c:v>
                </c:pt>
                <c:pt idx="1">
                  <c:v>25</c:v>
                </c:pt>
                <c:pt idx="2">
                  <c:v>27</c:v>
                </c:pt>
                <c:pt idx="3">
                  <c:v>33</c:v>
                </c:pt>
              </c:numCache>
            </c:numRef>
          </c:val>
          <c:extLst>
            <c:ext xmlns:c16="http://schemas.microsoft.com/office/drawing/2014/chart" uri="{C3380CC4-5D6E-409C-BE32-E72D297353CC}">
              <c16:uniqueId val="{00000003-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ext>
        </c:extLst>
      </c:barChart>
      <c:lineChart>
        <c:grouping val="standard"/>
        <c:varyColors val="0"/>
        <c:ser>
          <c:idx val="4"/>
          <c:order val="4"/>
          <c:tx>
            <c:strRef>
              <c:f>'Sales Dash'!$E$37</c:f>
              <c:strCache>
                <c:ptCount val="1"/>
                <c:pt idx="0">
                  <c:v>Sales Total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Dash'!$E$38:$E$42</c15:sqref>
                  </c15:fullRef>
                </c:ext>
              </c:extLst>
              <c:f>'Sales Dash'!$E$38:$E$41</c:f>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ser>
        <c:dLbls>
          <c:showLegendKey val="0"/>
          <c:showVal val="0"/>
          <c:showCatName val="0"/>
          <c:showSerName val="0"/>
          <c:showPercent val="0"/>
          <c:showBubbleSize val="0"/>
        </c:dLbls>
        <c:marker val="1"/>
        <c:smooth val="0"/>
        <c:axId val="380708824"/>
        <c:axId val="380706856"/>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trendline>
            <c:spPr>
              <a:ln w="19050" cap="rnd">
                <a:solidFill>
                  <a:schemeClr val="accent2"/>
                </a:solidFill>
                <a:prstDash val="sysDot"/>
              </a:ln>
              <a:effectLst/>
            </c:spPr>
            <c:trendlineType val="exp"/>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'Sales Dash'!$C$37</c15:sqref>
                        </c15:formulaRef>
                      </c:ext>
                    </c:extLst>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15:formulaRef>
                          <c15:sqref>'Sales Dash'!$C$38:$C$41</c15:sqref>
                        </c15:formulaRef>
                      </c:ext>
                    </c:extLst>
                    <c:numCache>
                      <c:formatCode>General</c:formatCode>
                      <c:ptCount val="4"/>
                      <c:pt idx="0">
                        <c:v>66</c:v>
                      </c:pt>
                      <c:pt idx="1">
                        <c:v>70</c:v>
                      </c:pt>
                      <c:pt idx="2">
                        <c:v>89</c:v>
                      </c:pt>
                      <c:pt idx="3">
                        <c:v>59</c:v>
                      </c:pt>
                    </c:numCache>
                  </c:numRef>
                </c:val>
                <c:extLst xmlns:c15="http://schemas.microsoft.com/office/drawing/2012/chart">
                  <c:ext xmlns:c16="http://schemas.microsoft.com/office/drawing/2014/chart" uri="{C3380CC4-5D6E-409C-BE32-E72D297353CC}">
                    <c16:uniqueId val="{00000002-9DE9-46E3-B746-C7B97273CF6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'Sales Dash'!$D$37</c15:sqref>
                        </c15:formulaRef>
                      </c:ext>
                    </c:extLst>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15:formulaRef>
                          <c15:sqref>'Sales Dash'!$D$38:$D$41</c15:sqref>
                        </c15:formulaRef>
                      </c:ext>
                    </c:extLst>
                    <c:numCache>
                      <c:formatCode>General</c:formatCode>
                      <c:ptCount val="4"/>
                      <c:pt idx="0">
                        <c:v>17</c:v>
                      </c:pt>
                      <c:pt idx="1">
                        <c:v>25</c:v>
                      </c:pt>
                      <c:pt idx="2">
                        <c:v>27</c:v>
                      </c:pt>
                      <c:pt idx="3">
                        <c:v>33</c:v>
                      </c:pt>
                    </c:numCache>
                  </c:numRef>
                </c:val>
                <c:extLst xmlns:c15="http://schemas.microsoft.com/office/drawing/2012/chart">
                  <c:ext xmlns:c16="http://schemas.microsoft.com/office/drawing/2014/chart" uri="{C3380CC4-5D6E-409C-BE32-E72D297353CC}">
                    <c16:uniqueId val="{00000003-9DE9-46E3-B746-C7B97273CF67}"/>
                  </c:ext>
                </c:extLst>
              </c15:ser>
            </c15:filteredBarSeries>
          </c:ext>
        </c:extLst>
      </c:barChart>
      <c:lineChart>
        <c:grouping val="standard"/>
        <c:varyColors val="0"/>
        <c:dLbls>
          <c:showLegendKey val="0"/>
          <c:showVal val="0"/>
          <c:showCatName val="0"/>
          <c:showSerName val="0"/>
          <c:showPercent val="0"/>
          <c:showBubbleSize val="0"/>
        </c:dLbls>
        <c:marker val="1"/>
        <c:smooth val="0"/>
        <c:axId val="380708824"/>
        <c:axId val="380706856"/>
        <c:extLst>
          <c:ext xmlns:c15="http://schemas.microsoft.com/office/drawing/2012/chart" uri="{02D57815-91ED-43cb-92C2-25804820EDAC}">
            <c15:filteredLineSeries>
              <c15:ser>
                <c:idx val="4"/>
                <c:order val="4"/>
                <c:tx>
                  <c:strRef>
                    <c:extLst>
                      <c:ext uri="{02D57815-91ED-43cb-92C2-25804820EDAC}">
                        <c15:formulaRef>
                          <c15:sqref>'Sales Dash'!$E$37</c15:sqref>
                        </c15:formulaRef>
                      </c:ext>
                    </c:extLst>
                    <c:strCache>
                      <c:ptCount val="1"/>
                      <c:pt idx="0">
                        <c:v>Sales Total</c:v>
                      </c:pt>
                    </c:strCache>
                  </c:strRef>
                </c:tx>
                <c:spPr>
                  <a:ln w="28575" cap="rnd">
                    <a:solidFill>
                      <a:schemeClr val="accent5"/>
                    </a:solidFill>
                    <a:round/>
                  </a:ln>
                  <a:effectLst/>
                </c:spPr>
                <c:marker>
                  <c:symbol val="none"/>
                </c:marker>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Dash'!$E$38:$E$42</c15:sqref>
                        </c15:fullRef>
                        <c15:formulaRef>
                          <c15:sqref>'Sales Dash'!$E$38:$E$41</c15:sqref>
                        </c15:formulaRef>
                      </c:ext>
                    </c:extLst>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15:ser>
            </c15:filteredLineSeries>
          </c:ext>
        </c:extLst>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9709</xdr:colOff>
      <xdr:row>0</xdr:row>
      <xdr:rowOff>0</xdr:rowOff>
    </xdr:from>
    <xdr:to>
      <xdr:col>6</xdr:col>
      <xdr:colOff>21077</xdr:colOff>
      <xdr:row>10</xdr:row>
      <xdr:rowOff>19050</xdr:rowOff>
    </xdr:to>
    <xdr:graphicFrame macro="">
      <xdr:nvGraphicFramePr>
        <xdr:cNvPr id="2" name="Chart 1">
          <a:extLst>
            <a:ext uri="{FF2B5EF4-FFF2-40B4-BE49-F238E27FC236}">
              <a16:creationId xmlns:a16="http://schemas.microsoft.com/office/drawing/2014/main" id="{ED1987F9-138C-4729-97F3-372B47DF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312170</xdr:colOff>
      <xdr:row>15</xdr:row>
      <xdr:rowOff>5716</xdr:rowOff>
    </xdr:from>
    <xdr:to>
      <xdr:col>14</xdr:col>
      <xdr:colOff>168991</xdr:colOff>
      <xdr:row>30</xdr:row>
      <xdr:rowOff>7682</xdr:rowOff>
    </xdr:to>
    <xdr:graphicFrame macro="">
      <xdr:nvGraphicFramePr>
        <xdr:cNvPr id="3" name="Chart 2">
          <a:extLst>
            <a:ext uri="{FF2B5EF4-FFF2-40B4-BE49-F238E27FC236}">
              <a16:creationId xmlns:a16="http://schemas.microsoft.com/office/drawing/2014/main" id="{6676936E-8FB3-44E8-AA83-D09CAB75F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312297</xdr:colOff>
      <xdr:row>0</xdr:row>
      <xdr:rowOff>0</xdr:rowOff>
    </xdr:from>
    <xdr:to>
      <xdr:col>9</xdr:col>
      <xdr:colOff>61</xdr:colOff>
      <xdr:row>15</xdr:row>
      <xdr:rowOff>737</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CE910B91-702E-4887-B637-AA79B05DF0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168879" y="0"/>
              <a:ext cx="1805940" cy="276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142415</xdr:colOff>
      <xdr:row>0</xdr:row>
      <xdr:rowOff>0</xdr:rowOff>
    </xdr:from>
    <xdr:to>
      <xdr:col>11</xdr:col>
      <xdr:colOff>513521</xdr:colOff>
      <xdr:row>15</xdr:row>
      <xdr:rowOff>737</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4E2EF8A4-6BD0-43F1-887F-E225165720D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115268" y="0"/>
              <a:ext cx="1851660" cy="276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653969</xdr:colOff>
      <xdr:row>0</xdr:row>
      <xdr:rowOff>0</xdr:rowOff>
    </xdr:from>
    <xdr:to>
      <xdr:col>14</xdr:col>
      <xdr:colOff>168809</xdr:colOff>
      <xdr:row>14</xdr:row>
      <xdr:rowOff>169852</xdr:rowOff>
    </xdr:to>
    <mc:AlternateContent xmlns:mc="http://schemas.openxmlformats.org/markup-compatibility/2006">
      <mc:Choice xmlns:a14="http://schemas.microsoft.com/office/drawing/2010/main" Requires="a14">
        <xdr:graphicFrame macro="">
          <xdr:nvGraphicFramePr>
            <xdr:cNvPr id="12" name="Account Manager">
              <a:extLst>
                <a:ext uri="{FF2B5EF4-FFF2-40B4-BE49-F238E27FC236}">
                  <a16:creationId xmlns:a16="http://schemas.microsoft.com/office/drawing/2014/main" id="{EA4174DE-98FB-45E3-AB13-9F2E0A86F310}"/>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9105471" y="0"/>
              <a:ext cx="1821180" cy="2754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136072</xdr:colOff>
      <xdr:row>19</xdr:row>
      <xdr:rowOff>0</xdr:rowOff>
    </xdr:from>
    <xdr:to>
      <xdr:col>14</xdr:col>
      <xdr:colOff>127909</xdr:colOff>
      <xdr:row>34</xdr:row>
      <xdr:rowOff>48986</xdr:rowOff>
    </xdr:to>
    <xdr:graphicFrame macro="">
      <xdr:nvGraphicFramePr>
        <xdr:cNvPr id="2" name="Chart 1">
          <a:extLst>
            <a:ext uri="{FF2B5EF4-FFF2-40B4-BE49-F238E27FC236}">
              <a16:creationId xmlns:a16="http://schemas.microsoft.com/office/drawing/2014/main" id="{7E835B6D-E892-438B-B3DC-F37F047C0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136072</xdr:colOff>
      <xdr:row>2</xdr:row>
      <xdr:rowOff>174173</xdr:rowOff>
    </xdr:from>
    <xdr:to>
      <xdr:col>14</xdr:col>
      <xdr:colOff>157843</xdr:colOff>
      <xdr:row>18</xdr:row>
      <xdr:rowOff>93259</xdr:rowOff>
    </xdr:to>
    <xdr:graphicFrame macro="">
      <xdr:nvGraphicFramePr>
        <xdr:cNvPr id="3" name="Chart 2">
          <a:extLst>
            <a:ext uri="{FF2B5EF4-FFF2-40B4-BE49-F238E27FC236}">
              <a16:creationId xmlns:a16="http://schemas.microsoft.com/office/drawing/2014/main" id="{2A378030-AA50-499F-AC81-A648F3E10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151190</xdr:colOff>
      <xdr:row>2</xdr:row>
      <xdr:rowOff>162078</xdr:rowOff>
    </xdr:from>
    <xdr:to>
      <xdr:col>6</xdr:col>
      <xdr:colOff>1683378</xdr:colOff>
      <xdr:row>18</xdr:row>
      <xdr:rowOff>81164</xdr:rowOff>
    </xdr:to>
    <xdr:graphicFrame macro="">
      <xdr:nvGraphicFramePr>
        <xdr:cNvPr id="9" name="Chart 8">
          <a:extLst>
            <a:ext uri="{FF2B5EF4-FFF2-40B4-BE49-F238E27FC236}">
              <a16:creationId xmlns:a16="http://schemas.microsoft.com/office/drawing/2014/main" id="{85B6F4A4-D1F4-49FC-B883-9F6EA7ED0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2720</xdr:rowOff>
    </xdr:from>
    <xdr:to>
      <xdr:col>3</xdr:col>
      <xdr:colOff>827314</xdr:colOff>
      <xdr:row>57</xdr:row>
      <xdr:rowOff>155120</xdr:rowOff>
    </xdr:to>
    <xdr:graphicFrame macro="">
      <xdr:nvGraphicFramePr>
        <xdr:cNvPr id="4" name="Chart 3">
          <a:extLst>
            <a:ext uri="{FF2B5EF4-FFF2-40B4-BE49-F238E27FC236}">
              <a16:creationId xmlns:a16="http://schemas.microsoft.com/office/drawing/2014/main" id="{36A04D01-A3CB-4D14-962A-F54297455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1034142</xdr:colOff>
      <xdr:row>43</xdr:row>
      <xdr:rowOff>2720</xdr:rowOff>
    </xdr:from>
    <xdr:to>
      <xdr:col>8</xdr:col>
      <xdr:colOff>391885</xdr:colOff>
      <xdr:row>57</xdr:row>
      <xdr:rowOff>155120</xdr:rowOff>
    </xdr:to>
    <xdr:graphicFrame macro="">
      <xdr:nvGraphicFramePr>
        <xdr:cNvPr id="6" name="Chart 5">
          <a:extLst>
            <a:ext uri="{FF2B5EF4-FFF2-40B4-BE49-F238E27FC236}">
              <a16:creationId xmlns:a16="http://schemas.microsoft.com/office/drawing/2014/main" id="{78BEAADE-BD91-4536-B995-41C5CEBD4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6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2/11/2013"/>
          <s v="Qtr1"/>
          <s v="Qtr2"/>
          <s v="Qtr3"/>
          <s v="Qtr4"/>
          <s v="&gt;2/8/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2/11/2013"/>
          <s v="2013"/>
          <s v="2014"/>
          <s v="2015"/>
          <s v="2016"/>
          <s v="2017"/>
          <s v="&gt;2/8/2017"/>
        </groupItems>
      </fieldGroup>
    </cacheField>
  </cacheFields>
  <extLst>
    <ext xmlns:x14="http://schemas.microsoft.com/office/spreadsheetml/2009/9/main" uri="{725AE2AE-9491-48be-B2B4-4EB974FC3084}">
      <x14:pivotCacheDefinition pivotCacheId="653976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Sum of Total"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G28" firstHeaderRow="1" firstDataRow="2" firstDataCol="1"/>
  <pivotFields count="26">
    <pivotField subtotalTop="0" showAll="0"/>
    <pivotField numFmtId="14" subtotalTop="0" showAll="0">
      <items count="7">
        <item x="0"/>
        <item x="1"/>
        <item x="2"/>
        <item x="3"/>
        <item x="4"/>
        <item x="5"/>
        <item t="default"/>
      </items>
    </pivotField>
    <pivotField axis="axisCol" subtotalTop="0" showAll="0">
      <items count="6">
        <item x="0"/>
        <item x="1"/>
        <item x="2"/>
        <item x="3"/>
        <item x="4"/>
        <item t="default"/>
      </items>
    </pivotField>
    <pivotField subtotalTop="0" showAll="0"/>
    <pivotField subtotalTop="0" showAll="0"/>
    <pivotField subtotalTop="0" showAll="0"/>
    <pivotField subtotalTop="0" showAll="0">
      <items count="4">
        <item x="1"/>
        <item x="0"/>
        <item x="2"/>
        <item t="default"/>
      </items>
    </pivotField>
    <pivotField subtotalTop="0" showAll="0"/>
    <pivotField axis="axisRow"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8"/>
  </rowFields>
  <rowItems count="15">
    <i>
      <x/>
    </i>
    <i>
      <x v="1"/>
    </i>
    <i>
      <x v="2"/>
    </i>
    <i>
      <x v="3"/>
    </i>
    <i>
      <x v="4"/>
    </i>
    <i>
      <x v="5"/>
    </i>
    <i>
      <x v="6"/>
    </i>
    <i>
      <x v="7"/>
    </i>
    <i>
      <x v="8"/>
    </i>
    <i>
      <x v="9"/>
    </i>
    <i>
      <x v="10"/>
    </i>
    <i>
      <x v="11"/>
    </i>
    <i>
      <x v="12"/>
    </i>
    <i>
      <x v="13"/>
    </i>
    <i t="grand">
      <x/>
    </i>
  </rowItems>
  <colFields count="1">
    <field x="2"/>
  </colFields>
  <colItems count="6">
    <i>
      <x/>
    </i>
    <i>
      <x v="1"/>
    </i>
    <i>
      <x v="2"/>
    </i>
    <i>
      <x v="3"/>
    </i>
    <i>
      <x v="4"/>
    </i>
    <i t="grand">
      <x/>
    </i>
  </colItems>
  <dataFields count="1">
    <dataField name="Sum of Total"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FD7BE0-339E-4A7F-8EA5-36ED0976B19E}"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rowPageCount="1" colPageCount="1"/>
  <pivotFields count="26">
    <pivotField showAll="0"/>
    <pivotField axis="axisRow" numFmtId="14" showAll="0">
      <items count="7">
        <item x="0"/>
        <item x="1"/>
        <item x="2"/>
        <item x="3"/>
        <item x="4"/>
        <item x="5"/>
        <item t="default"/>
      </items>
    </pivotField>
    <pivotField showAll="0">
      <items count="6">
        <item x="0"/>
        <item x="1"/>
        <item x="2"/>
        <item x="3"/>
        <item x="4"/>
        <item t="default"/>
      </items>
    </pivotField>
    <pivotField showAll="0"/>
    <pivotField showAll="0"/>
    <pivotField showAll="0"/>
    <pivotField axis="axisRow" showAll="0" sortType="ascending">
      <items count="4">
        <item x="1"/>
        <item x="0"/>
        <item x="2"/>
        <item t="default" sd="0"/>
      </items>
      <autoSortScope>
        <pivotArea dataOnly="0" outline="0" fieldPosition="0">
          <references count="1">
            <reference field="4294967294" count="1" selected="0">
              <x v="0"/>
            </reference>
          </references>
        </pivotArea>
      </autoSortScope>
    </pivotField>
    <pivotField showAll="0"/>
    <pivotField axis="axisPage" showAll="0">
      <items count="15">
        <item x="9"/>
        <item x="10"/>
        <item x="1"/>
        <item h="1" x="2"/>
        <item h="1" x="11"/>
        <item h="1" x="5"/>
        <item h="1" x="3"/>
        <item h="1" x="4"/>
        <item h="1" x="12"/>
        <item h="1" x="13"/>
        <item h="1" x="6"/>
        <item h="1" x="7"/>
        <item h="1" x="8"/>
        <item h="1"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axis="axisCol" showAll="0">
      <items count="8">
        <item h="1" x="0"/>
        <item h="1" x="1"/>
        <item h="1" x="2"/>
        <item x="3"/>
        <item x="4"/>
        <item h="1" x="5"/>
        <item h="1" x="6"/>
        <item t="default"/>
      </items>
    </pivotField>
  </pivotFields>
  <rowFields count="2">
    <field x="6"/>
    <field x="1"/>
  </rowFields>
  <rowItems count="6">
    <i>
      <x/>
    </i>
    <i r="1">
      <x v="1"/>
    </i>
    <i r="1">
      <x v="2"/>
    </i>
    <i r="1">
      <x v="3"/>
    </i>
    <i r="1">
      <x v="4"/>
    </i>
    <i t="grand">
      <x/>
    </i>
  </rowItems>
  <colFields count="1">
    <field x="25"/>
  </colFields>
  <colItems count="3">
    <i>
      <x v="3"/>
    </i>
    <i>
      <x v="4"/>
    </i>
    <i t="grand">
      <x/>
    </i>
  </colItems>
  <pageFields count="1">
    <pageField fld="8" item="0" hier="-1"/>
  </pageFields>
  <dataFields count="1">
    <dataField name="Sum of Total" fld="24" baseField="0" baseItem="0" numFmtId="164"/>
  </dataFields>
  <formats count="1">
    <format dxfId="6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D7BE0-339E-4A7F-8EA5-36ED0976B19E}"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rowPageCount="1" colPageCount="1"/>
  <pivotFields count="26">
    <pivotField showAll="0"/>
    <pivotField axis="axisRow" numFmtId="14" showAll="0">
      <items count="7">
        <item x="0"/>
        <item x="1"/>
        <item x="2"/>
        <item x="3"/>
        <item x="4"/>
        <item x="5"/>
        <item t="default"/>
      </items>
    </pivotField>
    <pivotField showAll="0">
      <items count="6">
        <item x="0"/>
        <item x="1"/>
        <item x="2"/>
        <item x="3"/>
        <item x="4"/>
        <item t="default"/>
      </items>
    </pivotField>
    <pivotField showAll="0"/>
    <pivotField showAll="0"/>
    <pivotField showAll="0"/>
    <pivotField axis="axisRow" showAll="0" sortType="ascending">
      <items count="4">
        <item x="1"/>
        <item x="0"/>
        <item x="2"/>
        <item t="default" sd="0"/>
      </items>
      <autoSortScope>
        <pivotArea dataOnly="0" outline="0" fieldPosition="0">
          <references count="1">
            <reference field="4294967294" count="1" selected="0">
              <x v="0"/>
            </reference>
          </references>
        </pivotArea>
      </autoSortScope>
    </pivotField>
    <pivotField showAll="0"/>
    <pivotField axis="axisPage" showAll="0">
      <items count="15">
        <item x="9"/>
        <item x="10"/>
        <item x="1"/>
        <item h="1" x="2"/>
        <item h="1" x="11"/>
        <item h="1" x="5"/>
        <item h="1" x="3"/>
        <item h="1" x="4"/>
        <item h="1" x="12"/>
        <item h="1" x="13"/>
        <item h="1" x="6"/>
        <item h="1" x="7"/>
        <item h="1" x="8"/>
        <item h="1"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axis="axisCol" showAll="0">
      <items count="8">
        <item h="1" x="0"/>
        <item h="1" x="1"/>
        <item h="1" x="2"/>
        <item x="3"/>
        <item x="4"/>
        <item h="1" x="5"/>
        <item h="1" x="6"/>
        <item t="default"/>
      </items>
    </pivotField>
  </pivotFields>
  <rowFields count="2">
    <field x="6"/>
    <field x="1"/>
  </rowFields>
  <rowItems count="6">
    <i>
      <x/>
    </i>
    <i r="1">
      <x v="1"/>
    </i>
    <i r="1">
      <x v="2"/>
    </i>
    <i r="1">
      <x v="3"/>
    </i>
    <i r="1">
      <x v="4"/>
    </i>
    <i t="grand">
      <x/>
    </i>
  </rowItems>
  <colFields count="1">
    <field x="25"/>
  </colFields>
  <colItems count="3">
    <i>
      <x v="3"/>
    </i>
    <i>
      <x v="4"/>
    </i>
    <i t="grand">
      <x/>
    </i>
  </colItems>
  <pageFields count="1">
    <pageField fld="8" item="1" hier="-1"/>
  </pageFields>
  <dataFields count="1">
    <dataField name="Sum of Total" fld="24" baseField="0" baseItem="0" numFmtId="164"/>
  </dataFields>
  <formats count="1">
    <format dxfId="6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D7BE0-339E-4A7F-8EA5-36ED0976B19E}"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rowPageCount="1" colPageCount="1"/>
  <pivotFields count="26">
    <pivotField showAll="0"/>
    <pivotField axis="axisRow" numFmtId="14" showAll="0">
      <items count="7">
        <item x="0"/>
        <item x="1"/>
        <item x="2"/>
        <item x="3"/>
        <item x="4"/>
        <item x="5"/>
        <item t="default"/>
      </items>
    </pivotField>
    <pivotField showAll="0">
      <items count="6">
        <item x="0"/>
        <item x="1"/>
        <item x="2"/>
        <item x="3"/>
        <item x="4"/>
        <item t="default"/>
      </items>
    </pivotField>
    <pivotField showAll="0"/>
    <pivotField showAll="0"/>
    <pivotField showAll="0"/>
    <pivotField axis="axisRow" showAll="0" sortType="ascending">
      <items count="4">
        <item x="1"/>
        <item x="0"/>
        <item x="2"/>
        <item t="default" sd="0"/>
      </items>
      <autoSortScope>
        <pivotArea dataOnly="0" outline="0" fieldPosition="0">
          <references count="1">
            <reference field="4294967294" count="1" selected="0">
              <x v="0"/>
            </reference>
          </references>
        </pivotArea>
      </autoSortScope>
    </pivotField>
    <pivotField showAll="0"/>
    <pivotField axis="axisPage" showAll="0">
      <items count="15">
        <item x="9"/>
        <item x="10"/>
        <item x="1"/>
        <item h="1" x="2"/>
        <item h="1" x="11"/>
        <item h="1" x="5"/>
        <item h="1" x="3"/>
        <item h="1" x="4"/>
        <item h="1" x="12"/>
        <item h="1" x="13"/>
        <item h="1" x="6"/>
        <item h="1" x="7"/>
        <item h="1" x="8"/>
        <item h="1"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axis="axisCol" showAll="0">
      <items count="8">
        <item h="1" x="0"/>
        <item h="1" x="1"/>
        <item h="1" x="2"/>
        <item x="3"/>
        <item x="4"/>
        <item h="1" x="5"/>
        <item h="1" x="6"/>
        <item t="default"/>
      </items>
    </pivotField>
  </pivotFields>
  <rowFields count="2">
    <field x="6"/>
    <field x="1"/>
  </rowFields>
  <rowItems count="6">
    <i>
      <x v="1"/>
    </i>
    <i r="1">
      <x v="1"/>
    </i>
    <i r="1">
      <x v="2"/>
    </i>
    <i r="1">
      <x v="3"/>
    </i>
    <i r="1">
      <x v="4"/>
    </i>
    <i t="grand">
      <x/>
    </i>
  </rowItems>
  <colFields count="1">
    <field x="25"/>
  </colFields>
  <colItems count="3">
    <i>
      <x v="3"/>
    </i>
    <i>
      <x v="4"/>
    </i>
    <i t="grand">
      <x/>
    </i>
  </colItems>
  <pageFields count="1">
    <pageField fld="8" item="2" hier="-1"/>
  </pageFields>
  <dataFields count="1">
    <dataField name="Sum of Total" fld="24" baseField="0" baseItem="0" numFmtId="164"/>
  </dataFields>
  <formats count="1">
    <format dxfId="6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D7BE0-339E-4A7F-8EA5-36ED0976B19E}" name="Regional Pivot"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6:E30" firstHeaderRow="1" firstDataRow="2" firstDataCol="1" rowPageCount="1" colPageCount="1"/>
  <pivotFields count="26">
    <pivotField subtotalTop="0" showAll="0"/>
    <pivotField axis="axisRow" numFmtId="14" subtotalTop="0" showAll="0">
      <items count="7">
        <item x="0"/>
        <item x="1"/>
        <item x="2"/>
        <item x="3"/>
        <item x="4"/>
        <item x="5"/>
        <item t="default"/>
      </items>
    </pivotField>
    <pivotField subtotalTop="0" showAll="0">
      <items count="6">
        <item x="0"/>
        <item x="1"/>
        <item x="2"/>
        <item x="3"/>
        <item x="4"/>
        <item t="default"/>
      </items>
    </pivotField>
    <pivotField subtotalTop="0" showAll="0"/>
    <pivotField subtotalTop="0" showAll="0"/>
    <pivotField subtotalTop="0" showAll="0"/>
    <pivotField axis="axisCol" subtotalTop="0" showAll="0" sortType="ascending">
      <items count="4">
        <item x="1"/>
        <item x="0"/>
        <item x="2"/>
        <item t="default" sd="0"/>
      </items>
      <autoSortScope>
        <pivotArea dataOnly="0" outline="0" fieldPosition="0">
          <references count="1">
            <reference field="4294967294" count="1" selected="0">
              <x v="0"/>
            </reference>
          </references>
        </pivotArea>
      </autoSortScope>
    </pivotField>
    <pivotField subtotalTop="0" showAll="0">
      <items count="5">
        <item x="2"/>
        <item x="1"/>
        <item x="0"/>
        <item x="3"/>
        <item t="default"/>
      </items>
    </pivotField>
    <pivotField axis="axisPage" subtotalTop="0" multipleItemSelectionAllowed="1"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axis="axisRow" subtotalTop="0" showAll="0">
      <items count="8">
        <item h="1" x="0"/>
        <item h="1" x="1"/>
        <item h="1" x="2"/>
        <item x="3"/>
        <item x="4"/>
        <item h="1" x="5"/>
        <item h="1" x="6"/>
        <item t="default"/>
      </items>
    </pivotField>
  </pivotFields>
  <rowFields count="2">
    <field x="25"/>
    <field x="1"/>
  </rowFields>
  <rowItems count="13">
    <i>
      <x v="3"/>
    </i>
    <i r="1">
      <x v="1"/>
    </i>
    <i r="1">
      <x v="2"/>
    </i>
    <i r="1">
      <x v="3"/>
    </i>
    <i r="1">
      <x v="4"/>
    </i>
    <i t="default">
      <x v="3"/>
    </i>
    <i>
      <x v="4"/>
    </i>
    <i r="1">
      <x v="1"/>
    </i>
    <i r="1">
      <x v="2"/>
    </i>
    <i r="1">
      <x v="3"/>
    </i>
    <i r="1">
      <x v="4"/>
    </i>
    <i t="default">
      <x v="4"/>
    </i>
    <i t="grand">
      <x/>
    </i>
  </rowItems>
  <colFields count="1">
    <field x="6"/>
  </colFields>
  <colItems count="4">
    <i>
      <x v="2"/>
    </i>
    <i>
      <x v="1"/>
    </i>
    <i>
      <x/>
    </i>
    <i t="grand">
      <x/>
    </i>
  </colItems>
  <pageFields count="1">
    <pageField fld="8" hier="-1"/>
  </pageFields>
  <dataFields count="1">
    <dataField name="Sum of Total" fld="24" baseField="0" baseItem="0" numFmtId="164"/>
  </dataFields>
  <formats count="1">
    <format dxfId="8">
      <pivotArea outline="0" fieldPosition="0">
        <references count="1">
          <reference field="4294967294" count="1">
            <x v="0"/>
          </reference>
        </references>
      </pivotArea>
    </format>
  </formats>
  <chartFormats count="27">
    <chartFormat chart="0" format="0" series="1">
      <pivotArea type="data" outline="0" fieldPosition="0">
        <references count="2">
          <reference field="4294967294" count="1" selected="0">
            <x v="0"/>
          </reference>
          <reference field="25" count="1" selected="0">
            <x v="3"/>
          </reference>
        </references>
      </pivotArea>
    </chartFormat>
    <chartFormat chart="0" format="1" series="1">
      <pivotArea type="data" outline="0" fieldPosition="0">
        <references count="2">
          <reference field="4294967294" count="1" selected="0">
            <x v="0"/>
          </reference>
          <reference field="25" count="1" selected="0">
            <x v="4"/>
          </reference>
        </references>
      </pivotArea>
    </chartFormat>
    <chartFormat chart="0" format="2" series="1">
      <pivotArea type="data" outline="0" fieldPosition="0">
        <references count="3">
          <reference field="4294967294" count="1" selected="0">
            <x v="0"/>
          </reference>
          <reference field="1" count="1" selected="0">
            <x v="3"/>
          </reference>
          <reference field="6" count="1" selected="0">
            <x v="2"/>
          </reference>
        </references>
      </pivotArea>
    </chartFormat>
    <chartFormat chart="0" format="3" series="1">
      <pivotArea type="data" outline="0" fieldPosition="0">
        <references count="3">
          <reference field="4294967294" count="1" selected="0">
            <x v="0"/>
          </reference>
          <reference field="1" count="1" selected="0">
            <x v="4"/>
          </reference>
          <reference field="6" count="1" selected="0">
            <x v="2"/>
          </reference>
        </references>
      </pivotArea>
    </chartFormat>
    <chartFormat chart="0" format="4" series="1">
      <pivotArea type="data" outline="0" fieldPosition="0">
        <references count="3">
          <reference field="4294967294" count="1" selected="0">
            <x v="0"/>
          </reference>
          <reference field="1" count="1" selected="0">
            <x v="1"/>
          </reference>
          <reference field="6" count="1" selected="0">
            <x v="1"/>
          </reference>
        </references>
      </pivotArea>
    </chartFormat>
    <chartFormat chart="0" format="5" series="1">
      <pivotArea type="data" outline="0" fieldPosition="0">
        <references count="3">
          <reference field="4294967294" count="1" selected="0">
            <x v="0"/>
          </reference>
          <reference field="1" count="1" selected="0">
            <x v="2"/>
          </reference>
          <reference field="6" count="1" selected="0">
            <x v="1"/>
          </reference>
        </references>
      </pivotArea>
    </chartFormat>
    <chartFormat chart="0" format="6" series="1">
      <pivotArea type="data" outline="0" fieldPosition="0">
        <references count="3">
          <reference field="4294967294" count="1" selected="0">
            <x v="0"/>
          </reference>
          <reference field="1" count="1" selected="0">
            <x v="3"/>
          </reference>
          <reference field="6" count="1" selected="0">
            <x v="1"/>
          </reference>
        </references>
      </pivotArea>
    </chartFormat>
    <chartFormat chart="0" format="7" series="1">
      <pivotArea type="data" outline="0" fieldPosition="0">
        <references count="3">
          <reference field="4294967294" count="1" selected="0">
            <x v="0"/>
          </reference>
          <reference field="1" count="1" selected="0">
            <x v="4"/>
          </reference>
          <reference field="6" count="1" selected="0">
            <x v="1"/>
          </reference>
        </references>
      </pivotArea>
    </chartFormat>
    <chartFormat chart="0" format="8" series="1">
      <pivotArea type="data" outline="0" fieldPosition="0">
        <references count="3">
          <reference field="4294967294" count="1" selected="0">
            <x v="0"/>
          </reference>
          <reference field="1" count="1" selected="0">
            <x v="1"/>
          </reference>
          <reference field="6" count="1" selected="0">
            <x v="0"/>
          </reference>
        </references>
      </pivotArea>
    </chartFormat>
    <chartFormat chart="0" format="9" series="1">
      <pivotArea type="data" outline="0" fieldPosition="0">
        <references count="3">
          <reference field="4294967294" count="1" selected="0">
            <x v="0"/>
          </reference>
          <reference field="1" count="1" selected="0">
            <x v="2"/>
          </reference>
          <reference field="6" count="1" selected="0">
            <x v="0"/>
          </reference>
        </references>
      </pivotArea>
    </chartFormat>
    <chartFormat chart="0" format="10" series="1">
      <pivotArea type="data" outline="0" fieldPosition="0">
        <references count="3">
          <reference field="4294967294" count="1" selected="0">
            <x v="0"/>
          </reference>
          <reference field="1" count="1" selected="0">
            <x v="3"/>
          </reference>
          <reference field="6" count="1" selected="0">
            <x v="0"/>
          </reference>
        </references>
      </pivotArea>
    </chartFormat>
    <chartFormat chart="0" format="11" series="1">
      <pivotArea type="data" outline="0" fieldPosition="0">
        <references count="3">
          <reference field="4294967294" count="1" selected="0">
            <x v="0"/>
          </reference>
          <reference field="1" count="1" selected="0">
            <x v="4"/>
          </reference>
          <reference field="6" count="1" selected="0">
            <x v="0"/>
          </reference>
        </references>
      </pivotArea>
    </chartFormat>
    <chartFormat chart="0" format="12" series="1">
      <pivotArea type="data" outline="0" fieldPosition="0">
        <references count="3">
          <reference field="4294967294" count="1" selected="0">
            <x v="0"/>
          </reference>
          <reference field="1" count="1" selected="0">
            <x v="1"/>
          </reference>
          <reference field="6"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6" count="1" selected="0">
            <x v="2"/>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1"/>
          </reference>
        </references>
      </pivotArea>
    </chartFormat>
    <chartFormat chart="0" format="16" series="1">
      <pivotArea type="data" outline="0" fieldPosition="0">
        <references count="2">
          <reference field="4294967294" count="1" selected="0">
            <x v="0"/>
          </reference>
          <reference field="6" count="1" selected="0">
            <x v="0"/>
          </reference>
        </references>
      </pivotArea>
    </chartFormat>
    <chartFormat chart="0" format="17"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18"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19"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20"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21"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22"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23"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6" count="1" selected="0">
            <x v="2"/>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3A029A-61CB-42E9-BD0A-4C236E9EE043}"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26">
    <pivotField showAll="0"/>
    <pivotField numFmtId="14" showAll="0">
      <items count="7">
        <item x="0"/>
        <item x="1"/>
        <item x="2"/>
        <item x="3"/>
        <item x="4"/>
        <item x="5"/>
        <item t="default"/>
      </items>
    </pivotField>
    <pivotField showAll="0"/>
    <pivotField showAll="0"/>
    <pivotField showAll="0"/>
    <pivotField showAll="0"/>
    <pivotField showAll="0"/>
    <pivotField axis="axisRow" showAll="0">
      <items count="5">
        <item x="2"/>
        <item x="1"/>
        <item x="0"/>
        <item x="3"/>
        <item t="default"/>
      </items>
    </pivotField>
    <pivotField showAll="0">
      <items count="15">
        <item x="9"/>
        <item x="10"/>
        <item x="1"/>
        <item x="2"/>
        <item x="11"/>
        <item x="5"/>
        <item x="3"/>
        <item x="4"/>
        <item x="12"/>
        <item x="13"/>
        <item x="6"/>
        <item x="7"/>
        <item x="8"/>
        <item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2C83DAF-8EB2-466A-A690-E7E7D794D77E}" sourceName="State">
  <pivotTables>
    <pivotTable tabId="12" name="Regional Pivot"/>
  </pivotTables>
  <data>
    <tabular pivotCacheId="65397690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2FB3E0A-7B92-4A09-B90F-B7425DE9EC44}" sourceName="Customer Type">
  <pivotTables>
    <pivotTable tabId="12" name="Regional Pivot"/>
  </pivotTables>
  <data>
    <tabular pivotCacheId="653976902">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55844CAF-7CCF-45CC-BF0C-EDA8DAE27FAB}" sourceName="Account Manager">
  <pivotTables>
    <pivotTable tabId="12" name="Regional Pivot"/>
    <pivotTable tabId="12" name="PivotTable1"/>
  </pivotTables>
  <data>
    <tabular pivotCacheId="653976902">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110480A-85C5-4B98-A3AD-5AE5B140C307}" cache="Slicer_State" caption="State" rowHeight="234950"/>
  <slicer name="Customer Type" xr10:uid="{CD9D00C0-FADB-4DF9-B555-11CA1CC67B58}" cache="Slicer_Customer_Type" caption="Customer Type" style="SlicerStyleOther1" rowHeight="234950"/>
  <slicer name="Account Manager" xr10:uid="{217546D6-DC87-436F-AF6F-5589BB03B7C1}" cache="Slicer_Account_Manager" caption="Account Manager"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92" headerRowCellStyle="Accent5" dataCellStyle="Percent">
  <autoFilter ref="A5:Y1044" xr:uid="{00000000-0009-0000-0100-000001000000}"/>
  <tableColumns count="25">
    <tableColumn id="1" xr3:uid="{00000000-0010-0000-0000-000001000000}" name="Order No" dataDxfId="91"/>
    <tableColumn id="2" xr3:uid="{00000000-0010-0000-0000-000002000000}" name="Order Date" dataDxfId="90"/>
    <tableColumn id="3" xr3:uid="{00000000-0010-0000-0000-000003000000}" name="Order Year" dataDxfId="89">
      <calculatedColumnFormula>TEXT(B6,"yyyy")</calculatedColumnFormula>
    </tableColumn>
    <tableColumn id="4" xr3:uid="{00000000-0010-0000-0000-000004000000}" name="Customer Name" dataDxfId="88"/>
    <tableColumn id="5" xr3:uid="{00000000-0010-0000-0000-000005000000}" name="Address" dataDxfId="87"/>
    <tableColumn id="6" xr3:uid="{00000000-0010-0000-0000-000006000000}" name="City" dataDxfId="86"/>
    <tableColumn id="7" xr3:uid="{00000000-0010-0000-0000-000007000000}" name="State" dataDxfId="85"/>
    <tableColumn id="8" xr3:uid="{00000000-0010-0000-0000-000008000000}" name="Customer Type" dataDxfId="84"/>
    <tableColumn id="9" xr3:uid="{00000000-0010-0000-0000-000009000000}" name="Account Manager" dataDxfId="83"/>
    <tableColumn id="10" xr3:uid="{00000000-0010-0000-0000-00000A000000}" name="Order Priority" dataDxfId="82"/>
    <tableColumn id="11" xr3:uid="{00000000-0010-0000-0000-00000B000000}" name="Product Name" dataDxfId="81"/>
    <tableColumn id="12" xr3:uid="{00000000-0010-0000-0000-00000C000000}" name="Product Category" dataDxfId="80"/>
    <tableColumn id="13" xr3:uid="{00000000-0010-0000-0000-00000D000000}" name="Product Container" dataDxfId="79"/>
    <tableColumn id="14" xr3:uid="{00000000-0010-0000-0000-00000E000000}" name="Ship Mode" dataDxfId="78"/>
    <tableColumn id="15" xr3:uid="{00000000-0010-0000-0000-00000F000000}" name="Ship Date" dataDxfId="77"/>
    <tableColumn id="16" xr3:uid="{00000000-0010-0000-0000-000010000000}" name="Cost Price" dataDxfId="76"/>
    <tableColumn id="17" xr3:uid="{00000000-0010-0000-0000-000011000000}" name="Retail Price" dataDxfId="75"/>
    <tableColumn id="18" xr3:uid="{00000000-0010-0000-0000-000012000000}" name="Profit Margin" dataDxfId="74">
      <calculatedColumnFormula>Q6-P6</calculatedColumnFormula>
    </tableColumn>
    <tableColumn id="19" xr3:uid="{00000000-0010-0000-0000-000013000000}" name="Order Quantity" dataDxfId="73"/>
    <tableColumn id="20" xr3:uid="{00000000-0010-0000-0000-000014000000}" name="Sub Total" dataDxfId="72">
      <calculatedColumnFormula>Q6*S6</calculatedColumnFormula>
    </tableColumn>
    <tableColumn id="21" xr3:uid="{00000000-0010-0000-0000-000015000000}" name="Discount %" dataDxfId="71" dataCellStyle="Percent"/>
    <tableColumn id="22" xr3:uid="{00000000-0010-0000-0000-000016000000}" name="Discount $" dataDxfId="70" dataCellStyle="Percent">
      <calculatedColumnFormula>T6*U6</calculatedColumnFormula>
    </tableColumn>
    <tableColumn id="23" xr3:uid="{00000000-0010-0000-0000-000017000000}" name="Order Total" dataDxfId="69" dataCellStyle="Percent">
      <calculatedColumnFormula>T6-V6</calculatedColumnFormula>
    </tableColumn>
    <tableColumn id="24" xr3:uid="{00000000-0010-0000-0000-000018000000}" name="Shipping Cost" dataDxfId="68"/>
    <tableColumn id="25" xr3:uid="{00000000-0010-0000-0000-000019000000}" name="Total" dataDxfId="67">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28"/>
  <sheetViews>
    <sheetView workbookViewId="0">
      <selection activeCell="A12" sqref="A12"/>
    </sheetView>
  </sheetViews>
  <sheetFormatPr defaultRowHeight="14.4" x14ac:dyDescent="0.3"/>
  <cols>
    <col min="1" max="1" width="18" bestFit="1" customWidth="1"/>
    <col min="2" max="2" width="15.77734375" bestFit="1" customWidth="1"/>
    <col min="3" max="5" width="12" bestFit="1" customWidth="1"/>
    <col min="6" max="6" width="11" bestFit="1" customWidth="1"/>
    <col min="7" max="7" width="12" bestFit="1" customWidth="1"/>
  </cols>
  <sheetData>
    <row r="3" spans="1:7" x14ac:dyDescent="0.3">
      <c r="A3" s="20" t="s">
        <v>1963</v>
      </c>
      <c r="B3" t="s">
        <v>1965</v>
      </c>
    </row>
    <row r="4" spans="1:7" x14ac:dyDescent="0.3">
      <c r="A4" s="16" t="s">
        <v>29</v>
      </c>
      <c r="B4" s="21">
        <v>191942.84669999999</v>
      </c>
    </row>
    <row r="5" spans="1:7" x14ac:dyDescent="0.3">
      <c r="A5" s="16" t="s">
        <v>50</v>
      </c>
      <c r="B5" s="21">
        <v>389261.09106200002</v>
      </c>
    </row>
    <row r="6" spans="1:7" x14ac:dyDescent="0.3">
      <c r="A6" s="16" t="s">
        <v>21</v>
      </c>
      <c r="B6" s="21">
        <v>272528.74299999984</v>
      </c>
    </row>
    <row r="7" spans="1:7" x14ac:dyDescent="0.3">
      <c r="A7" s="16" t="s">
        <v>42</v>
      </c>
      <c r="B7" s="21">
        <v>285074.24880000018</v>
      </c>
    </row>
    <row r="8" spans="1:7" x14ac:dyDescent="0.3">
      <c r="A8" s="16" t="s">
        <v>1964</v>
      </c>
      <c r="B8" s="21">
        <v>1138806.9295620001</v>
      </c>
    </row>
    <row r="12" spans="1:7" x14ac:dyDescent="0.3">
      <c r="A12" s="20" t="s">
        <v>1965</v>
      </c>
      <c r="B12" s="20" t="s">
        <v>1966</v>
      </c>
    </row>
    <row r="13" spans="1:7" x14ac:dyDescent="0.3">
      <c r="A13" s="20" t="s">
        <v>1963</v>
      </c>
      <c r="B13" t="s">
        <v>1967</v>
      </c>
      <c r="C13" t="s">
        <v>1968</v>
      </c>
      <c r="D13" t="s">
        <v>1969</v>
      </c>
      <c r="E13" t="s">
        <v>1970</v>
      </c>
      <c r="F13" t="s">
        <v>1971</v>
      </c>
      <c r="G13" t="s">
        <v>1964</v>
      </c>
    </row>
    <row r="14" spans="1:7" x14ac:dyDescent="0.3">
      <c r="A14" s="16" t="s">
        <v>102</v>
      </c>
      <c r="B14" s="21">
        <v>20296.341799999998</v>
      </c>
      <c r="C14" s="21">
        <v>4190.5551000000005</v>
      </c>
      <c r="D14" s="21">
        <v>2993.3495999999991</v>
      </c>
      <c r="E14" s="21">
        <v>41701.218699999998</v>
      </c>
      <c r="F14" s="21">
        <v>137.4288</v>
      </c>
      <c r="G14" s="21">
        <v>69318.893999999986</v>
      </c>
    </row>
    <row r="15" spans="1:7" x14ac:dyDescent="0.3">
      <c r="A15" s="16" t="s">
        <v>83</v>
      </c>
      <c r="B15" s="21">
        <v>5187.7125999999998</v>
      </c>
      <c r="C15" s="21">
        <v>33803.7598</v>
      </c>
      <c r="D15" s="21">
        <v>13366.221600000001</v>
      </c>
      <c r="E15" s="21">
        <v>2722.2123000000001</v>
      </c>
      <c r="F15" s="21">
        <v>658.34149999999988</v>
      </c>
      <c r="G15" s="21">
        <v>55738.247800000005</v>
      </c>
    </row>
    <row r="16" spans="1:7" x14ac:dyDescent="0.3">
      <c r="A16" s="16" t="s">
        <v>22</v>
      </c>
      <c r="B16" s="21">
        <v>8706.8624999999993</v>
      </c>
      <c r="C16" s="21">
        <v>27899.607300000003</v>
      </c>
      <c r="D16" s="21">
        <v>41877.791499999999</v>
      </c>
      <c r="E16" s="21">
        <v>47802.912599999996</v>
      </c>
      <c r="F16" s="21">
        <v>9206.5789000000004</v>
      </c>
      <c r="G16" s="21">
        <v>135493.75280000002</v>
      </c>
    </row>
    <row r="17" spans="1:7" x14ac:dyDescent="0.3">
      <c r="A17" s="16" t="s">
        <v>79</v>
      </c>
      <c r="B17" s="21">
        <v>6351.314800000001</v>
      </c>
      <c r="C17" s="21">
        <v>14097.026299999998</v>
      </c>
      <c r="D17" s="21">
        <v>31907.880899999996</v>
      </c>
      <c r="E17" s="21">
        <v>26818.288</v>
      </c>
      <c r="F17" s="21">
        <v>6905.9148000000005</v>
      </c>
      <c r="G17" s="21">
        <v>86080.424799999993</v>
      </c>
    </row>
    <row r="18" spans="1:7" x14ac:dyDescent="0.3">
      <c r="A18" s="16" t="s">
        <v>75</v>
      </c>
      <c r="B18" s="21">
        <v>5150.1589000000004</v>
      </c>
      <c r="C18" s="21">
        <v>6707.860999999999</v>
      </c>
      <c r="D18" s="21">
        <v>68219.158800000005</v>
      </c>
      <c r="E18" s="21">
        <v>2807.2836999999995</v>
      </c>
      <c r="F18" s="21">
        <v>1286.1680000000001</v>
      </c>
      <c r="G18" s="21">
        <v>84170.630400000009</v>
      </c>
    </row>
    <row r="19" spans="1:7" x14ac:dyDescent="0.3">
      <c r="A19" s="16" t="s">
        <v>43</v>
      </c>
      <c r="B19" s="21">
        <v>16049.806299999998</v>
      </c>
      <c r="C19" s="21">
        <v>61179.227299999999</v>
      </c>
      <c r="D19" s="21">
        <v>21588.616099999999</v>
      </c>
      <c r="E19" s="21">
        <v>20619.863499999999</v>
      </c>
      <c r="F19" s="21">
        <v>1352.7764999999999</v>
      </c>
      <c r="G19" s="21">
        <v>120790.28969999999</v>
      </c>
    </row>
    <row r="20" spans="1:7" x14ac:dyDescent="0.3">
      <c r="A20" s="16" t="s">
        <v>56</v>
      </c>
      <c r="B20" s="21">
        <v>7613.9438</v>
      </c>
      <c r="C20" s="21">
        <v>6856.232</v>
      </c>
      <c r="D20" s="21">
        <v>20874.770600000003</v>
      </c>
      <c r="E20" s="21">
        <v>27226.537100000001</v>
      </c>
      <c r="F20" s="21">
        <v>1542.7530999999999</v>
      </c>
      <c r="G20" s="21">
        <v>64114.236600000004</v>
      </c>
    </row>
    <row r="21" spans="1:7" x14ac:dyDescent="0.3">
      <c r="A21" s="16" t="s">
        <v>153</v>
      </c>
      <c r="B21" s="21">
        <v>15062.0996</v>
      </c>
      <c r="C21" s="21">
        <v>10097.448199999999</v>
      </c>
      <c r="D21" s="21">
        <v>22104.2487</v>
      </c>
      <c r="E21" s="21">
        <v>31496.766900000002</v>
      </c>
      <c r="F21" s="21"/>
      <c r="G21" s="21">
        <v>78760.563399999999</v>
      </c>
    </row>
    <row r="22" spans="1:7" x14ac:dyDescent="0.3">
      <c r="A22" s="16" t="s">
        <v>142</v>
      </c>
      <c r="B22" s="21">
        <v>538.94219999999996</v>
      </c>
      <c r="C22" s="21">
        <v>3959.5741000000007</v>
      </c>
      <c r="D22" s="21">
        <v>6498.4348000000009</v>
      </c>
      <c r="E22" s="21">
        <v>7353.0956999999999</v>
      </c>
      <c r="F22" s="21"/>
      <c r="G22" s="21">
        <v>18350.046800000004</v>
      </c>
    </row>
    <row r="23" spans="1:7" x14ac:dyDescent="0.3">
      <c r="A23" s="16" t="s">
        <v>124</v>
      </c>
      <c r="B23" s="21">
        <v>3991.8021999999996</v>
      </c>
      <c r="C23" s="21">
        <v>36284.862799999995</v>
      </c>
      <c r="D23" s="21">
        <v>21313.6908</v>
      </c>
      <c r="E23" s="21">
        <v>10599.0272</v>
      </c>
      <c r="F23" s="21"/>
      <c r="G23" s="21">
        <v>72189.382999999987</v>
      </c>
    </row>
    <row r="24" spans="1:7" x14ac:dyDescent="0.3">
      <c r="A24" s="16" t="s">
        <v>96</v>
      </c>
      <c r="B24" s="21">
        <v>14278.113600000002</v>
      </c>
      <c r="C24" s="21">
        <v>15766.073200000001</v>
      </c>
      <c r="D24" s="21">
        <v>38901.419900000001</v>
      </c>
      <c r="E24" s="21">
        <v>10683.4869</v>
      </c>
      <c r="F24" s="21">
        <v>16.66</v>
      </c>
      <c r="G24" s="21">
        <v>79645.753600000011</v>
      </c>
    </row>
    <row r="25" spans="1:7" x14ac:dyDescent="0.3">
      <c r="A25" s="16" t="s">
        <v>38</v>
      </c>
      <c r="B25" s="21">
        <v>5695.6566999999995</v>
      </c>
      <c r="C25" s="21">
        <v>130.74239999999998</v>
      </c>
      <c r="D25" s="21">
        <v>455.70100000000002</v>
      </c>
      <c r="E25" s="21">
        <v>446.05959999999993</v>
      </c>
      <c r="F25" s="21">
        <v>43.0304</v>
      </c>
      <c r="G25" s="21">
        <v>6771.1900999999989</v>
      </c>
    </row>
    <row r="26" spans="1:7" x14ac:dyDescent="0.3">
      <c r="A26" s="16" t="s">
        <v>51</v>
      </c>
      <c r="B26" s="21">
        <v>21750.561262000003</v>
      </c>
      <c r="C26" s="21">
        <v>42012.128400000001</v>
      </c>
      <c r="D26" s="21">
        <v>27109.998199999995</v>
      </c>
      <c r="E26" s="21">
        <v>27979.720600000004</v>
      </c>
      <c r="F26" s="21">
        <v>384.29400000000004</v>
      </c>
      <c r="G26" s="21">
        <v>119236.70246199999</v>
      </c>
    </row>
    <row r="27" spans="1:7" x14ac:dyDescent="0.3">
      <c r="A27" s="16" t="s">
        <v>92</v>
      </c>
      <c r="B27" s="21">
        <v>41077.482600000003</v>
      </c>
      <c r="C27" s="21">
        <v>56246.561600000001</v>
      </c>
      <c r="D27" s="21">
        <v>35551.66369999999</v>
      </c>
      <c r="E27" s="21">
        <v>14032.223399999999</v>
      </c>
      <c r="F27" s="21">
        <v>1238.8828000000001</v>
      </c>
      <c r="G27" s="21">
        <v>148146.81409999996</v>
      </c>
    </row>
    <row r="28" spans="1:7" x14ac:dyDescent="0.3">
      <c r="A28" s="16" t="s">
        <v>1964</v>
      </c>
      <c r="B28" s="21">
        <v>171750.798862</v>
      </c>
      <c r="C28" s="21">
        <v>319231.65950000001</v>
      </c>
      <c r="D28" s="21">
        <v>352762.94619999995</v>
      </c>
      <c r="E28" s="21">
        <v>272288.69620000001</v>
      </c>
      <c r="F28" s="21">
        <v>22772.828800000003</v>
      </c>
      <c r="G28" s="21">
        <v>1138806.9295620001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E43BA-47BA-4159-9C70-4DD561C90B88}">
  <dimension ref="A1:D10"/>
  <sheetViews>
    <sheetView workbookViewId="0"/>
  </sheetViews>
  <sheetFormatPr defaultRowHeight="14.4" x14ac:dyDescent="0.3"/>
  <cols>
    <col min="1" max="1" width="16" bestFit="1" customWidth="1"/>
    <col min="2" max="2" width="15.77734375" bestFit="1" customWidth="1"/>
    <col min="3" max="3" width="10.109375" bestFit="1" customWidth="1"/>
    <col min="4" max="4" width="11" bestFit="1" customWidth="1"/>
  </cols>
  <sheetData>
    <row r="1" spans="1:4" x14ac:dyDescent="0.3">
      <c r="A1" s="20" t="s">
        <v>6</v>
      </c>
      <c r="B1" t="s">
        <v>102</v>
      </c>
    </row>
    <row r="3" spans="1:4" x14ac:dyDescent="0.3">
      <c r="A3" s="20" t="s">
        <v>1965</v>
      </c>
      <c r="B3" s="20" t="s">
        <v>1966</v>
      </c>
    </row>
    <row r="4" spans="1:4" x14ac:dyDescent="0.3">
      <c r="A4" s="20" t="s">
        <v>1963</v>
      </c>
      <c r="B4" t="s">
        <v>1969</v>
      </c>
      <c r="C4" t="s">
        <v>1970</v>
      </c>
      <c r="D4" t="s">
        <v>1964</v>
      </c>
    </row>
    <row r="5" spans="1:4" x14ac:dyDescent="0.3">
      <c r="A5" s="16" t="s">
        <v>37</v>
      </c>
      <c r="B5" s="22">
        <v>2993.3496000000005</v>
      </c>
      <c r="C5" s="22">
        <v>41701.218700000005</v>
      </c>
      <c r="D5" s="22">
        <v>44694.568300000006</v>
      </c>
    </row>
    <row r="6" spans="1:4" x14ac:dyDescent="0.3">
      <c r="A6" s="23" t="s">
        <v>1973</v>
      </c>
      <c r="B6" s="22">
        <v>2011.6843000000003</v>
      </c>
      <c r="C6" s="22">
        <v>4698.7212</v>
      </c>
      <c r="D6" s="22">
        <v>6710.4055000000008</v>
      </c>
    </row>
    <row r="7" spans="1:4" x14ac:dyDescent="0.3">
      <c r="A7" s="23" t="s">
        <v>1974</v>
      </c>
      <c r="B7" s="22">
        <v>301.0822</v>
      </c>
      <c r="C7" s="22">
        <v>8232.9987000000019</v>
      </c>
      <c r="D7" s="22">
        <v>8534.0809000000027</v>
      </c>
    </row>
    <row r="8" spans="1:4" x14ac:dyDescent="0.3">
      <c r="A8" s="23" t="s">
        <v>1975</v>
      </c>
      <c r="B8" s="22">
        <v>565.25879999999995</v>
      </c>
      <c r="C8" s="22">
        <v>28047.484400000001</v>
      </c>
      <c r="D8" s="22">
        <v>28612.743200000001</v>
      </c>
    </row>
    <row r="9" spans="1:4" x14ac:dyDescent="0.3">
      <c r="A9" s="23" t="s">
        <v>1976</v>
      </c>
      <c r="B9" s="22">
        <v>115.32429999999999</v>
      </c>
      <c r="C9" s="22">
        <v>722.01440000000002</v>
      </c>
      <c r="D9" s="22">
        <v>837.33870000000002</v>
      </c>
    </row>
    <row r="10" spans="1:4" x14ac:dyDescent="0.3">
      <c r="A10" s="16" t="s">
        <v>1964</v>
      </c>
      <c r="B10" s="22">
        <v>2993.3496000000005</v>
      </c>
      <c r="C10" s="22">
        <v>41701.218700000005</v>
      </c>
      <c r="D10" s="22">
        <v>44694.568300000006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1B9F-33F0-417D-B8DA-45AFF4361537}">
  <dimension ref="A1:D10"/>
  <sheetViews>
    <sheetView workbookViewId="0"/>
  </sheetViews>
  <sheetFormatPr defaultRowHeight="14.4" x14ac:dyDescent="0.3"/>
  <cols>
    <col min="1" max="1" width="16" bestFit="1" customWidth="1"/>
    <col min="2" max="2" width="15.77734375" bestFit="1" customWidth="1"/>
    <col min="3" max="3" width="9.109375" bestFit="1" customWidth="1"/>
    <col min="4" max="4" width="11" bestFit="1" customWidth="1"/>
  </cols>
  <sheetData>
    <row r="1" spans="1:4" x14ac:dyDescent="0.3">
      <c r="A1" s="20" t="s">
        <v>6</v>
      </c>
      <c r="B1" t="s">
        <v>83</v>
      </c>
    </row>
    <row r="3" spans="1:4" x14ac:dyDescent="0.3">
      <c r="A3" s="20" t="s">
        <v>1965</v>
      </c>
      <c r="B3" s="20" t="s">
        <v>1966</v>
      </c>
    </row>
    <row r="4" spans="1:4" x14ac:dyDescent="0.3">
      <c r="A4" s="20" t="s">
        <v>1963</v>
      </c>
      <c r="B4" t="s">
        <v>1969</v>
      </c>
      <c r="C4" t="s">
        <v>1970</v>
      </c>
      <c r="D4" t="s">
        <v>1964</v>
      </c>
    </row>
    <row r="5" spans="1:4" x14ac:dyDescent="0.3">
      <c r="A5" s="16" t="s">
        <v>37</v>
      </c>
      <c r="B5" s="22">
        <v>13366.221600000001</v>
      </c>
      <c r="C5" s="22">
        <v>2722.2122999999992</v>
      </c>
      <c r="D5" s="22">
        <v>16088.433900000002</v>
      </c>
    </row>
    <row r="6" spans="1:4" x14ac:dyDescent="0.3">
      <c r="A6" s="23" t="s">
        <v>1973</v>
      </c>
      <c r="B6" s="22">
        <v>2084.9652000000001</v>
      </c>
      <c r="C6" s="22">
        <v>2126.7277999999997</v>
      </c>
      <c r="D6" s="22">
        <v>4211.6929999999993</v>
      </c>
    </row>
    <row r="7" spans="1:4" x14ac:dyDescent="0.3">
      <c r="A7" s="23" t="s">
        <v>1974</v>
      </c>
      <c r="B7" s="22">
        <v>4484.0950000000003</v>
      </c>
      <c r="C7" s="22">
        <v>131.25850000000003</v>
      </c>
      <c r="D7" s="22">
        <v>4615.3535000000002</v>
      </c>
    </row>
    <row r="8" spans="1:4" x14ac:dyDescent="0.3">
      <c r="A8" s="23" t="s">
        <v>1975</v>
      </c>
      <c r="B8" s="22">
        <v>283.01000000000005</v>
      </c>
      <c r="C8" s="22">
        <v>113.20700000000001</v>
      </c>
      <c r="D8" s="22">
        <v>396.21700000000004</v>
      </c>
    </row>
    <row r="9" spans="1:4" x14ac:dyDescent="0.3">
      <c r="A9" s="23" t="s">
        <v>1976</v>
      </c>
      <c r="B9" s="22">
        <v>6514.1514000000006</v>
      </c>
      <c r="C9" s="22">
        <v>351.01900000000001</v>
      </c>
      <c r="D9" s="22">
        <v>6865.1704000000009</v>
      </c>
    </row>
    <row r="10" spans="1:4" x14ac:dyDescent="0.3">
      <c r="A10" s="16" t="s">
        <v>1964</v>
      </c>
      <c r="B10" s="22">
        <v>13366.221600000001</v>
      </c>
      <c r="C10" s="22">
        <v>2722.2122999999992</v>
      </c>
      <c r="D10" s="22">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EB8B-9DB4-40CD-BB31-2C2A70312F51}">
  <dimension ref="A1:D10"/>
  <sheetViews>
    <sheetView workbookViewId="0"/>
  </sheetViews>
  <sheetFormatPr defaultRowHeight="14.4" x14ac:dyDescent="0.3"/>
  <cols>
    <col min="1" max="1" width="16" bestFit="1" customWidth="1"/>
    <col min="2" max="2" width="15.77734375" bestFit="1" customWidth="1"/>
    <col min="3" max="3" width="10.109375" bestFit="1" customWidth="1"/>
    <col min="4" max="4" width="11" bestFit="1" customWidth="1"/>
  </cols>
  <sheetData>
    <row r="1" spans="1:4" x14ac:dyDescent="0.3">
      <c r="A1" s="20" t="s">
        <v>6</v>
      </c>
      <c r="B1" t="s">
        <v>22</v>
      </c>
    </row>
    <row r="3" spans="1:4" x14ac:dyDescent="0.3">
      <c r="A3" s="20" t="s">
        <v>1965</v>
      </c>
      <c r="B3" s="20" t="s">
        <v>1966</v>
      </c>
    </row>
    <row r="4" spans="1:4" x14ac:dyDescent="0.3">
      <c r="A4" s="20" t="s">
        <v>1963</v>
      </c>
      <c r="B4" t="s">
        <v>1969</v>
      </c>
      <c r="C4" t="s">
        <v>1970</v>
      </c>
      <c r="D4" t="s">
        <v>1964</v>
      </c>
    </row>
    <row r="5" spans="1:4" x14ac:dyDescent="0.3">
      <c r="A5" s="16" t="s">
        <v>20</v>
      </c>
      <c r="B5" s="22">
        <v>41877.791499999999</v>
      </c>
      <c r="C5" s="22">
        <v>47802.912600000003</v>
      </c>
      <c r="D5" s="22">
        <v>89680.704099999988</v>
      </c>
    </row>
    <row r="6" spans="1:4" x14ac:dyDescent="0.3">
      <c r="A6" s="23" t="s">
        <v>1973</v>
      </c>
      <c r="B6" s="22">
        <v>6305.1605999999983</v>
      </c>
      <c r="C6" s="22">
        <v>21565.101599999998</v>
      </c>
      <c r="D6" s="22">
        <v>27870.262199999997</v>
      </c>
    </row>
    <row r="7" spans="1:4" x14ac:dyDescent="0.3">
      <c r="A7" s="23" t="s">
        <v>1974</v>
      </c>
      <c r="B7" s="22">
        <v>26132.1453</v>
      </c>
      <c r="C7" s="22">
        <v>19008.2428</v>
      </c>
      <c r="D7" s="22">
        <v>45140.388099999996</v>
      </c>
    </row>
    <row r="8" spans="1:4" x14ac:dyDescent="0.3">
      <c r="A8" s="23" t="s">
        <v>1975</v>
      </c>
      <c r="B8" s="22">
        <v>8247.2495999999992</v>
      </c>
      <c r="C8" s="22">
        <v>3020.1451999999999</v>
      </c>
      <c r="D8" s="22">
        <v>11267.394799999998</v>
      </c>
    </row>
    <row r="9" spans="1:4" x14ac:dyDescent="0.3">
      <c r="A9" s="23" t="s">
        <v>1976</v>
      </c>
      <c r="B9" s="22">
        <v>1193.2359999999999</v>
      </c>
      <c r="C9" s="22">
        <v>4209.4230000000007</v>
      </c>
      <c r="D9" s="22">
        <v>5402.6590000000006</v>
      </c>
    </row>
    <row r="10" spans="1:4" x14ac:dyDescent="0.3">
      <c r="A10" s="16" t="s">
        <v>1964</v>
      </c>
      <c r="B10" s="22">
        <v>41877.791499999999</v>
      </c>
      <c r="C10" s="22">
        <v>47802.912600000003</v>
      </c>
      <c r="D10" s="22">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3F49-7C36-4E14-8AC7-705A331419F2}">
  <dimension ref="A3:E30"/>
  <sheetViews>
    <sheetView tabSelected="1" zoomScale="124" zoomScaleNormal="124" workbookViewId="0">
      <selection activeCell="B4" sqref="B4"/>
    </sheetView>
  </sheetViews>
  <sheetFormatPr defaultRowHeight="14.4" x14ac:dyDescent="0.3"/>
  <cols>
    <col min="1" max="1" width="12.77734375" bestFit="1" customWidth="1"/>
    <col min="2" max="2" width="13.21875" bestFit="1" customWidth="1"/>
    <col min="3" max="6" width="11.21875" bestFit="1" customWidth="1"/>
    <col min="7" max="10" width="10.21875" bestFit="1" customWidth="1"/>
    <col min="11" max="17" width="11.21875" bestFit="1" customWidth="1"/>
    <col min="18" max="20" width="10.109375" bestFit="1" customWidth="1"/>
    <col min="21" max="21" width="11.109375" bestFit="1" customWidth="1"/>
    <col min="22" max="23" width="10.109375" bestFit="1" customWidth="1"/>
    <col min="24" max="24" width="12.6640625" bestFit="1" customWidth="1"/>
    <col min="25" max="26" width="9.77734375" bestFit="1" customWidth="1"/>
    <col min="27" max="27" width="8.77734375" bestFit="1" customWidth="1"/>
    <col min="28" max="28" width="9.109375" bestFit="1" customWidth="1"/>
    <col min="29" max="33" width="8.77734375" bestFit="1" customWidth="1"/>
    <col min="34" max="46" width="9.77734375" bestFit="1" customWidth="1"/>
    <col min="47" max="47" width="9.109375" bestFit="1" customWidth="1"/>
    <col min="48" max="48" width="8.77734375" bestFit="1" customWidth="1"/>
    <col min="49" max="49" width="10.109375" bestFit="1" customWidth="1"/>
    <col min="50" max="50" width="8.77734375" bestFit="1" customWidth="1"/>
    <col min="51" max="51" width="9.109375" bestFit="1" customWidth="1"/>
    <col min="52" max="52" width="8.77734375" bestFit="1" customWidth="1"/>
    <col min="53" max="63" width="9.77734375" bestFit="1" customWidth="1"/>
    <col min="64" max="67" width="8.77734375" bestFit="1" customWidth="1"/>
    <col min="68" max="68" width="9.109375" bestFit="1" customWidth="1"/>
    <col min="69" max="84" width="9.77734375" bestFit="1" customWidth="1"/>
    <col min="85" max="87" width="8.77734375" bestFit="1" customWidth="1"/>
    <col min="88" max="88" width="9.109375" bestFit="1" customWidth="1"/>
    <col min="89" max="89" width="10.109375" bestFit="1" customWidth="1"/>
    <col min="90" max="102" width="9.77734375" bestFit="1" customWidth="1"/>
    <col min="103" max="107" width="8.77734375" bestFit="1" customWidth="1"/>
    <col min="108" max="124" width="9.77734375" bestFit="1" customWidth="1"/>
    <col min="125" max="133" width="10.77734375" bestFit="1" customWidth="1"/>
    <col min="134" max="139" width="9.77734375" bestFit="1" customWidth="1"/>
    <col min="140" max="149" width="10.77734375" bestFit="1" customWidth="1"/>
    <col min="150" max="152" width="9.77734375" bestFit="1" customWidth="1"/>
    <col min="153" max="162" width="10.77734375" bestFit="1" customWidth="1"/>
    <col min="163" max="164" width="9.109375" bestFit="1" customWidth="1"/>
    <col min="165" max="165" width="8.77734375" bestFit="1" customWidth="1"/>
    <col min="166" max="177" width="9.77734375" bestFit="1" customWidth="1"/>
    <col min="178" max="178" width="8.77734375" bestFit="1" customWidth="1"/>
    <col min="179" max="179" width="9.109375" bestFit="1" customWidth="1"/>
    <col min="180" max="181" width="10.109375" bestFit="1" customWidth="1"/>
    <col min="182" max="182" width="8.77734375" bestFit="1" customWidth="1"/>
    <col min="183" max="192" width="9.77734375" bestFit="1" customWidth="1"/>
    <col min="193" max="194" width="8.77734375" bestFit="1" customWidth="1"/>
    <col min="195" max="205" width="9.77734375" bestFit="1" customWidth="1"/>
    <col min="206" max="206" width="9.109375" bestFit="1" customWidth="1"/>
    <col min="207" max="210" width="8.77734375" bestFit="1" customWidth="1"/>
    <col min="211" max="211" width="10.109375" bestFit="1" customWidth="1"/>
    <col min="212" max="214" width="9.77734375" bestFit="1" customWidth="1"/>
    <col min="215" max="215" width="9.109375" bestFit="1" customWidth="1"/>
    <col min="216" max="218" width="8.77734375" bestFit="1" customWidth="1"/>
    <col min="219" max="219" width="9.109375" bestFit="1" customWidth="1"/>
    <col min="220" max="224" width="9.77734375" bestFit="1" customWidth="1"/>
    <col min="225" max="225" width="10.109375" bestFit="1" customWidth="1"/>
    <col min="226" max="226" width="9.77734375" bestFit="1" customWidth="1"/>
    <col min="227" max="228" width="8.77734375" bestFit="1" customWidth="1"/>
    <col min="229" max="229" width="10.109375" bestFit="1" customWidth="1"/>
    <col min="230" max="230" width="8.77734375" bestFit="1" customWidth="1"/>
    <col min="231" max="231" width="9.109375" bestFit="1" customWidth="1"/>
    <col min="232" max="233" width="8.77734375" bestFit="1" customWidth="1"/>
    <col min="234" max="244" width="9.77734375" bestFit="1" customWidth="1"/>
    <col min="245" max="246" width="8.77734375" bestFit="1" customWidth="1"/>
    <col min="247" max="254" width="9.77734375" bestFit="1" customWidth="1"/>
    <col min="255" max="255" width="10.109375" bestFit="1" customWidth="1"/>
    <col min="256" max="257" width="9.77734375" bestFit="1" customWidth="1"/>
    <col min="258" max="261" width="8.77734375" bestFit="1" customWidth="1"/>
    <col min="262" max="268" width="9.77734375" bestFit="1" customWidth="1"/>
    <col min="269" max="272" width="8.77734375" bestFit="1" customWidth="1"/>
    <col min="273" max="289" width="9.77734375" bestFit="1" customWidth="1"/>
    <col min="290" max="304" width="10.77734375" bestFit="1" customWidth="1"/>
    <col min="305" max="307" width="9.77734375" bestFit="1" customWidth="1"/>
    <col min="308" max="308" width="10.109375" bestFit="1" customWidth="1"/>
    <col min="309" max="319" width="10.77734375" bestFit="1" customWidth="1"/>
    <col min="320" max="325" width="9.77734375" bestFit="1" customWidth="1"/>
    <col min="326" max="334" width="10.77734375" bestFit="1" customWidth="1"/>
    <col min="335" max="335" width="8.77734375" bestFit="1" customWidth="1"/>
    <col min="336" max="336" width="9.109375" bestFit="1" customWidth="1"/>
    <col min="337" max="338" width="8.77734375" bestFit="1" customWidth="1"/>
    <col min="339" max="344" width="9.77734375" bestFit="1" customWidth="1"/>
    <col min="345" max="345" width="10.109375" bestFit="1" customWidth="1"/>
    <col min="346" max="353" width="9.77734375" bestFit="1" customWidth="1"/>
    <col min="354" max="354" width="10.109375" bestFit="1" customWidth="1"/>
    <col min="355" max="355" width="9.109375" bestFit="1" customWidth="1"/>
    <col min="356" max="356" width="8.77734375" bestFit="1" customWidth="1"/>
    <col min="357" max="359" width="9.109375" bestFit="1" customWidth="1"/>
    <col min="360" max="360" width="8.77734375" bestFit="1" customWidth="1"/>
    <col min="361" max="361" width="10.109375" bestFit="1" customWidth="1"/>
    <col min="362" max="368" width="9.77734375" bestFit="1" customWidth="1"/>
    <col min="369" max="373" width="8.77734375" bestFit="1" customWidth="1"/>
    <col min="374" max="385" width="9.77734375" bestFit="1" customWidth="1"/>
    <col min="386" max="386" width="9.109375" bestFit="1" customWidth="1"/>
    <col min="387" max="387" width="8.77734375" bestFit="1" customWidth="1"/>
    <col min="388" max="393" width="9.77734375" bestFit="1" customWidth="1"/>
    <col min="394" max="394" width="10.109375" bestFit="1" customWidth="1"/>
    <col min="395" max="397" width="9.77734375" bestFit="1" customWidth="1"/>
    <col min="398" max="398" width="10.109375" bestFit="1" customWidth="1"/>
    <col min="399" max="400" width="9.77734375" bestFit="1" customWidth="1"/>
    <col min="401" max="403" width="8.77734375" bestFit="1" customWidth="1"/>
    <col min="404" max="404" width="9.109375" bestFit="1" customWidth="1"/>
    <col min="405" max="405" width="8.77734375" bestFit="1" customWidth="1"/>
    <col min="406" max="421" width="9.77734375" bestFit="1" customWidth="1"/>
    <col min="422" max="422" width="8.77734375" bestFit="1" customWidth="1"/>
    <col min="423" max="423" width="10.109375" bestFit="1" customWidth="1"/>
    <col min="424" max="433" width="9.77734375" bestFit="1" customWidth="1"/>
    <col min="434" max="437" width="8.77734375" bestFit="1" customWidth="1"/>
    <col min="438" max="453" width="9.77734375" bestFit="1" customWidth="1"/>
    <col min="454" max="454" width="9.109375" bestFit="1" customWidth="1"/>
    <col min="455" max="455" width="10.109375" bestFit="1" customWidth="1"/>
    <col min="456" max="458" width="8.77734375" bestFit="1" customWidth="1"/>
    <col min="459" max="459" width="9.77734375" bestFit="1" customWidth="1"/>
    <col min="460" max="460" width="10.109375" bestFit="1" customWidth="1"/>
    <col min="461" max="471" width="9.77734375" bestFit="1" customWidth="1"/>
    <col min="472" max="472" width="9.109375" bestFit="1" customWidth="1"/>
    <col min="473" max="473" width="8.77734375" bestFit="1" customWidth="1"/>
    <col min="474" max="475" width="9.109375" bestFit="1" customWidth="1"/>
    <col min="476" max="477" width="8.77734375" bestFit="1" customWidth="1"/>
    <col min="478" max="489" width="9.77734375" bestFit="1" customWidth="1"/>
    <col min="490" max="490" width="10.109375" bestFit="1" customWidth="1"/>
    <col min="491" max="498" width="10.77734375" bestFit="1" customWidth="1"/>
    <col min="499" max="501" width="9.77734375" bestFit="1" customWidth="1"/>
    <col min="502" max="512" width="10.77734375" bestFit="1" customWidth="1"/>
    <col min="513" max="516" width="9.77734375" bestFit="1" customWidth="1"/>
    <col min="517" max="523" width="10.77734375" bestFit="1" customWidth="1"/>
    <col min="524" max="525" width="8.77734375" bestFit="1" customWidth="1"/>
    <col min="526" max="528" width="9.77734375" bestFit="1" customWidth="1"/>
    <col min="529" max="529" width="10.109375" bestFit="1" customWidth="1"/>
    <col min="530" max="533" width="9.77734375" bestFit="1" customWidth="1"/>
    <col min="534" max="534" width="8.77734375" bestFit="1" customWidth="1"/>
    <col min="535" max="535" width="9.109375" bestFit="1" customWidth="1"/>
    <col min="536" max="536" width="8.77734375" bestFit="1" customWidth="1"/>
    <col min="537" max="537" width="9.109375" bestFit="1" customWidth="1"/>
    <col min="538" max="539" width="8.77734375" bestFit="1" customWidth="1"/>
    <col min="540" max="546" width="9.77734375" bestFit="1" customWidth="1"/>
    <col min="547" max="547" width="10.109375" bestFit="1" customWidth="1"/>
    <col min="548" max="550" width="9.77734375" bestFit="1" customWidth="1"/>
    <col min="551" max="551" width="8.77734375" bestFit="1" customWidth="1"/>
    <col min="552" max="552" width="9.109375" bestFit="1" customWidth="1"/>
    <col min="553" max="554" width="8.77734375" bestFit="1" customWidth="1"/>
    <col min="555" max="563" width="9.77734375" bestFit="1" customWidth="1"/>
    <col min="564" max="564" width="10.109375" bestFit="1" customWidth="1"/>
    <col min="565" max="566" width="9.77734375" bestFit="1" customWidth="1"/>
    <col min="567" max="570" width="8.77734375" bestFit="1" customWidth="1"/>
    <col min="571" max="572" width="9.77734375" bestFit="1" customWidth="1"/>
    <col min="573" max="573" width="10.109375" bestFit="1" customWidth="1"/>
    <col min="574" max="579" width="9.77734375" bestFit="1" customWidth="1"/>
    <col min="580" max="584" width="8.77734375" bestFit="1" customWidth="1"/>
    <col min="585" max="598" width="9.77734375" bestFit="1" customWidth="1"/>
    <col min="599" max="600" width="8.77734375" bestFit="1" customWidth="1"/>
    <col min="601" max="602" width="9.77734375" bestFit="1" customWidth="1"/>
    <col min="603" max="603" width="10.109375" bestFit="1" customWidth="1"/>
    <col min="604" max="611" width="9.77734375" bestFit="1" customWidth="1"/>
    <col min="612" max="615" width="8.77734375" bestFit="1" customWidth="1"/>
    <col min="616" max="621" width="9.77734375" bestFit="1" customWidth="1"/>
    <col min="622" max="622" width="9.109375" bestFit="1" customWidth="1"/>
    <col min="623" max="623" width="8.77734375" bestFit="1" customWidth="1"/>
    <col min="624" max="624" width="9.109375" bestFit="1" customWidth="1"/>
    <col min="625" max="625" width="8.77734375" bestFit="1" customWidth="1"/>
    <col min="626" max="626" width="9.109375" bestFit="1" customWidth="1"/>
    <col min="627" max="627" width="8.77734375" bestFit="1" customWidth="1"/>
    <col min="628" max="633" width="9.77734375" bestFit="1" customWidth="1"/>
    <col min="634" max="634" width="10.109375" bestFit="1" customWidth="1"/>
    <col min="635" max="636" width="9.77734375" bestFit="1" customWidth="1"/>
    <col min="637" max="639" width="8.77734375" bestFit="1" customWidth="1"/>
    <col min="640" max="640" width="9.109375" bestFit="1" customWidth="1"/>
    <col min="641" max="642" width="9.77734375" bestFit="1" customWidth="1"/>
    <col min="643" max="643" width="10.109375" bestFit="1" customWidth="1"/>
    <col min="644" max="656" width="9.77734375" bestFit="1" customWidth="1"/>
    <col min="657" max="672" width="10.77734375" bestFit="1" customWidth="1"/>
    <col min="673" max="677" width="9.77734375" bestFit="1" customWidth="1"/>
    <col min="678" max="690" width="10.77734375" bestFit="1" customWidth="1"/>
    <col min="691" max="697" width="9.77734375" bestFit="1" customWidth="1"/>
    <col min="698" max="709" width="10.77734375" bestFit="1" customWidth="1"/>
    <col min="710" max="710" width="9.109375" bestFit="1" customWidth="1"/>
    <col min="711" max="711" width="8.77734375" bestFit="1" customWidth="1"/>
    <col min="712" max="712" width="9.109375" bestFit="1" customWidth="1"/>
    <col min="713" max="724" width="9.77734375" bestFit="1" customWidth="1"/>
    <col min="725" max="730" width="8.77734375" bestFit="1" customWidth="1"/>
    <col min="731" max="731" width="12.6640625" bestFit="1" customWidth="1"/>
  </cols>
  <sheetData>
    <row r="3" spans="1:2" x14ac:dyDescent="0.3">
      <c r="A3" s="20" t="s">
        <v>1963</v>
      </c>
      <c r="B3" t="s">
        <v>1972</v>
      </c>
    </row>
    <row r="4" spans="1:2" x14ac:dyDescent="0.3">
      <c r="A4" s="16" t="s">
        <v>29</v>
      </c>
      <c r="B4" s="21">
        <v>177</v>
      </c>
    </row>
    <row r="5" spans="1:2" x14ac:dyDescent="0.3">
      <c r="A5" s="16" t="s">
        <v>50</v>
      </c>
      <c r="B5" s="21">
        <v>377</v>
      </c>
    </row>
    <row r="6" spans="1:2" x14ac:dyDescent="0.3">
      <c r="A6" s="16" t="s">
        <v>21</v>
      </c>
      <c r="B6" s="21">
        <v>264</v>
      </c>
    </row>
    <row r="7" spans="1:2" x14ac:dyDescent="0.3">
      <c r="A7" s="16" t="s">
        <v>42</v>
      </c>
      <c r="B7" s="21">
        <v>221</v>
      </c>
    </row>
    <row r="8" spans="1:2" x14ac:dyDescent="0.3">
      <c r="A8" s="16" t="s">
        <v>1964</v>
      </c>
      <c r="B8" s="21">
        <v>1039</v>
      </c>
    </row>
    <row r="14" spans="1:2" x14ac:dyDescent="0.3">
      <c r="A14" s="20" t="s">
        <v>6</v>
      </c>
      <c r="B14" t="s">
        <v>1979</v>
      </c>
    </row>
    <row r="16" spans="1:2" x14ac:dyDescent="0.3">
      <c r="A16" s="20" t="s">
        <v>1965</v>
      </c>
      <c r="B16" s="20" t="s">
        <v>1966</v>
      </c>
    </row>
    <row r="17" spans="1:5" x14ac:dyDescent="0.3">
      <c r="A17" s="20" t="s">
        <v>1963</v>
      </c>
      <c r="B17" t="s">
        <v>1887</v>
      </c>
      <c r="C17" t="s">
        <v>20</v>
      </c>
      <c r="D17" t="s">
        <v>37</v>
      </c>
      <c r="E17" t="s">
        <v>1964</v>
      </c>
    </row>
    <row r="18" spans="1:5" x14ac:dyDescent="0.3">
      <c r="A18" s="16" t="s">
        <v>1969</v>
      </c>
      <c r="B18" s="22"/>
      <c r="C18" s="22"/>
      <c r="D18" s="22"/>
      <c r="E18" s="22"/>
    </row>
    <row r="19" spans="1:5" x14ac:dyDescent="0.3">
      <c r="A19" s="23" t="s">
        <v>1973</v>
      </c>
      <c r="B19" s="22">
        <v>3148.0843</v>
      </c>
      <c r="C19" s="22">
        <v>33085.339099999997</v>
      </c>
      <c r="D19" s="22">
        <v>45614.359200000014</v>
      </c>
      <c r="E19" s="22">
        <v>81847.78260000002</v>
      </c>
    </row>
    <row r="20" spans="1:5" x14ac:dyDescent="0.3">
      <c r="A20" s="23" t="s">
        <v>1974</v>
      </c>
      <c r="B20" s="22">
        <v>7910.5563999999995</v>
      </c>
      <c r="C20" s="22">
        <v>27044.158900000002</v>
      </c>
      <c r="D20" s="22">
        <v>77060.204899999997</v>
      </c>
      <c r="E20" s="22">
        <v>112014.92019999999</v>
      </c>
    </row>
    <row r="21" spans="1:5" x14ac:dyDescent="0.3">
      <c r="A21" s="23" t="s">
        <v>1975</v>
      </c>
      <c r="B21" s="22">
        <v>4132.2871999999998</v>
      </c>
      <c r="C21" s="22">
        <v>10324.0574</v>
      </c>
      <c r="D21" s="22">
        <v>62475.234900000003</v>
      </c>
      <c r="E21" s="22">
        <v>76931.579500000007</v>
      </c>
    </row>
    <row r="22" spans="1:5" x14ac:dyDescent="0.3">
      <c r="A22" s="23" t="s">
        <v>1976</v>
      </c>
      <c r="B22" s="22">
        <v>4997.7249000000002</v>
      </c>
      <c r="C22" s="22">
        <v>6975.8998000000001</v>
      </c>
      <c r="D22" s="22">
        <v>69995.039199999985</v>
      </c>
      <c r="E22" s="22">
        <v>81968.663899999985</v>
      </c>
    </row>
    <row r="23" spans="1:5" x14ac:dyDescent="0.3">
      <c r="A23" s="16" t="s">
        <v>1977</v>
      </c>
      <c r="B23" s="22">
        <v>20188.6528</v>
      </c>
      <c r="C23" s="22">
        <v>77429.455199999997</v>
      </c>
      <c r="D23" s="22">
        <v>255144.8382</v>
      </c>
      <c r="E23" s="22">
        <v>352762.94620000001</v>
      </c>
    </row>
    <row r="24" spans="1:5" x14ac:dyDescent="0.3">
      <c r="A24" s="16" t="s">
        <v>1970</v>
      </c>
      <c r="B24" s="22"/>
      <c r="C24" s="22"/>
      <c r="D24" s="22"/>
      <c r="E24" s="22"/>
    </row>
    <row r="25" spans="1:5" x14ac:dyDescent="0.3">
      <c r="A25" s="23" t="s">
        <v>1973</v>
      </c>
      <c r="B25" s="22">
        <v>3630.0371999999998</v>
      </c>
      <c r="C25" s="22">
        <v>23729.875599999996</v>
      </c>
      <c r="D25" s="22">
        <v>62364.591300000015</v>
      </c>
      <c r="E25" s="22">
        <v>89724.50410000002</v>
      </c>
    </row>
    <row r="26" spans="1:5" x14ac:dyDescent="0.3">
      <c r="A26" s="23" t="s">
        <v>1974</v>
      </c>
      <c r="B26" s="22">
        <v>5208.7814000000008</v>
      </c>
      <c r="C26" s="22">
        <v>20411.773300000001</v>
      </c>
      <c r="D26" s="22">
        <v>29577.634400000003</v>
      </c>
      <c r="E26" s="22">
        <v>55198.189100000003</v>
      </c>
    </row>
    <row r="27" spans="1:5" x14ac:dyDescent="0.3">
      <c r="A27" s="23" t="s">
        <v>1975</v>
      </c>
      <c r="B27" s="22">
        <v>12716.390100000001</v>
      </c>
      <c r="C27" s="22">
        <v>6232.9407999999985</v>
      </c>
      <c r="D27" s="22">
        <v>44971.108999999997</v>
      </c>
      <c r="E27" s="22">
        <v>63920.439899999998</v>
      </c>
    </row>
    <row r="28" spans="1:5" x14ac:dyDescent="0.3">
      <c r="A28" s="23" t="s">
        <v>1976</v>
      </c>
      <c r="B28" s="22">
        <v>2938.4452999999999</v>
      </c>
      <c r="C28" s="22">
        <v>11460.5463</v>
      </c>
      <c r="D28" s="22">
        <v>49046.571500000013</v>
      </c>
      <c r="E28" s="22">
        <v>63445.563100000014</v>
      </c>
    </row>
    <row r="29" spans="1:5" x14ac:dyDescent="0.3">
      <c r="A29" s="16" t="s">
        <v>1978</v>
      </c>
      <c r="B29" s="22">
        <v>24493.654000000002</v>
      </c>
      <c r="C29" s="22">
        <v>61835.135999999999</v>
      </c>
      <c r="D29" s="22">
        <v>185959.90620000003</v>
      </c>
      <c r="E29" s="22">
        <v>272288.69620000006</v>
      </c>
    </row>
    <row r="30" spans="1:5" x14ac:dyDescent="0.3">
      <c r="A30" s="16" t="s">
        <v>1964</v>
      </c>
      <c r="B30" s="22">
        <v>44682.306799999998</v>
      </c>
      <c r="C30" s="22">
        <v>139264.5912</v>
      </c>
      <c r="D30" s="22">
        <v>441104.74440000003</v>
      </c>
      <c r="E30" s="22">
        <v>625051.64240000013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G14" sqref="G14"/>
    </sheetView>
  </sheetViews>
  <sheetFormatPr defaultColWidth="8.88671875" defaultRowHeight="14.4" x14ac:dyDescent="0.3"/>
  <cols>
    <col min="1" max="1" width="10.33203125" style="1" customWidth="1"/>
    <col min="2" max="2" width="13.33203125" style="1" customWidth="1"/>
    <col min="3" max="3" width="11.77734375" style="1" customWidth="1"/>
    <col min="4" max="4" width="18.77734375" style="1" hidden="1" customWidth="1"/>
    <col min="5" max="5" width="27.33203125" style="1" hidden="1" customWidth="1"/>
    <col min="6" max="6" width="10.44140625" style="1" hidden="1" customWidth="1"/>
    <col min="7" max="7" width="9" style="1" customWidth="1"/>
    <col min="8" max="8" width="15.109375" style="1" customWidth="1"/>
    <col min="9" max="9" width="17.44140625" style="1" customWidth="1"/>
    <col min="10" max="10" width="15" style="1" customWidth="1"/>
    <col min="11" max="11" width="27.109375" style="1" customWidth="1"/>
    <col min="12" max="12" width="18.44140625" style="1" customWidth="1"/>
    <col min="13" max="13" width="19" style="1" customWidth="1"/>
    <col min="14" max="14" width="12.44140625" style="1" customWidth="1"/>
    <col min="15" max="15" width="11.33203125" style="1" customWidth="1"/>
    <col min="16" max="16" width="12" style="1" customWidth="1"/>
    <col min="17" max="17" width="12.77734375" style="1" customWidth="1"/>
    <col min="18" max="18" width="13.6640625" style="1" customWidth="1"/>
    <col min="19" max="19" width="15.33203125" style="1" customWidth="1"/>
    <col min="20" max="20" width="12.109375" style="1" customWidth="1"/>
    <col min="21" max="21" width="11.88671875" style="1" customWidth="1"/>
    <col min="22" max="22" width="11.33203125" style="1" customWidth="1"/>
    <col min="23" max="23" width="12.5546875" style="1" customWidth="1"/>
    <col min="24" max="24" width="14.44140625" style="1" customWidth="1"/>
    <col min="25" max="25" width="10.33203125" style="1" customWidth="1"/>
    <col min="26" max="16384" width="8.88671875" style="1"/>
  </cols>
  <sheetData>
    <row r="1" spans="1:25" customFormat="1" ht="33.9" customHeight="1" x14ac:dyDescent="0.6">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
    <row r="3" spans="1:25" customFormat="1" x14ac:dyDescent="0.3">
      <c r="A3" s="9" t="s">
        <v>1877</v>
      </c>
      <c r="B3" s="12">
        <f>COUNTA(Order_No)</f>
        <v>1039</v>
      </c>
      <c r="I3" s="9" t="s">
        <v>1879</v>
      </c>
      <c r="J3" s="12">
        <f>COUNTBLANK(Order_Priority)</f>
        <v>2</v>
      </c>
      <c r="N3" s="9" t="s">
        <v>1878</v>
      </c>
      <c r="O3" s="12">
        <f>COUNT(Ship_Date)</f>
        <v>1037</v>
      </c>
    </row>
    <row r="4" spans="1:25" customFormat="1" x14ac:dyDescent="0.3"/>
    <row r="5" spans="1:25" customFormat="1" ht="18" customHeight="1" x14ac:dyDescent="0.3">
      <c r="A5" s="9" t="s">
        <v>859</v>
      </c>
      <c r="B5" s="9" t="s">
        <v>0</v>
      </c>
      <c r="C5" s="9" t="s">
        <v>1883</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
      <c r="A7" s="1" t="s">
        <v>946</v>
      </c>
      <c r="B7" s="2">
        <v>41316</v>
      </c>
      <c r="C7" s="3" t="str">
        <f t="shared" si="0"/>
        <v>2013</v>
      </c>
      <c r="D7" s="3" t="s">
        <v>45</v>
      </c>
      <c r="E7" s="3" t="s">
        <v>1916</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
      <c r="A20" s="1" t="s">
        <v>959</v>
      </c>
      <c r="B20" s="2">
        <v>41344</v>
      </c>
      <c r="C20" s="3" t="str">
        <f t="shared" si="0"/>
        <v>2013</v>
      </c>
      <c r="D20" s="3" t="s">
        <v>34</v>
      </c>
      <c r="E20" s="3" t="s">
        <v>1925</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
      <c r="A33" s="1" t="s">
        <v>972</v>
      </c>
      <c r="B33" s="2">
        <v>41392</v>
      </c>
      <c r="C33" s="3" t="str">
        <f t="shared" si="0"/>
        <v>2013</v>
      </c>
      <c r="D33" s="3" t="s">
        <v>424</v>
      </c>
      <c r="E33" s="3" t="s">
        <v>1930</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
      <c r="A48" s="1" t="s">
        <v>985</v>
      </c>
      <c r="B48" s="2">
        <v>41407</v>
      </c>
      <c r="C48" s="3" t="str">
        <f t="shared" si="0"/>
        <v>2013</v>
      </c>
      <c r="D48" s="3" t="s">
        <v>45</v>
      </c>
      <c r="E48" s="3" t="s">
        <v>1916</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
      <c r="A57" s="1" t="s">
        <v>994</v>
      </c>
      <c r="B57" s="2">
        <v>41416</v>
      </c>
      <c r="C57" s="3" t="str">
        <f t="shared" si="0"/>
        <v>2013</v>
      </c>
      <c r="D57" s="3" t="s">
        <v>392</v>
      </c>
      <c r="E57" s="3" t="s">
        <v>1907</v>
      </c>
      <c r="F57" s="3" t="s">
        <v>1886</v>
      </c>
      <c r="G57" s="3" t="s">
        <v>1887</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
      <c r="A58" s="1" t="s">
        <v>995</v>
      </c>
      <c r="B58" s="2">
        <v>41416</v>
      </c>
      <c r="C58" s="3" t="str">
        <f t="shared" si="0"/>
        <v>2013</v>
      </c>
      <c r="D58" s="3" t="s">
        <v>461</v>
      </c>
      <c r="E58" s="3" t="s">
        <v>1919</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
      <c r="A59" s="1" t="s">
        <v>996</v>
      </c>
      <c r="B59" s="2">
        <v>41417</v>
      </c>
      <c r="C59" s="3" t="str">
        <f t="shared" si="0"/>
        <v>2013</v>
      </c>
      <c r="D59" s="3" t="s">
        <v>839</v>
      </c>
      <c r="E59" s="3" t="s">
        <v>1933</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
      <c r="A63" s="1" t="s">
        <v>1000</v>
      </c>
      <c r="B63" s="2">
        <v>41423</v>
      </c>
      <c r="C63" s="3" t="str">
        <f t="shared" si="0"/>
        <v>2013</v>
      </c>
      <c r="D63" s="3" t="s">
        <v>706</v>
      </c>
      <c r="E63" s="3" t="s">
        <v>1893</v>
      </c>
      <c r="F63" s="3" t="s">
        <v>1886</v>
      </c>
      <c r="G63" s="3" t="s">
        <v>1887</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
      <c r="A64" s="1" t="s">
        <v>1001</v>
      </c>
      <c r="B64" s="2">
        <v>41423</v>
      </c>
      <c r="C64" s="3" t="str">
        <f t="shared" si="0"/>
        <v>2013</v>
      </c>
      <c r="D64" s="3" t="s">
        <v>171</v>
      </c>
      <c r="E64" s="3" t="s">
        <v>1925</v>
      </c>
      <c r="F64" s="3" t="s">
        <v>1886</v>
      </c>
      <c r="G64" s="3" t="s">
        <v>1887</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
      <c r="A74" s="1" t="s">
        <v>1011</v>
      </c>
      <c r="B74" s="2">
        <v>41434</v>
      </c>
      <c r="C74" s="3" t="str">
        <f t="shared" si="6"/>
        <v>2013</v>
      </c>
      <c r="D74" s="3" t="s">
        <v>343</v>
      </c>
      <c r="E74" s="3" t="s">
        <v>1923</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
      <c r="A84" s="1" t="s">
        <v>1021</v>
      </c>
      <c r="B84" s="2">
        <v>41450</v>
      </c>
      <c r="C84" s="3" t="str">
        <f t="shared" si="6"/>
        <v>2013</v>
      </c>
      <c r="D84" s="3" t="s">
        <v>479</v>
      </c>
      <c r="E84" s="3" t="s">
        <v>1911</v>
      </c>
      <c r="F84" s="3" t="s">
        <v>1886</v>
      </c>
      <c r="G84" s="3" t="s">
        <v>1887</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
      <c r="A85" s="1" t="s">
        <v>1022</v>
      </c>
      <c r="B85" s="2">
        <v>41451</v>
      </c>
      <c r="C85" s="3" t="str">
        <f t="shared" si="6"/>
        <v>2013</v>
      </c>
      <c r="D85" s="3" t="s">
        <v>406</v>
      </c>
      <c r="E85" s="3" t="s">
        <v>1908</v>
      </c>
      <c r="F85" s="3" t="s">
        <v>1886</v>
      </c>
      <c r="G85" s="3" t="s">
        <v>1887</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
      <c r="A93" s="1" t="s">
        <v>862</v>
      </c>
      <c r="B93" s="2">
        <v>41460</v>
      </c>
      <c r="C93" s="3" t="str">
        <f t="shared" si="6"/>
        <v>2013</v>
      </c>
      <c r="D93" s="3" t="s">
        <v>425</v>
      </c>
      <c r="E93" s="3" t="s">
        <v>1935</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
      <c r="A94" s="1" t="s">
        <v>863</v>
      </c>
      <c r="B94" s="2">
        <v>41460</v>
      </c>
      <c r="C94" s="3" t="str">
        <f t="shared" si="6"/>
        <v>2013</v>
      </c>
      <c r="D94" s="3" t="s">
        <v>425</v>
      </c>
      <c r="E94" s="3" t="s">
        <v>1935</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
      <c r="A103" s="1" t="s">
        <v>1036</v>
      </c>
      <c r="B103" s="2">
        <v>41473</v>
      </c>
      <c r="C103" s="3" t="str">
        <f t="shared" si="6"/>
        <v>2013</v>
      </c>
      <c r="D103" s="3" t="s">
        <v>829</v>
      </c>
      <c r="E103" s="3" t="s">
        <v>1934</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
      <c r="A110" s="1" t="s">
        <v>1043</v>
      </c>
      <c r="B110" s="2">
        <v>41481</v>
      </c>
      <c r="C110" s="3" t="str">
        <f t="shared" si="6"/>
        <v>2013</v>
      </c>
      <c r="D110" s="3" t="s">
        <v>395</v>
      </c>
      <c r="E110" s="3" t="s">
        <v>1898</v>
      </c>
      <c r="F110" s="3" t="s">
        <v>1886</v>
      </c>
      <c r="G110" s="3" t="s">
        <v>1887</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
      <c r="A113" s="1" t="s">
        <v>1046</v>
      </c>
      <c r="B113" s="2">
        <v>41483</v>
      </c>
      <c r="C113" s="3" t="str">
        <f t="shared" si="6"/>
        <v>2013</v>
      </c>
      <c r="D113" s="3" t="s">
        <v>392</v>
      </c>
      <c r="E113" s="3" t="s">
        <v>1907</v>
      </c>
      <c r="F113" s="3" t="s">
        <v>1886</v>
      </c>
      <c r="G113" s="3" t="s">
        <v>1887</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
      <c r="A116" s="1" t="s">
        <v>866</v>
      </c>
      <c r="B116" s="2">
        <v>41486</v>
      </c>
      <c r="C116" s="3" t="str">
        <f t="shared" si="6"/>
        <v>2013</v>
      </c>
      <c r="D116" s="3" t="s">
        <v>761</v>
      </c>
      <c r="E116" s="3" t="s">
        <v>1913</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
      <c r="A117" s="1" t="s">
        <v>867</v>
      </c>
      <c r="B117" s="2">
        <v>41486</v>
      </c>
      <c r="C117" s="3" t="str">
        <f t="shared" si="6"/>
        <v>2013</v>
      </c>
      <c r="D117" s="3" t="s">
        <v>761</v>
      </c>
      <c r="E117" s="3" t="s">
        <v>1914</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
      <c r="A130" s="1" t="s">
        <v>1061</v>
      </c>
      <c r="B130" s="2">
        <v>41503</v>
      </c>
      <c r="C130" s="3" t="str">
        <f t="shared" si="6"/>
        <v>2013</v>
      </c>
      <c r="D130" s="3" t="s">
        <v>291</v>
      </c>
      <c r="E130" s="3" t="s">
        <v>1895</v>
      </c>
      <c r="F130" s="3" t="s">
        <v>1886</v>
      </c>
      <c r="G130" s="3" t="s">
        <v>1887</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
      <c r="A141" s="1" t="s">
        <v>1072</v>
      </c>
      <c r="B141" s="2">
        <v>41518</v>
      </c>
      <c r="C141" s="3" t="str">
        <f t="shared" si="12"/>
        <v>2013</v>
      </c>
      <c r="D141" s="3" t="s">
        <v>219</v>
      </c>
      <c r="E141" s="3" t="s">
        <v>1896</v>
      </c>
      <c r="F141" s="3" t="s">
        <v>1886</v>
      </c>
      <c r="G141" s="3" t="s">
        <v>1887</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
      <c r="A142" s="1" t="s">
        <v>1073</v>
      </c>
      <c r="B142" s="2">
        <v>41519</v>
      </c>
      <c r="C142" s="3" t="str">
        <f t="shared" si="12"/>
        <v>2013</v>
      </c>
      <c r="D142" s="3" t="s">
        <v>453</v>
      </c>
      <c r="E142" s="3" t="s">
        <v>1917</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
      <c r="A151" s="1" t="s">
        <v>1082</v>
      </c>
      <c r="B151" s="2">
        <v>41531</v>
      </c>
      <c r="C151" s="3" t="str">
        <f t="shared" si="12"/>
        <v>2013</v>
      </c>
      <c r="D151" s="3" t="s">
        <v>321</v>
      </c>
      <c r="E151" s="3" t="s">
        <v>1899</v>
      </c>
      <c r="F151" s="3" t="s">
        <v>1886</v>
      </c>
      <c r="G151" s="3" t="s">
        <v>1887</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
      <c r="A154" s="1" t="s">
        <v>1085</v>
      </c>
      <c r="B154" s="2">
        <v>41537</v>
      </c>
      <c r="C154" s="3" t="str">
        <f t="shared" si="12"/>
        <v>2013</v>
      </c>
      <c r="D154" s="3" t="s">
        <v>812</v>
      </c>
      <c r="E154" s="3" t="s">
        <v>1923</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
      <c r="A157" s="1" t="s">
        <v>1088</v>
      </c>
      <c r="B157" s="2">
        <v>41543</v>
      </c>
      <c r="C157" s="3" t="str">
        <f t="shared" si="12"/>
        <v>2013</v>
      </c>
      <c r="D157" s="3" t="s">
        <v>479</v>
      </c>
      <c r="E157" s="3" t="s">
        <v>1911</v>
      </c>
      <c r="F157" s="3" t="s">
        <v>1886</v>
      </c>
      <c r="G157" s="3" t="s">
        <v>1887</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
      <c r="A162" s="1" t="s">
        <v>1093</v>
      </c>
      <c r="B162" s="2">
        <v>41550</v>
      </c>
      <c r="C162" s="3" t="str">
        <f t="shared" si="12"/>
        <v>2013</v>
      </c>
      <c r="D162" s="3" t="s">
        <v>395</v>
      </c>
      <c r="E162" s="3" t="s">
        <v>1898</v>
      </c>
      <c r="F162" s="3" t="s">
        <v>1886</v>
      </c>
      <c r="G162" s="3" t="s">
        <v>1887</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
      <c r="A170" s="1" t="s">
        <v>1099</v>
      </c>
      <c r="B170" s="2">
        <v>41558</v>
      </c>
      <c r="C170" s="3" t="str">
        <f t="shared" si="12"/>
        <v>2013</v>
      </c>
      <c r="D170" s="3" t="s">
        <v>774</v>
      </c>
      <c r="E170" s="3" t="s">
        <v>1917</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
      <c r="A171" s="1" t="s">
        <v>870</v>
      </c>
      <c r="B171" s="2">
        <v>41560</v>
      </c>
      <c r="C171" s="3" t="str">
        <f t="shared" si="12"/>
        <v>2013</v>
      </c>
      <c r="D171" s="3" t="s">
        <v>279</v>
      </c>
      <c r="E171" s="3" t="s">
        <v>1897</v>
      </c>
      <c r="F171" s="3" t="s">
        <v>1886</v>
      </c>
      <c r="G171" s="3" t="s">
        <v>1887</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
      <c r="A172" s="1" t="s">
        <v>871</v>
      </c>
      <c r="B172" s="2">
        <v>41560</v>
      </c>
      <c r="C172" s="3" t="str">
        <f t="shared" si="12"/>
        <v>2013</v>
      </c>
      <c r="D172" s="3" t="s">
        <v>279</v>
      </c>
      <c r="E172" s="3" t="s">
        <v>1897</v>
      </c>
      <c r="F172" s="3" t="s">
        <v>1886</v>
      </c>
      <c r="G172" s="3" t="s">
        <v>1887</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
      <c r="A177" s="1" t="s">
        <v>1104</v>
      </c>
      <c r="B177" s="2">
        <v>41568</v>
      </c>
      <c r="C177" s="3" t="str">
        <f t="shared" si="12"/>
        <v>2013</v>
      </c>
      <c r="D177" s="3" t="s">
        <v>774</v>
      </c>
      <c r="E177" s="3" t="s">
        <v>1916</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
      <c r="A187" s="1" t="s">
        <v>1114</v>
      </c>
      <c r="B187" s="2">
        <v>41583</v>
      </c>
      <c r="C187" s="3" t="str">
        <f t="shared" si="12"/>
        <v>2013</v>
      </c>
      <c r="D187" s="3" t="s">
        <v>718</v>
      </c>
      <c r="E187" s="3" t="s">
        <v>1905</v>
      </c>
      <c r="F187" s="3" t="s">
        <v>1886</v>
      </c>
      <c r="G187" s="3" t="s">
        <v>1887</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
      <c r="A196" s="1" t="s">
        <v>1123</v>
      </c>
      <c r="B196" s="2">
        <v>41595</v>
      </c>
      <c r="C196" s="3" t="str">
        <f t="shared" si="12"/>
        <v>2013</v>
      </c>
      <c r="D196" s="3" t="s">
        <v>609</v>
      </c>
      <c r="E196" s="3" t="s">
        <v>1916</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
      <c r="A199" s="1" t="s">
        <v>1126</v>
      </c>
      <c r="B199" s="2">
        <v>41596</v>
      </c>
      <c r="C199" s="3" t="str">
        <f t="shared" si="18"/>
        <v>2013</v>
      </c>
      <c r="D199" s="3" t="s">
        <v>608</v>
      </c>
      <c r="E199" s="1" t="s">
        <v>1906</v>
      </c>
      <c r="F199" s="3" t="s">
        <v>1886</v>
      </c>
      <c r="G199" s="3" t="s">
        <v>1887</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
      <c r="A211" s="1" t="s">
        <v>1138</v>
      </c>
      <c r="B211" s="2">
        <v>41618</v>
      </c>
      <c r="C211" s="3" t="str">
        <f t="shared" si="18"/>
        <v>2013</v>
      </c>
      <c r="D211" s="3" t="s">
        <v>395</v>
      </c>
      <c r="E211" s="3" t="s">
        <v>1898</v>
      </c>
      <c r="F211" s="3" t="s">
        <v>1886</v>
      </c>
      <c r="G211" s="3" t="s">
        <v>1887</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
      <c r="A214" s="1" t="s">
        <v>1139</v>
      </c>
      <c r="B214" s="2">
        <v>41619</v>
      </c>
      <c r="C214" s="3" t="str">
        <f t="shared" si="18"/>
        <v>2013</v>
      </c>
      <c r="D214" s="3" t="s">
        <v>619</v>
      </c>
      <c r="E214" s="3" t="s">
        <v>1938</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
      <c r="A216" s="1" t="s">
        <v>1141</v>
      </c>
      <c r="B216" s="2">
        <v>41621</v>
      </c>
      <c r="C216" s="3" t="str">
        <f t="shared" si="18"/>
        <v>2013</v>
      </c>
      <c r="D216" s="3" t="s">
        <v>168</v>
      </c>
      <c r="E216" s="3" t="s">
        <v>1933</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
      <c r="A233" s="1" t="s">
        <v>876</v>
      </c>
      <c r="B233" s="2">
        <v>41649</v>
      </c>
      <c r="C233" s="3" t="str">
        <f t="shared" si="18"/>
        <v>2014</v>
      </c>
      <c r="D233" s="3" t="s">
        <v>763</v>
      </c>
      <c r="E233" s="3" t="s">
        <v>1923</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
      <c r="A234" s="1" t="s">
        <v>877</v>
      </c>
      <c r="B234" s="2">
        <v>41649</v>
      </c>
      <c r="C234" s="3" t="str">
        <f t="shared" si="18"/>
        <v>2014</v>
      </c>
      <c r="D234" s="3" t="s">
        <v>763</v>
      </c>
      <c r="E234" s="3" t="s">
        <v>1923</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
      <c r="A236" s="1" t="s">
        <v>1157</v>
      </c>
      <c r="B236" s="2">
        <v>41652</v>
      </c>
      <c r="C236" s="3" t="str">
        <f t="shared" si="18"/>
        <v>2014</v>
      </c>
      <c r="D236" s="3" t="s">
        <v>294</v>
      </c>
      <c r="E236" s="3" t="s">
        <v>1927</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
      <c r="A239" s="1" t="s">
        <v>1160</v>
      </c>
      <c r="B239" s="2">
        <v>41654</v>
      </c>
      <c r="C239" s="3" t="str">
        <f t="shared" si="18"/>
        <v>2014</v>
      </c>
      <c r="D239" s="3" t="s">
        <v>479</v>
      </c>
      <c r="E239" s="3" t="s">
        <v>1911</v>
      </c>
      <c r="F239" s="3" t="s">
        <v>1886</v>
      </c>
      <c r="G239" s="3" t="s">
        <v>1887</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
      <c r="A241" s="1" t="s">
        <v>1162</v>
      </c>
      <c r="B241" s="2">
        <v>41656</v>
      </c>
      <c r="C241" s="3" t="str">
        <f t="shared" si="18"/>
        <v>2014</v>
      </c>
      <c r="D241" s="3" t="s">
        <v>499</v>
      </c>
      <c r="E241" s="3" t="s">
        <v>1894</v>
      </c>
      <c r="F241" s="3" t="s">
        <v>1886</v>
      </c>
      <c r="G241" s="3" t="s">
        <v>1887</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
      <c r="A246" s="1" t="s">
        <v>1167</v>
      </c>
      <c r="B246" s="2">
        <v>41665</v>
      </c>
      <c r="C246" s="3" t="str">
        <f t="shared" si="18"/>
        <v>2014</v>
      </c>
      <c r="D246" s="3" t="s">
        <v>785</v>
      </c>
      <c r="E246" s="3" t="s">
        <v>1937</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
      <c r="A264" s="1" t="s">
        <v>1183</v>
      </c>
      <c r="B264" s="2">
        <v>41692</v>
      </c>
      <c r="C264" s="3" t="str">
        <f t="shared" si="24"/>
        <v>2014</v>
      </c>
      <c r="D264" s="3" t="s">
        <v>774</v>
      </c>
      <c r="E264" s="3" t="s">
        <v>1916</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
      <c r="A270" s="1" t="s">
        <v>1189</v>
      </c>
      <c r="B270" s="2">
        <v>41695</v>
      </c>
      <c r="C270" s="3" t="str">
        <f t="shared" si="24"/>
        <v>2014</v>
      </c>
      <c r="D270" s="3" t="s">
        <v>546</v>
      </c>
      <c r="E270" s="3" t="s">
        <v>1938</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
      <c r="A277" s="1" t="s">
        <v>1196</v>
      </c>
      <c r="B277" s="2">
        <v>41710</v>
      </c>
      <c r="C277" s="3" t="str">
        <f t="shared" si="24"/>
        <v>2014</v>
      </c>
      <c r="D277" s="3" t="s">
        <v>490</v>
      </c>
      <c r="E277" s="3" t="s">
        <v>1901</v>
      </c>
      <c r="F277" s="3" t="s">
        <v>1886</v>
      </c>
      <c r="G277" s="3" t="s">
        <v>1887</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
      <c r="A288" s="1" t="s">
        <v>1207</v>
      </c>
      <c r="B288" s="2">
        <v>41730</v>
      </c>
      <c r="C288" s="3" t="str">
        <f t="shared" si="24"/>
        <v>2014</v>
      </c>
      <c r="D288" s="3" t="s">
        <v>763</v>
      </c>
      <c r="E288" s="3" t="s">
        <v>1923</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
      <c r="A291" s="1" t="s">
        <v>1210</v>
      </c>
      <c r="B291" s="2">
        <v>41732</v>
      </c>
      <c r="C291" s="3" t="str">
        <f t="shared" si="24"/>
        <v>2014</v>
      </c>
      <c r="D291" s="3" t="s">
        <v>761</v>
      </c>
      <c r="E291" s="3" t="s">
        <v>1912</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
      <c r="A301" s="1" t="s">
        <v>1220</v>
      </c>
      <c r="B301" s="2">
        <v>41746</v>
      </c>
      <c r="C301" s="3" t="str">
        <f t="shared" si="24"/>
        <v>2014</v>
      </c>
      <c r="D301" s="3" t="s">
        <v>756</v>
      </c>
      <c r="E301" s="3" t="s">
        <v>1921</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
      <c r="A308" s="1" t="s">
        <v>1225</v>
      </c>
      <c r="B308" s="2">
        <v>41767</v>
      </c>
      <c r="C308" s="3" t="str">
        <f t="shared" si="24"/>
        <v>2014</v>
      </c>
      <c r="D308" s="3" t="s">
        <v>697</v>
      </c>
      <c r="E308" s="3" t="s">
        <v>1903</v>
      </c>
      <c r="F308" s="3" t="s">
        <v>1886</v>
      </c>
      <c r="G308" s="3" t="s">
        <v>1887</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
      <c r="A311" s="1" t="s">
        <v>1228</v>
      </c>
      <c r="B311" s="2">
        <v>41770</v>
      </c>
      <c r="C311" s="3" t="str">
        <f t="shared" si="24"/>
        <v>2014</v>
      </c>
      <c r="D311" s="3" t="s">
        <v>479</v>
      </c>
      <c r="E311" s="3" t="s">
        <v>1911</v>
      </c>
      <c r="F311" s="3" t="s">
        <v>1886</v>
      </c>
      <c r="G311" s="3" t="s">
        <v>1887</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
      <c r="A313" s="1" t="s">
        <v>1230</v>
      </c>
      <c r="B313" s="2">
        <v>41774</v>
      </c>
      <c r="C313" s="3" t="str">
        <f t="shared" si="24"/>
        <v>2014</v>
      </c>
      <c r="D313" s="3" t="s">
        <v>395</v>
      </c>
      <c r="E313" s="3" t="s">
        <v>1898</v>
      </c>
      <c r="F313" s="3" t="s">
        <v>1886</v>
      </c>
      <c r="G313" s="3" t="s">
        <v>1887</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
      <c r="A319" s="1" t="s">
        <v>1236</v>
      </c>
      <c r="B319" s="2">
        <v>41788</v>
      </c>
      <c r="C319" s="3" t="str">
        <f t="shared" si="24"/>
        <v>2014</v>
      </c>
      <c r="D319" s="3" t="s">
        <v>747</v>
      </c>
      <c r="E319" s="3" t="s">
        <v>1920</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
      <c r="A321" s="1" t="s">
        <v>1238</v>
      </c>
      <c r="B321" s="2">
        <v>41792</v>
      </c>
      <c r="C321" s="3" t="str">
        <f t="shared" si="24"/>
        <v>2014</v>
      </c>
      <c r="D321" s="3" t="s">
        <v>635</v>
      </c>
      <c r="E321" s="3" t="s">
        <v>1926</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
      <c r="A323" s="1" t="s">
        <v>1240</v>
      </c>
      <c r="B323" s="2">
        <v>41793</v>
      </c>
      <c r="C323" s="3" t="str">
        <f t="shared" si="24"/>
        <v>2014</v>
      </c>
      <c r="D323" s="3" t="s">
        <v>143</v>
      </c>
      <c r="E323" s="3" t="s">
        <v>1892</v>
      </c>
      <c r="F323" s="3" t="s">
        <v>1886</v>
      </c>
      <c r="G323" s="3" t="s">
        <v>1887</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
      <c r="A329" s="1" t="s">
        <v>1246</v>
      </c>
      <c r="B329" s="2">
        <v>41799</v>
      </c>
      <c r="C329" s="3" t="str">
        <f t="shared" si="30"/>
        <v>2014</v>
      </c>
      <c r="D329" s="3" t="s">
        <v>171</v>
      </c>
      <c r="E329" s="3" t="s">
        <v>1925</v>
      </c>
      <c r="F329" s="3" t="s">
        <v>1886</v>
      </c>
      <c r="G329" s="3" t="s">
        <v>1887</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
      <c r="A333" s="1" t="s">
        <v>1250</v>
      </c>
      <c r="B333" s="2">
        <v>41808</v>
      </c>
      <c r="C333" s="3" t="str">
        <f t="shared" si="30"/>
        <v>2014</v>
      </c>
      <c r="D333" s="3" t="s">
        <v>385</v>
      </c>
      <c r="E333" s="3" t="s">
        <v>1936</v>
      </c>
      <c r="F333" s="3" t="s">
        <v>1886</v>
      </c>
      <c r="G333" s="3" t="s">
        <v>1887</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
      <c r="A335" s="1" t="s">
        <v>1252</v>
      </c>
      <c r="B335" s="2">
        <v>41809</v>
      </c>
      <c r="C335" s="3" t="str">
        <f t="shared" si="30"/>
        <v>2014</v>
      </c>
      <c r="D335" s="3" t="s">
        <v>739</v>
      </c>
      <c r="E335" s="3" t="s">
        <v>1930</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
      <c r="A352" s="1" t="s">
        <v>1267</v>
      </c>
      <c r="B352" s="2">
        <v>41835</v>
      </c>
      <c r="C352" s="3" t="str">
        <f t="shared" si="30"/>
        <v>2014</v>
      </c>
      <c r="D352" s="3" t="s">
        <v>734</v>
      </c>
      <c r="E352" s="3" t="s">
        <v>1938</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
      <c r="A353" s="1" t="s">
        <v>1268</v>
      </c>
      <c r="B353" s="2">
        <v>41837</v>
      </c>
      <c r="C353" s="3" t="str">
        <f t="shared" si="30"/>
        <v>2014</v>
      </c>
      <c r="D353" s="3" t="s">
        <v>395</v>
      </c>
      <c r="E353" s="3" t="s">
        <v>1898</v>
      </c>
      <c r="F353" s="3" t="s">
        <v>1886</v>
      </c>
      <c r="G353" s="3" t="s">
        <v>1887</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
      <c r="A354" s="1" t="s">
        <v>1269</v>
      </c>
      <c r="B354" s="2">
        <v>41838</v>
      </c>
      <c r="C354" s="3" t="str">
        <f t="shared" si="30"/>
        <v>2014</v>
      </c>
      <c r="D354" s="3" t="s">
        <v>494</v>
      </c>
      <c r="E354" s="3" t="s">
        <v>1925</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
      <c r="A355" s="1" t="s">
        <v>884</v>
      </c>
      <c r="B355" s="2">
        <v>41838</v>
      </c>
      <c r="C355" s="3" t="str">
        <f t="shared" si="30"/>
        <v>2014</v>
      </c>
      <c r="D355" s="3" t="s">
        <v>668</v>
      </c>
      <c r="E355" s="3" t="s">
        <v>1900</v>
      </c>
      <c r="F355" s="3" t="s">
        <v>1886</v>
      </c>
      <c r="G355" s="3" t="s">
        <v>1887</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
      <c r="A356" s="1" t="s">
        <v>885</v>
      </c>
      <c r="B356" s="2">
        <v>41838</v>
      </c>
      <c r="C356" s="3" t="str">
        <f t="shared" si="30"/>
        <v>2014</v>
      </c>
      <c r="D356" s="3" t="s">
        <v>668</v>
      </c>
      <c r="E356" s="3" t="s">
        <v>1900</v>
      </c>
      <c r="F356" s="3" t="s">
        <v>1886</v>
      </c>
      <c r="G356" s="3" t="s">
        <v>1887</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
      <c r="A370" s="1" t="s">
        <v>1281</v>
      </c>
      <c r="B370" s="2">
        <v>41862</v>
      </c>
      <c r="C370" s="3" t="str">
        <f t="shared" si="30"/>
        <v>2014</v>
      </c>
      <c r="D370" s="3" t="s">
        <v>723</v>
      </c>
      <c r="E370" s="3" t="s">
        <v>1934</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
      <c r="A378" s="1" t="s">
        <v>1289</v>
      </c>
      <c r="B378" s="2">
        <v>41877</v>
      </c>
      <c r="C378" s="3" t="str">
        <f t="shared" si="30"/>
        <v>2014</v>
      </c>
      <c r="D378" s="3" t="s">
        <v>291</v>
      </c>
      <c r="E378" s="3" t="s">
        <v>1895</v>
      </c>
      <c r="F378" s="3" t="s">
        <v>1886</v>
      </c>
      <c r="G378" s="3" t="s">
        <v>1887</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
      <c r="A385" s="1" t="s">
        <v>1294</v>
      </c>
      <c r="B385" s="2">
        <v>41885</v>
      </c>
      <c r="C385" s="3" t="str">
        <f t="shared" si="30"/>
        <v>2014</v>
      </c>
      <c r="D385" s="3" t="s">
        <v>64</v>
      </c>
      <c r="E385" s="3" t="s">
        <v>1909</v>
      </c>
      <c r="F385" s="3" t="s">
        <v>1886</v>
      </c>
      <c r="G385" s="3" t="s">
        <v>1887</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
      <c r="A387" s="1" t="s">
        <v>890</v>
      </c>
      <c r="B387" s="2">
        <v>41889</v>
      </c>
      <c r="C387" s="3" t="str">
        <f t="shared" si="30"/>
        <v>2014</v>
      </c>
      <c r="D387" s="3" t="s">
        <v>706</v>
      </c>
      <c r="E387" s="3" t="s">
        <v>1893</v>
      </c>
      <c r="F387" s="3" t="s">
        <v>1886</v>
      </c>
      <c r="G387" s="3" t="s">
        <v>1887</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
      <c r="A388" s="1" t="s">
        <v>891</v>
      </c>
      <c r="B388" s="2">
        <v>41889</v>
      </c>
      <c r="C388" s="3" t="str">
        <f t="shared" si="30"/>
        <v>2014</v>
      </c>
      <c r="D388" s="3" t="s">
        <v>706</v>
      </c>
      <c r="E388" s="3" t="s">
        <v>1893</v>
      </c>
      <c r="F388" s="3" t="s">
        <v>1886</v>
      </c>
      <c r="G388" s="3" t="s">
        <v>1887</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
      <c r="A389" s="1" t="s">
        <v>1296</v>
      </c>
      <c r="B389" s="2">
        <v>41892</v>
      </c>
      <c r="C389" s="3" t="str">
        <f t="shared" si="30"/>
        <v>2014</v>
      </c>
      <c r="D389" s="3" t="s">
        <v>718</v>
      </c>
      <c r="E389" s="3" t="s">
        <v>1905</v>
      </c>
      <c r="F389" s="3" t="s">
        <v>1886</v>
      </c>
      <c r="G389" s="3" t="s">
        <v>1887</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
      <c r="A394" s="1" t="s">
        <v>1301</v>
      </c>
      <c r="B394" s="2">
        <v>41899</v>
      </c>
      <c r="C394" s="3" t="str">
        <f t="shared" si="36"/>
        <v>2014</v>
      </c>
      <c r="D394" s="3" t="s">
        <v>104</v>
      </c>
      <c r="E394" s="3" t="s">
        <v>1932</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
      <c r="A398" s="1" t="s">
        <v>1303</v>
      </c>
      <c r="B398" s="2">
        <v>41909</v>
      </c>
      <c r="C398" s="3" t="str">
        <f t="shared" si="36"/>
        <v>2014</v>
      </c>
      <c r="D398" s="3" t="s">
        <v>48</v>
      </c>
      <c r="E398" s="3" t="s">
        <v>1897</v>
      </c>
      <c r="F398" s="3" t="s">
        <v>1886</v>
      </c>
      <c r="G398" s="3" t="s">
        <v>1887</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
      <c r="A401" s="1" t="s">
        <v>1306</v>
      </c>
      <c r="B401" s="2">
        <v>41911</v>
      </c>
      <c r="C401" s="3" t="str">
        <f t="shared" si="36"/>
        <v>2014</v>
      </c>
      <c r="D401" s="3" t="s">
        <v>143</v>
      </c>
      <c r="E401" s="3" t="s">
        <v>1891</v>
      </c>
      <c r="F401" s="3" t="s">
        <v>1886</v>
      </c>
      <c r="G401" s="3" t="s">
        <v>1887</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
      <c r="A405" s="1" t="s">
        <v>1310</v>
      </c>
      <c r="B405" s="2">
        <v>41914</v>
      </c>
      <c r="C405" s="3" t="str">
        <f t="shared" si="36"/>
        <v>2014</v>
      </c>
      <c r="D405" s="3" t="s">
        <v>697</v>
      </c>
      <c r="E405" s="3" t="s">
        <v>1903</v>
      </c>
      <c r="F405" s="3" t="s">
        <v>1886</v>
      </c>
      <c r="G405" s="3" t="s">
        <v>1887</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
      <c r="A408" s="1" t="s">
        <v>1313</v>
      </c>
      <c r="B408" s="2">
        <v>41916</v>
      </c>
      <c r="C408" s="3" t="str">
        <f t="shared" si="36"/>
        <v>2014</v>
      </c>
      <c r="D408" s="3" t="s">
        <v>499</v>
      </c>
      <c r="E408" s="3" t="s">
        <v>1894</v>
      </c>
      <c r="F408" s="3" t="s">
        <v>1886</v>
      </c>
      <c r="G408" s="3" t="s">
        <v>1887</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
      <c r="A413" s="1" t="s">
        <v>1318</v>
      </c>
      <c r="B413" s="2">
        <v>41923</v>
      </c>
      <c r="C413" s="3" t="str">
        <f t="shared" si="36"/>
        <v>2014</v>
      </c>
      <c r="D413" s="3" t="s">
        <v>371</v>
      </c>
      <c r="E413" s="3" t="s">
        <v>1927</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
      <c r="A419" s="1" t="s">
        <v>1322</v>
      </c>
      <c r="B419" s="2">
        <v>41931</v>
      </c>
      <c r="C419" s="3" t="str">
        <f t="shared" si="36"/>
        <v>2014</v>
      </c>
      <c r="D419" s="3" t="s">
        <v>272</v>
      </c>
      <c r="E419" s="3" t="s">
        <v>1929</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
      <c r="A427" s="1" t="s">
        <v>1330</v>
      </c>
      <c r="B427" s="2">
        <v>41940</v>
      </c>
      <c r="C427" s="3" t="str">
        <f t="shared" si="36"/>
        <v>2014</v>
      </c>
      <c r="D427" s="3" t="s">
        <v>706</v>
      </c>
      <c r="E427" s="3" t="s">
        <v>1893</v>
      </c>
      <c r="F427" s="3" t="s">
        <v>1886</v>
      </c>
      <c r="G427" s="3" t="s">
        <v>1887</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
      <c r="A432" s="1" t="s">
        <v>1335</v>
      </c>
      <c r="B432" s="2">
        <v>41946</v>
      </c>
      <c r="C432" s="3" t="str">
        <f t="shared" si="36"/>
        <v>2014</v>
      </c>
      <c r="D432" s="3" t="s">
        <v>705</v>
      </c>
      <c r="E432" s="3" t="s">
        <v>1932</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
      <c r="A433" s="1" t="s">
        <v>1336</v>
      </c>
      <c r="B433" s="2">
        <v>41950</v>
      </c>
      <c r="C433" s="3" t="str">
        <f t="shared" si="36"/>
        <v>2014</v>
      </c>
      <c r="D433" s="3" t="s">
        <v>697</v>
      </c>
      <c r="E433" s="3" t="s">
        <v>1903</v>
      </c>
      <c r="F433" s="3" t="s">
        <v>1886</v>
      </c>
      <c r="G433" s="3" t="s">
        <v>1887</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
      <c r="A436" s="1" t="s">
        <v>1339</v>
      </c>
      <c r="B436" s="2">
        <v>41959</v>
      </c>
      <c r="C436" s="3" t="str">
        <f t="shared" si="36"/>
        <v>2014</v>
      </c>
      <c r="D436" s="3" t="s">
        <v>668</v>
      </c>
      <c r="E436" s="3" t="s">
        <v>1900</v>
      </c>
      <c r="F436" s="3" t="s">
        <v>1886</v>
      </c>
      <c r="G436" s="3" t="s">
        <v>1887</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
      <c r="A448" s="1" t="s">
        <v>1351</v>
      </c>
      <c r="B448" s="2">
        <v>41974</v>
      </c>
      <c r="C448" s="3" t="str">
        <f t="shared" si="36"/>
        <v>2014</v>
      </c>
      <c r="D448" s="3" t="s">
        <v>697</v>
      </c>
      <c r="E448" s="3" t="s">
        <v>1903</v>
      </c>
      <c r="F448" s="3" t="s">
        <v>1886</v>
      </c>
      <c r="G448" s="3" t="s">
        <v>1887</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
      <c r="A455" s="1" t="s">
        <v>1358</v>
      </c>
      <c r="B455" s="2">
        <v>41983</v>
      </c>
      <c r="C455" s="3" t="str">
        <f t="shared" si="42"/>
        <v>2014</v>
      </c>
      <c r="D455" s="3" t="s">
        <v>104</v>
      </c>
      <c r="E455" s="3" t="s">
        <v>1932</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
      <c r="A461" s="1" t="s">
        <v>1364</v>
      </c>
      <c r="B461" s="2">
        <v>41999</v>
      </c>
      <c r="C461" s="3" t="str">
        <f t="shared" si="42"/>
        <v>2014</v>
      </c>
      <c r="D461" s="3" t="s">
        <v>635</v>
      </c>
      <c r="E461" s="3" t="s">
        <v>1926</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
      <c r="A472" s="1" t="s">
        <v>1373</v>
      </c>
      <c r="B472" s="2">
        <v>42011</v>
      </c>
      <c r="C472" s="3" t="str">
        <f t="shared" si="42"/>
        <v>2015</v>
      </c>
      <c r="D472" s="3" t="s">
        <v>272</v>
      </c>
      <c r="E472" s="3" t="s">
        <v>1929</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
      <c r="A490" s="1" t="s">
        <v>900</v>
      </c>
      <c r="B490" s="2">
        <v>42026</v>
      </c>
      <c r="C490" s="3" t="str">
        <f t="shared" si="42"/>
        <v>2015</v>
      </c>
      <c r="D490" s="3" t="s">
        <v>385</v>
      </c>
      <c r="E490" s="3" t="s">
        <v>1936</v>
      </c>
      <c r="F490" s="3" t="s">
        <v>1886</v>
      </c>
      <c r="G490" s="3" t="s">
        <v>1887</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
      <c r="A491" s="1" t="s">
        <v>901</v>
      </c>
      <c r="B491" s="2">
        <v>42026</v>
      </c>
      <c r="C491" s="3" t="str">
        <f t="shared" si="42"/>
        <v>2015</v>
      </c>
      <c r="D491" s="3" t="s">
        <v>385</v>
      </c>
      <c r="E491" s="3" t="s">
        <v>1936</v>
      </c>
      <c r="F491" s="3" t="s">
        <v>1886</v>
      </c>
      <c r="G491" s="3" t="s">
        <v>1887</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
      <c r="A492" s="1" t="s">
        <v>901</v>
      </c>
      <c r="B492" s="2">
        <v>42026</v>
      </c>
      <c r="C492" s="3" t="str">
        <f t="shared" si="42"/>
        <v>2015</v>
      </c>
      <c r="D492" s="3" t="s">
        <v>385</v>
      </c>
      <c r="E492" s="3" t="s">
        <v>1936</v>
      </c>
      <c r="F492" s="3" t="s">
        <v>1886</v>
      </c>
      <c r="G492" s="3" t="s">
        <v>1887</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
      <c r="A499" s="1" t="s">
        <v>1395</v>
      </c>
      <c r="B499" s="2">
        <v>42036</v>
      </c>
      <c r="C499" s="3" t="str">
        <f t="shared" si="42"/>
        <v>2015</v>
      </c>
      <c r="D499" s="3" t="s">
        <v>668</v>
      </c>
      <c r="E499" s="3" t="s">
        <v>1900</v>
      </c>
      <c r="F499" s="3" t="s">
        <v>1886</v>
      </c>
      <c r="G499" s="3" t="s">
        <v>1887</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
      <c r="A511" s="18" t="s">
        <v>1407</v>
      </c>
      <c r="B511" s="2">
        <v>42050</v>
      </c>
      <c r="C511" s="3" t="str">
        <f t="shared" si="42"/>
        <v>2015</v>
      </c>
      <c r="D511" s="3" t="s">
        <v>321</v>
      </c>
      <c r="E511" s="3" t="s">
        <v>1899</v>
      </c>
      <c r="F511" s="3" t="s">
        <v>1886</v>
      </c>
      <c r="G511" s="3" t="s">
        <v>1887</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
      <c r="A512" s="19" t="s">
        <v>1940</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
      <c r="A516" s="17" t="s">
        <v>1941</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
      <c r="A517" s="1" t="s">
        <v>1409</v>
      </c>
      <c r="B517" s="2">
        <v>42059</v>
      </c>
      <c r="C517" s="3" t="str">
        <f t="shared" si="42"/>
        <v>2015</v>
      </c>
      <c r="D517" s="3" t="s">
        <v>279</v>
      </c>
      <c r="E517" s="3" t="s">
        <v>1897</v>
      </c>
      <c r="F517" s="3" t="s">
        <v>1886</v>
      </c>
      <c r="G517" s="3" t="s">
        <v>1887</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
      <c r="A518" s="1" t="s">
        <v>1410</v>
      </c>
      <c r="B518" s="2">
        <v>42059</v>
      </c>
      <c r="C518" s="3" t="str">
        <f t="shared" ref="C518:C581" si="48">TEXT(B518,"yyyy")</f>
        <v>2015</v>
      </c>
      <c r="D518" s="3" t="s">
        <v>657</v>
      </c>
      <c r="E518" s="3" t="s">
        <v>1922</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
      <c r="A520" s="1" t="s">
        <v>1412</v>
      </c>
      <c r="B520" s="2">
        <v>42064</v>
      </c>
      <c r="C520" s="3" t="str">
        <f t="shared" si="48"/>
        <v>2015</v>
      </c>
      <c r="D520" s="3" t="s">
        <v>654</v>
      </c>
      <c r="E520" s="3" t="s">
        <v>1923</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
      <c r="A526" s="1" t="s">
        <v>1418</v>
      </c>
      <c r="B526" s="2">
        <v>42074</v>
      </c>
      <c r="C526" s="3" t="str">
        <f t="shared" si="48"/>
        <v>2015</v>
      </c>
      <c r="D526" s="3" t="s">
        <v>650</v>
      </c>
      <c r="E526" s="3" t="s">
        <v>1924</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
      <c r="A534" s="17" t="s">
        <v>1942</v>
      </c>
      <c r="B534" s="2">
        <v>42084</v>
      </c>
      <c r="C534" s="3" t="str">
        <f t="shared" si="48"/>
        <v>2015</v>
      </c>
      <c r="D534" s="3" t="s">
        <v>392</v>
      </c>
      <c r="E534" s="3" t="s">
        <v>1907</v>
      </c>
      <c r="F534" s="3" t="s">
        <v>1886</v>
      </c>
      <c r="G534" s="3" t="s">
        <v>1887</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
      <c r="A537" s="1" t="s">
        <v>1428</v>
      </c>
      <c r="B537" s="2">
        <v>42087</v>
      </c>
      <c r="C537" s="3" t="str">
        <f t="shared" si="48"/>
        <v>2015</v>
      </c>
      <c r="D537" s="3" t="s">
        <v>361</v>
      </c>
      <c r="E537" s="3" t="s">
        <v>1928</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
      <c r="A542" s="1" t="s">
        <v>1433</v>
      </c>
      <c r="B542" s="2">
        <v>42098</v>
      </c>
      <c r="C542" s="3" t="str">
        <f t="shared" si="48"/>
        <v>2015</v>
      </c>
      <c r="D542" s="3" t="s">
        <v>233</v>
      </c>
      <c r="E542" s="3" t="s">
        <v>1905</v>
      </c>
      <c r="F542" s="3" t="s">
        <v>1886</v>
      </c>
      <c r="G542" s="3" t="s">
        <v>1887</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
      <c r="A544" s="1" t="s">
        <v>1435</v>
      </c>
      <c r="B544" s="2">
        <v>42102</v>
      </c>
      <c r="C544" s="3" t="str">
        <f t="shared" si="48"/>
        <v>2015</v>
      </c>
      <c r="D544" s="3" t="s">
        <v>219</v>
      </c>
      <c r="E544" s="3" t="s">
        <v>1896</v>
      </c>
      <c r="F544" s="3" t="s">
        <v>1886</v>
      </c>
      <c r="G544" s="3" t="s">
        <v>1887</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
      <c r="A548" s="1" t="s">
        <v>1439</v>
      </c>
      <c r="B548" s="2">
        <v>42105</v>
      </c>
      <c r="C548" s="3" t="str">
        <f t="shared" si="48"/>
        <v>2015</v>
      </c>
      <c r="D548" s="3" t="s">
        <v>171</v>
      </c>
      <c r="E548" s="3" t="s">
        <v>1924</v>
      </c>
      <c r="F548" s="3" t="s">
        <v>1886</v>
      </c>
      <c r="G548" s="3" t="s">
        <v>1887</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
      <c r="A551" s="1" t="s">
        <v>1442</v>
      </c>
      <c r="B551" s="2">
        <v>42112</v>
      </c>
      <c r="C551" s="3" t="str">
        <f t="shared" si="48"/>
        <v>2015</v>
      </c>
      <c r="D551" s="3" t="s">
        <v>635</v>
      </c>
      <c r="E551" s="3" t="s">
        <v>1926</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
      <c r="A553" s="1" t="s">
        <v>1444</v>
      </c>
      <c r="B553" s="2">
        <v>42113</v>
      </c>
      <c r="C553" s="3" t="str">
        <f t="shared" si="48"/>
        <v>2015</v>
      </c>
      <c r="D553" s="3" t="s">
        <v>392</v>
      </c>
      <c r="E553" s="3" t="s">
        <v>1907</v>
      </c>
      <c r="F553" s="3" t="s">
        <v>1886</v>
      </c>
      <c r="G553" s="3" t="s">
        <v>1887</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
      <c r="A554" s="1" t="s">
        <v>1445</v>
      </c>
      <c r="B554" s="2">
        <v>42114</v>
      </c>
      <c r="C554" s="3" t="str">
        <f t="shared" si="48"/>
        <v>2015</v>
      </c>
      <c r="D554" s="3" t="s">
        <v>632</v>
      </c>
      <c r="E554" s="3" t="s">
        <v>1925</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
      <c r="A560" s="17" t="s">
        <v>1943</v>
      </c>
      <c r="B560" s="2">
        <v>42120</v>
      </c>
      <c r="C560" s="3" t="str">
        <f t="shared" si="48"/>
        <v>2015</v>
      </c>
      <c r="D560" s="3" t="s">
        <v>608</v>
      </c>
      <c r="E560" s="1" t="s">
        <v>1906</v>
      </c>
      <c r="F560" s="3" t="s">
        <v>1886</v>
      </c>
      <c r="G560" s="3" t="s">
        <v>1887</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
      <c r="A564" s="1" t="s">
        <v>1452</v>
      </c>
      <c r="B564" s="2">
        <v>42123</v>
      </c>
      <c r="C564" s="3" t="str">
        <f t="shared" si="48"/>
        <v>2015</v>
      </c>
      <c r="D564" s="3" t="s">
        <v>267</v>
      </c>
      <c r="E564" s="3" t="s">
        <v>1897</v>
      </c>
      <c r="F564" s="3" t="s">
        <v>1886</v>
      </c>
      <c r="G564" s="3" t="s">
        <v>1887</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
      <c r="A571" s="17" t="s">
        <v>906</v>
      </c>
      <c r="B571" s="2">
        <v>42134</v>
      </c>
      <c r="C571" s="3" t="str">
        <f t="shared" si="48"/>
        <v>2015</v>
      </c>
      <c r="D571" s="3" t="s">
        <v>608</v>
      </c>
      <c r="E571" s="1" t="s">
        <v>1906</v>
      </c>
      <c r="F571" s="3" t="s">
        <v>1886</v>
      </c>
      <c r="G571" s="3" t="s">
        <v>1887</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
      <c r="A572" s="17" t="s">
        <v>1944</v>
      </c>
      <c r="B572" s="2">
        <v>42135</v>
      </c>
      <c r="C572" s="3" t="str">
        <f t="shared" si="48"/>
        <v>2015</v>
      </c>
      <c r="D572" s="3" t="s">
        <v>619</v>
      </c>
      <c r="E572" s="3" t="s">
        <v>1937</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
      <c r="A573" s="17" t="s">
        <v>1945</v>
      </c>
      <c r="B573" s="2">
        <v>42135</v>
      </c>
      <c r="C573" s="3" t="str">
        <f t="shared" si="48"/>
        <v>2015</v>
      </c>
      <c r="D573" s="3" t="s">
        <v>619</v>
      </c>
      <c r="E573" s="3" t="s">
        <v>1937</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
      <c r="A579" s="17" t="s">
        <v>1946</v>
      </c>
      <c r="B579" s="2">
        <v>42142</v>
      </c>
      <c r="C579" s="3" t="str">
        <f t="shared" si="48"/>
        <v>2015</v>
      </c>
      <c r="D579" s="3" t="s">
        <v>406</v>
      </c>
      <c r="E579" s="3" t="s">
        <v>1908</v>
      </c>
      <c r="F579" s="3" t="s">
        <v>1886</v>
      </c>
      <c r="G579" s="3" t="s">
        <v>1887</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
      <c r="A584" s="1" t="s">
        <v>1468</v>
      </c>
      <c r="B584" s="2">
        <v>42144</v>
      </c>
      <c r="C584" s="3" t="str">
        <f t="shared" si="54"/>
        <v>2015</v>
      </c>
      <c r="D584" s="3" t="s">
        <v>609</v>
      </c>
      <c r="E584" s="3" t="s">
        <v>1916</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
      <c r="A586" s="1" t="s">
        <v>1470</v>
      </c>
      <c r="B586" s="2">
        <v>42146</v>
      </c>
      <c r="C586" s="3" t="str">
        <f t="shared" si="54"/>
        <v>2015</v>
      </c>
      <c r="D586" s="3" t="s">
        <v>608</v>
      </c>
      <c r="E586" s="1" t="s">
        <v>1906</v>
      </c>
      <c r="F586" s="3" t="s">
        <v>1886</v>
      </c>
      <c r="G586" s="3" t="s">
        <v>1887</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
      <c r="A604" s="1" t="s">
        <v>1488</v>
      </c>
      <c r="B604" s="2">
        <v>42169</v>
      </c>
      <c r="C604" s="3" t="str">
        <f t="shared" si="54"/>
        <v>2015</v>
      </c>
      <c r="D604" s="3" t="s">
        <v>596</v>
      </c>
      <c r="E604" s="3" t="s">
        <v>1923</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
      <c r="A609" s="1" t="s">
        <v>1491</v>
      </c>
      <c r="B609" s="2">
        <v>42180</v>
      </c>
      <c r="C609" s="3" t="str">
        <f t="shared" si="54"/>
        <v>2015</v>
      </c>
      <c r="D609" s="3" t="s">
        <v>594</v>
      </c>
      <c r="E609" s="3" t="s">
        <v>1935</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
      <c r="A611" s="1" t="s">
        <v>1493</v>
      </c>
      <c r="B611" s="2">
        <v>42182</v>
      </c>
      <c r="C611" s="3" t="str">
        <f t="shared" si="54"/>
        <v>2015</v>
      </c>
      <c r="D611" s="3" t="s">
        <v>592</v>
      </c>
      <c r="E611" s="3" t="s">
        <v>1925</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
      <c r="A624" s="1" t="s">
        <v>1506</v>
      </c>
      <c r="B624" s="2">
        <v>42200</v>
      </c>
      <c r="C624" s="3" t="str">
        <f t="shared" si="54"/>
        <v>2015</v>
      </c>
      <c r="D624" s="3" t="s">
        <v>578</v>
      </c>
      <c r="E624" s="3" t="s">
        <v>1930</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
      <c r="A626" s="1" t="s">
        <v>1508</v>
      </c>
      <c r="B626" s="2">
        <v>42202</v>
      </c>
      <c r="C626" s="3" t="str">
        <f t="shared" si="54"/>
        <v>2015</v>
      </c>
      <c r="D626" s="3" t="s">
        <v>577</v>
      </c>
      <c r="E626" s="3" t="s">
        <v>1928</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
      <c r="A636" s="1" t="s">
        <v>909</v>
      </c>
      <c r="B636" s="2">
        <v>42210</v>
      </c>
      <c r="C636" s="3" t="str">
        <f t="shared" si="54"/>
        <v>2015</v>
      </c>
      <c r="D636" s="3" t="s">
        <v>527</v>
      </c>
      <c r="E636" s="3" t="s">
        <v>1923</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
      <c r="A637" s="1" t="s">
        <v>910</v>
      </c>
      <c r="B637" s="2">
        <v>42210</v>
      </c>
      <c r="C637" s="3" t="str">
        <f t="shared" si="54"/>
        <v>2015</v>
      </c>
      <c r="D637" s="3" t="s">
        <v>527</v>
      </c>
      <c r="E637" s="3" t="s">
        <v>1923</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
      <c r="A651" s="1" t="s">
        <v>1529</v>
      </c>
      <c r="B651" s="2">
        <v>42223</v>
      </c>
      <c r="C651" s="3" t="str">
        <f t="shared" si="60"/>
        <v>2015</v>
      </c>
      <c r="D651" s="3" t="s">
        <v>361</v>
      </c>
      <c r="E651" s="3" t="s">
        <v>1928</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
      <c r="A671" s="1" t="s">
        <v>1547</v>
      </c>
      <c r="B671" s="2">
        <v>42247</v>
      </c>
      <c r="C671" s="3" t="str">
        <f t="shared" si="60"/>
        <v>2015</v>
      </c>
      <c r="D671" s="3" t="s">
        <v>414</v>
      </c>
      <c r="E671" s="3" t="s">
        <v>1904</v>
      </c>
      <c r="F671" s="3" t="s">
        <v>1886</v>
      </c>
      <c r="G671" s="3" t="s">
        <v>1887</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
      <c r="A677" s="1" t="s">
        <v>1553</v>
      </c>
      <c r="B677" s="2">
        <v>42253</v>
      </c>
      <c r="C677" s="3" t="str">
        <f t="shared" si="60"/>
        <v>2015</v>
      </c>
      <c r="D677" s="3" t="s">
        <v>406</v>
      </c>
      <c r="E677" s="3" t="s">
        <v>1908</v>
      </c>
      <c r="F677" s="3" t="s">
        <v>1886</v>
      </c>
      <c r="G677" s="3" t="s">
        <v>1887</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
      <c r="A679" s="1" t="s">
        <v>1555</v>
      </c>
      <c r="B679" s="2">
        <v>42255</v>
      </c>
      <c r="C679" s="3" t="str">
        <f t="shared" si="60"/>
        <v>2015</v>
      </c>
      <c r="D679" s="3" t="s">
        <v>343</v>
      </c>
      <c r="E679" s="3" t="s">
        <v>1923</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
      <c r="A683" s="1" t="s">
        <v>1559</v>
      </c>
      <c r="B683" s="2">
        <v>42259</v>
      </c>
      <c r="C683" s="3" t="str">
        <f t="shared" si="60"/>
        <v>2015</v>
      </c>
      <c r="D683" s="3" t="s">
        <v>546</v>
      </c>
      <c r="E683" s="3" t="s">
        <v>1938</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
      <c r="A690" s="1" t="s">
        <v>1566</v>
      </c>
      <c r="B690" s="2">
        <v>42274</v>
      </c>
      <c r="C690" s="3" t="str">
        <f t="shared" si="60"/>
        <v>2015</v>
      </c>
      <c r="D690" s="3" t="s">
        <v>538</v>
      </c>
      <c r="E690" s="3" t="s">
        <v>1924</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
      <c r="A696" s="1" t="s">
        <v>1572</v>
      </c>
      <c r="B696" s="2">
        <v>42289</v>
      </c>
      <c r="C696" s="3" t="str">
        <f t="shared" si="60"/>
        <v>2015</v>
      </c>
      <c r="D696" s="3" t="s">
        <v>521</v>
      </c>
      <c r="E696" s="3" t="s">
        <v>1939</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
      <c r="A698" s="1" t="s">
        <v>1574</v>
      </c>
      <c r="B698" s="2">
        <v>42292</v>
      </c>
      <c r="C698" s="3" t="str">
        <f t="shared" si="60"/>
        <v>2015</v>
      </c>
      <c r="D698" s="3" t="s">
        <v>530</v>
      </c>
      <c r="E698" s="3" t="s">
        <v>1928</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
      <c r="A702" s="1" t="s">
        <v>1578</v>
      </c>
      <c r="B702" s="2">
        <v>42301</v>
      </c>
      <c r="C702" s="3" t="str">
        <f t="shared" si="60"/>
        <v>2015</v>
      </c>
      <c r="D702" s="3" t="s">
        <v>527</v>
      </c>
      <c r="E702" s="3" t="s">
        <v>1923</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
      <c r="A707" s="1" t="s">
        <v>915</v>
      </c>
      <c r="B707" s="2">
        <v>42309</v>
      </c>
      <c r="C707" s="3" t="str">
        <f t="shared" si="60"/>
        <v>2015</v>
      </c>
      <c r="D707" s="3" t="s">
        <v>521</v>
      </c>
      <c r="E707" s="3" t="s">
        <v>1939</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
      <c r="A708" s="1" t="s">
        <v>916</v>
      </c>
      <c r="B708" s="2">
        <v>42309</v>
      </c>
      <c r="C708" s="3" t="str">
        <f t="shared" si="60"/>
        <v>2015</v>
      </c>
      <c r="D708" s="3" t="s">
        <v>521</v>
      </c>
      <c r="E708" s="3" t="s">
        <v>1939</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
      <c r="A713" s="1" t="s">
        <v>1587</v>
      </c>
      <c r="B713" s="2">
        <v>42318</v>
      </c>
      <c r="C713" s="3" t="str">
        <f t="shared" si="66"/>
        <v>2015</v>
      </c>
      <c r="D713" s="3" t="s">
        <v>267</v>
      </c>
      <c r="E713" s="3" t="s">
        <v>1897</v>
      </c>
      <c r="F713" s="3" t="s">
        <v>1886</v>
      </c>
      <c r="G713" s="3" t="s">
        <v>1887</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
      <c r="A718" s="1" t="s">
        <v>1592</v>
      </c>
      <c r="B718" s="2">
        <v>42325</v>
      </c>
      <c r="C718" s="3" t="str">
        <f t="shared" si="66"/>
        <v>2015</v>
      </c>
      <c r="D718" s="3" t="s">
        <v>512</v>
      </c>
      <c r="E718" s="3" t="s">
        <v>1935</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
      <c r="A729" s="1" t="s">
        <v>1603</v>
      </c>
      <c r="B729" s="2">
        <v>42346</v>
      </c>
      <c r="C729" s="3" t="str">
        <f t="shared" si="66"/>
        <v>2015</v>
      </c>
      <c r="D729" s="3" t="s">
        <v>291</v>
      </c>
      <c r="E729" s="3" t="s">
        <v>1895</v>
      </c>
      <c r="F729" s="3" t="s">
        <v>1886</v>
      </c>
      <c r="G729" s="3" t="s">
        <v>1887</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
      <c r="A732" s="1" t="s">
        <v>917</v>
      </c>
      <c r="B732" s="2">
        <v>42354</v>
      </c>
      <c r="C732" s="3" t="str">
        <f t="shared" si="66"/>
        <v>2015</v>
      </c>
      <c r="D732" s="3" t="s">
        <v>499</v>
      </c>
      <c r="E732" s="3" t="s">
        <v>1894</v>
      </c>
      <c r="F732" s="3" t="s">
        <v>1886</v>
      </c>
      <c r="G732" s="3" t="s">
        <v>1887</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
      <c r="A733" s="1" t="s">
        <v>918</v>
      </c>
      <c r="B733" s="2">
        <v>42354</v>
      </c>
      <c r="C733" s="3" t="str">
        <f t="shared" si="66"/>
        <v>2015</v>
      </c>
      <c r="D733" s="3" t="s">
        <v>499</v>
      </c>
      <c r="E733" s="3" t="s">
        <v>1894</v>
      </c>
      <c r="F733" s="3" t="s">
        <v>1886</v>
      </c>
      <c r="G733" s="3" t="s">
        <v>1887</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
      <c r="A737" s="1" t="s">
        <v>1609</v>
      </c>
      <c r="B737" s="2">
        <v>42360</v>
      </c>
      <c r="C737" s="3" t="str">
        <f t="shared" si="66"/>
        <v>2015</v>
      </c>
      <c r="D737" s="3" t="s">
        <v>219</v>
      </c>
      <c r="E737" s="3" t="s">
        <v>1896</v>
      </c>
      <c r="F737" s="3" t="s">
        <v>1886</v>
      </c>
      <c r="G737" s="3" t="s">
        <v>1887</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
      <c r="A739" s="1" t="s">
        <v>1611</v>
      </c>
      <c r="B739" s="2">
        <v>42363</v>
      </c>
      <c r="C739" s="3" t="str">
        <f t="shared" si="66"/>
        <v>2015</v>
      </c>
      <c r="D739" s="3" t="s">
        <v>494</v>
      </c>
      <c r="E739" s="3" t="s">
        <v>1925</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
      <c r="A743" s="1" t="s">
        <v>1615</v>
      </c>
      <c r="B743" s="2">
        <v>42366</v>
      </c>
      <c r="C743" s="3" t="str">
        <f t="shared" si="66"/>
        <v>2015</v>
      </c>
      <c r="D743" s="3" t="s">
        <v>414</v>
      </c>
      <c r="E743" s="3" t="s">
        <v>1904</v>
      </c>
      <c r="F743" s="3" t="s">
        <v>1886</v>
      </c>
      <c r="G743" s="3" t="s">
        <v>1887</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
      <c r="A744" s="1" t="s">
        <v>919</v>
      </c>
      <c r="B744" s="2">
        <v>42369</v>
      </c>
      <c r="C744" s="3" t="str">
        <f t="shared" si="66"/>
        <v>2015</v>
      </c>
      <c r="D744" s="3" t="s">
        <v>490</v>
      </c>
      <c r="E744" s="3" t="s">
        <v>1901</v>
      </c>
      <c r="F744" s="3" t="s">
        <v>1886</v>
      </c>
      <c r="G744" s="3" t="s">
        <v>1887</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
      <c r="A745" s="1" t="s">
        <v>920</v>
      </c>
      <c r="B745" s="2">
        <v>42369</v>
      </c>
      <c r="C745" s="3" t="str">
        <f t="shared" si="66"/>
        <v>2015</v>
      </c>
      <c r="D745" s="3" t="s">
        <v>490</v>
      </c>
      <c r="E745" s="3" t="s">
        <v>1901</v>
      </c>
      <c r="F745" s="3" t="s">
        <v>1886</v>
      </c>
      <c r="G745" s="3" t="s">
        <v>1887</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
      <c r="A746" s="1" t="s">
        <v>920</v>
      </c>
      <c r="B746" s="2">
        <v>42369</v>
      </c>
      <c r="C746" s="3" t="str">
        <f t="shared" si="66"/>
        <v>2015</v>
      </c>
      <c r="D746" s="3" t="s">
        <v>490</v>
      </c>
      <c r="E746" s="3" t="s">
        <v>1901</v>
      </c>
      <c r="F746" s="3" t="s">
        <v>1886</v>
      </c>
      <c r="G746" s="3" t="s">
        <v>1887</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
      <c r="A747" s="1" t="s">
        <v>1616</v>
      </c>
      <c r="B747" s="2">
        <v>42371</v>
      </c>
      <c r="C747" s="3" t="str">
        <f t="shared" si="66"/>
        <v>2016</v>
      </c>
      <c r="D747" s="3" t="s">
        <v>489</v>
      </c>
      <c r="E747" s="3" t="s">
        <v>1931</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
      <c r="A750" s="17" t="s">
        <v>1949</v>
      </c>
      <c r="B750" s="2">
        <v>42386</v>
      </c>
      <c r="C750" s="3" t="str">
        <f t="shared" si="66"/>
        <v>2016</v>
      </c>
      <c r="D750" s="3" t="s">
        <v>34</v>
      </c>
      <c r="E750" s="3" t="s">
        <v>1925</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
      <c r="A758" s="1" t="s">
        <v>1626</v>
      </c>
      <c r="B758" s="2">
        <v>42395</v>
      </c>
      <c r="C758" s="3" t="str">
        <f t="shared" si="66"/>
        <v>2016</v>
      </c>
      <c r="D758" s="3" t="s">
        <v>479</v>
      </c>
      <c r="E758" s="3" t="s">
        <v>1911</v>
      </c>
      <c r="F758" s="3" t="s">
        <v>1886</v>
      </c>
      <c r="G758" s="3" t="s">
        <v>1887</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
      <c r="A760" s="1" t="s">
        <v>1628</v>
      </c>
      <c r="B760" s="2">
        <v>42397</v>
      </c>
      <c r="C760" s="3" t="str">
        <f t="shared" si="66"/>
        <v>2016</v>
      </c>
      <c r="D760" s="3" t="s">
        <v>478</v>
      </c>
      <c r="E760" s="3" t="s">
        <v>1902</v>
      </c>
      <c r="F760" s="3" t="s">
        <v>1886</v>
      </c>
      <c r="G760" s="3" t="s">
        <v>1887</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
      <c r="A762" s="17" t="s">
        <v>1950</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
      <c r="A763" s="17"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
      <c r="A765" s="1" t="s">
        <v>1632</v>
      </c>
      <c r="B765" s="2">
        <v>42404</v>
      </c>
      <c r="C765" s="3" t="str">
        <f t="shared" si="66"/>
        <v>2016</v>
      </c>
      <c r="D765" s="3" t="s">
        <v>438</v>
      </c>
      <c r="E765" s="3" t="s">
        <v>1910</v>
      </c>
      <c r="F765" s="3" t="s">
        <v>1886</v>
      </c>
      <c r="G765" s="3" t="s">
        <v>1887</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
      <c r="A779" s="1" t="s">
        <v>1644</v>
      </c>
      <c r="B779" s="2">
        <v>42420</v>
      </c>
      <c r="C779" s="3" t="str">
        <f t="shared" si="72"/>
        <v>2016</v>
      </c>
      <c r="D779" s="3" t="s">
        <v>461</v>
      </c>
      <c r="E779" s="3" t="s">
        <v>1918</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
      <c r="A783" s="1" t="s">
        <v>1648</v>
      </c>
      <c r="B783" s="2">
        <v>42429</v>
      </c>
      <c r="C783" s="3" t="str">
        <f t="shared" si="72"/>
        <v>2016</v>
      </c>
      <c r="D783" s="3" t="s">
        <v>385</v>
      </c>
      <c r="E783" s="3" t="s">
        <v>1936</v>
      </c>
      <c r="F783" s="3" t="s">
        <v>1886</v>
      </c>
      <c r="G783" s="3" t="s">
        <v>1887</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
      <c r="A791" s="1" t="s">
        <v>1656</v>
      </c>
      <c r="B791" s="2">
        <v>42441</v>
      </c>
      <c r="C791" s="3" t="str">
        <f t="shared" si="72"/>
        <v>2016</v>
      </c>
      <c r="D791" s="3" t="s">
        <v>453</v>
      </c>
      <c r="E791" s="3" t="s">
        <v>1917</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
      <c r="A793" s="17"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
      <c r="A802" s="1" t="s">
        <v>1666</v>
      </c>
      <c r="B802" s="2">
        <v>42455</v>
      </c>
      <c r="C802" s="3" t="str">
        <f t="shared" si="72"/>
        <v>2016</v>
      </c>
      <c r="D802" s="3" t="s">
        <v>438</v>
      </c>
      <c r="E802" s="3" t="s">
        <v>1910</v>
      </c>
      <c r="F802" s="3" t="s">
        <v>1886</v>
      </c>
      <c r="G802" s="3" t="s">
        <v>1887</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
      <c r="A811" s="1" t="s">
        <v>1675</v>
      </c>
      <c r="B811" s="2">
        <v>42466</v>
      </c>
      <c r="C811" s="3" t="str">
        <f t="shared" si="72"/>
        <v>2016</v>
      </c>
      <c r="D811" s="3" t="s">
        <v>329</v>
      </c>
      <c r="E811" s="3" t="s">
        <v>1898</v>
      </c>
      <c r="F811" s="3" t="s">
        <v>1886</v>
      </c>
      <c r="G811" s="3" t="s">
        <v>1887</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
      <c r="A812" s="17" t="s">
        <v>1951</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
      <c r="A813" s="1" t="s">
        <v>1676</v>
      </c>
      <c r="B813" s="2">
        <v>42471</v>
      </c>
      <c r="C813" s="3" t="str">
        <f t="shared" si="72"/>
        <v>2016</v>
      </c>
      <c r="D813" s="3" t="s">
        <v>424</v>
      </c>
      <c r="E813" s="3" t="s">
        <v>1930</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
      <c r="A814" s="1" t="s">
        <v>1677</v>
      </c>
      <c r="B814" s="2">
        <v>42471</v>
      </c>
      <c r="C814" s="3" t="str">
        <f t="shared" si="72"/>
        <v>2016</v>
      </c>
      <c r="D814" s="3" t="s">
        <v>425</v>
      </c>
      <c r="E814" s="3" t="s">
        <v>1934</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
      <c r="A820" s="1" t="s">
        <v>1681</v>
      </c>
      <c r="B820" s="2">
        <v>42483</v>
      </c>
      <c r="C820" s="3" t="str">
        <f t="shared" si="72"/>
        <v>2016</v>
      </c>
      <c r="D820" s="3" t="s">
        <v>48</v>
      </c>
      <c r="E820" s="3" t="s">
        <v>1897</v>
      </c>
      <c r="F820" s="3" t="s">
        <v>1886</v>
      </c>
      <c r="G820" s="3" t="s">
        <v>1887</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
      <c r="A827" s="1" t="s">
        <v>925</v>
      </c>
      <c r="B827" s="2">
        <v>42491</v>
      </c>
      <c r="C827" s="3" t="str">
        <f t="shared" si="72"/>
        <v>2016</v>
      </c>
      <c r="D827" s="3" t="s">
        <v>414</v>
      </c>
      <c r="E827" s="3" t="s">
        <v>1904</v>
      </c>
      <c r="F827" s="3" t="s">
        <v>1886</v>
      </c>
      <c r="G827" s="3" t="s">
        <v>1887</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
      <c r="A828" s="1" t="s">
        <v>926</v>
      </c>
      <c r="B828" s="2">
        <v>42491</v>
      </c>
      <c r="C828" s="3" t="str">
        <f t="shared" si="72"/>
        <v>2016</v>
      </c>
      <c r="D828" s="3" t="s">
        <v>414</v>
      </c>
      <c r="E828" s="3" t="s">
        <v>1904</v>
      </c>
      <c r="F828" s="3" t="s">
        <v>1886</v>
      </c>
      <c r="G828" s="3" t="s">
        <v>1887</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
      <c r="A836" s="1" t="s">
        <v>1693</v>
      </c>
      <c r="B836" s="2">
        <v>42500</v>
      </c>
      <c r="C836" s="3" t="str">
        <f t="shared" si="72"/>
        <v>2016</v>
      </c>
      <c r="D836" s="3" t="s">
        <v>406</v>
      </c>
      <c r="E836" s="3" t="s">
        <v>1908</v>
      </c>
      <c r="F836" s="3" t="s">
        <v>1886</v>
      </c>
      <c r="G836" s="3" t="s">
        <v>1887</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
      <c r="A840" s="17"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
      <c r="A844" s="1" t="s">
        <v>1700</v>
      </c>
      <c r="B844" s="2">
        <v>42511</v>
      </c>
      <c r="C844" s="3" t="str">
        <f t="shared" si="78"/>
        <v>2016</v>
      </c>
      <c r="D844" s="3" t="s">
        <v>395</v>
      </c>
      <c r="E844" s="3" t="s">
        <v>1898</v>
      </c>
      <c r="F844" s="3" t="s">
        <v>1886</v>
      </c>
      <c r="G844" s="3" t="s">
        <v>1887</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
      <c r="A846" s="1" t="s">
        <v>1702</v>
      </c>
      <c r="B846" s="2">
        <v>42512</v>
      </c>
      <c r="C846" s="3" t="str">
        <f t="shared" si="78"/>
        <v>2016</v>
      </c>
      <c r="D846" s="3" t="s">
        <v>392</v>
      </c>
      <c r="E846" s="3" t="s">
        <v>1907</v>
      </c>
      <c r="F846" s="3" t="s">
        <v>1886</v>
      </c>
      <c r="G846" s="3" t="s">
        <v>1887</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
      <c r="A852" s="1" t="s">
        <v>1708</v>
      </c>
      <c r="B852" s="2">
        <v>42520</v>
      </c>
      <c r="C852" s="3" t="str">
        <f t="shared" si="78"/>
        <v>2016</v>
      </c>
      <c r="D852" s="3" t="s">
        <v>329</v>
      </c>
      <c r="E852" s="3" t="s">
        <v>1898</v>
      </c>
      <c r="F852" s="3" t="s">
        <v>1886</v>
      </c>
      <c r="G852" s="3" t="s">
        <v>1887</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
      <c r="A854" s="1" t="s">
        <v>1710</v>
      </c>
      <c r="B854" s="2">
        <v>42521</v>
      </c>
      <c r="C854" s="3" t="str">
        <f t="shared" si="78"/>
        <v>2016</v>
      </c>
      <c r="D854" s="3" t="s">
        <v>385</v>
      </c>
      <c r="E854" s="3" t="s">
        <v>1923</v>
      </c>
      <c r="F854" s="3" t="s">
        <v>1886</v>
      </c>
      <c r="G854" s="3" t="s">
        <v>1887</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
      <c r="A856" s="1" t="s">
        <v>1712</v>
      </c>
      <c r="B856" s="2">
        <v>42524</v>
      </c>
      <c r="C856" s="3" t="str">
        <f t="shared" si="78"/>
        <v>2016</v>
      </c>
      <c r="D856" s="3" t="s">
        <v>378</v>
      </c>
      <c r="E856" s="3" t="s">
        <v>1939</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
      <c r="A858" s="1" t="s">
        <v>1714</v>
      </c>
      <c r="B858" s="2">
        <v>42532</v>
      </c>
      <c r="C858" s="3" t="str">
        <f t="shared" si="78"/>
        <v>2016</v>
      </c>
      <c r="D858" s="3" t="s">
        <v>267</v>
      </c>
      <c r="E858" s="3" t="s">
        <v>1897</v>
      </c>
      <c r="F858" s="3" t="s">
        <v>1886</v>
      </c>
      <c r="G858" s="3" t="s">
        <v>1887</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
      <c r="A865" s="1" t="s">
        <v>1717</v>
      </c>
      <c r="B865" s="2">
        <v>42536</v>
      </c>
      <c r="C865" s="3" t="str">
        <f t="shared" si="78"/>
        <v>2016</v>
      </c>
      <c r="D865" s="3" t="s">
        <v>371</v>
      </c>
      <c r="E865" s="3" t="s">
        <v>1926</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
      <c r="A872" s="17" t="s">
        <v>1952</v>
      </c>
      <c r="B872" s="2">
        <v>42546</v>
      </c>
      <c r="C872" s="3" t="str">
        <f t="shared" si="78"/>
        <v>2016</v>
      </c>
      <c r="D872" s="3" t="s">
        <v>48</v>
      </c>
      <c r="E872" s="3" t="s">
        <v>1897</v>
      </c>
      <c r="F872" s="3" t="s">
        <v>1886</v>
      </c>
      <c r="G872" s="3" t="s">
        <v>1887</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
      <c r="A873" s="17" t="s">
        <v>1948</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
      <c r="A874" s="1" t="s">
        <v>1722</v>
      </c>
      <c r="B874" s="2">
        <v>42550</v>
      </c>
      <c r="C874" s="3" t="str">
        <f t="shared" si="78"/>
        <v>2016</v>
      </c>
      <c r="D874" s="3" t="s">
        <v>438</v>
      </c>
      <c r="E874" s="3" t="s">
        <v>1910</v>
      </c>
      <c r="F874" s="3" t="s">
        <v>1886</v>
      </c>
      <c r="G874" s="3" t="s">
        <v>1887</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
      <c r="A875" s="17" t="s">
        <v>1947</v>
      </c>
      <c r="B875" s="2">
        <v>42550</v>
      </c>
      <c r="C875" s="3" t="str">
        <f t="shared" si="78"/>
        <v>2016</v>
      </c>
      <c r="D875" s="3" t="s">
        <v>438</v>
      </c>
      <c r="E875" s="3" t="s">
        <v>1910</v>
      </c>
      <c r="F875" s="3" t="s">
        <v>1886</v>
      </c>
      <c r="G875" s="3" t="s">
        <v>1887</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
      <c r="A880" s="1" t="s">
        <v>1727</v>
      </c>
      <c r="B880" s="2">
        <v>42553</v>
      </c>
      <c r="C880" s="3" t="str">
        <f t="shared" si="78"/>
        <v>2016</v>
      </c>
      <c r="D880" s="3" t="s">
        <v>361</v>
      </c>
      <c r="E880" s="3" t="s">
        <v>1927</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
      <c r="A881" s="17" t="s">
        <v>1953</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
      <c r="A888" s="1" t="s">
        <v>1734</v>
      </c>
      <c r="B888" s="2">
        <v>42568</v>
      </c>
      <c r="C888" s="3" t="str">
        <f t="shared" si="78"/>
        <v>2016</v>
      </c>
      <c r="D888" s="3" t="s">
        <v>64</v>
      </c>
      <c r="E888" s="3" t="s">
        <v>1909</v>
      </c>
      <c r="F888" s="3" t="s">
        <v>1886</v>
      </c>
      <c r="G888" s="3" t="s">
        <v>1887</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
      <c r="A894" s="1" t="s">
        <v>1740</v>
      </c>
      <c r="B894" s="2">
        <v>42587</v>
      </c>
      <c r="C894" s="3" t="str">
        <f t="shared" si="78"/>
        <v>2016</v>
      </c>
      <c r="D894" s="3" t="s">
        <v>343</v>
      </c>
      <c r="E894" s="3" t="s">
        <v>1923</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
      <c r="A901" s="1" t="s">
        <v>1747</v>
      </c>
      <c r="B901" s="2">
        <v>42600</v>
      </c>
      <c r="C901" s="3" t="str">
        <f t="shared" si="78"/>
        <v>2016</v>
      </c>
      <c r="D901" s="3" t="s">
        <v>329</v>
      </c>
      <c r="E901" s="3" t="s">
        <v>1898</v>
      </c>
      <c r="F901" s="3" t="s">
        <v>1886</v>
      </c>
      <c r="G901" s="3" t="s">
        <v>1887</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
      <c r="A907" s="1" t="s">
        <v>935</v>
      </c>
      <c r="B907" s="2">
        <v>42606</v>
      </c>
      <c r="C907" s="3" t="str">
        <f t="shared" si="84"/>
        <v>2016</v>
      </c>
      <c r="D907" s="3" t="s">
        <v>321</v>
      </c>
      <c r="E907" s="3" t="s">
        <v>1899</v>
      </c>
      <c r="F907" s="3" t="s">
        <v>1886</v>
      </c>
      <c r="G907" s="3" t="s">
        <v>1887</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
      <c r="A908" s="1" t="s">
        <v>936</v>
      </c>
      <c r="B908" s="2">
        <v>42606</v>
      </c>
      <c r="C908" s="3" t="str">
        <f t="shared" si="84"/>
        <v>2016</v>
      </c>
      <c r="D908" s="3" t="s">
        <v>321</v>
      </c>
      <c r="E908" s="3" t="s">
        <v>1899</v>
      </c>
      <c r="F908" s="3" t="s">
        <v>1886</v>
      </c>
      <c r="G908" s="3" t="s">
        <v>1887</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
      <c r="A910" s="17" t="s">
        <v>1954</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
      <c r="A917" s="17" t="s">
        <v>1955</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
      <c r="A925" s="1" t="s">
        <v>1765</v>
      </c>
      <c r="B925" s="2">
        <v>42633</v>
      </c>
      <c r="C925" s="3" t="str">
        <f t="shared" si="84"/>
        <v>2016</v>
      </c>
      <c r="D925" s="3" t="s">
        <v>294</v>
      </c>
      <c r="E925" s="3" t="s">
        <v>1927</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
      <c r="A930" s="1" t="s">
        <v>1770</v>
      </c>
      <c r="B930" s="2">
        <v>42638</v>
      </c>
      <c r="C930" s="3" t="str">
        <f t="shared" si="84"/>
        <v>2016</v>
      </c>
      <c r="D930" s="3" t="s">
        <v>291</v>
      </c>
      <c r="E930" s="3" t="s">
        <v>1895</v>
      </c>
      <c r="F930" s="3" t="s">
        <v>1886</v>
      </c>
      <c r="G930" s="3" t="s">
        <v>1887</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
      <c r="A931" s="1" t="s">
        <v>939</v>
      </c>
      <c r="B931" s="2">
        <v>42639</v>
      </c>
      <c r="C931" s="3" t="str">
        <f t="shared" si="84"/>
        <v>2016</v>
      </c>
      <c r="D931" s="3" t="s">
        <v>143</v>
      </c>
      <c r="E931" s="3" t="s">
        <v>1889</v>
      </c>
      <c r="F931" s="3" t="s">
        <v>1886</v>
      </c>
      <c r="G931" s="3" t="s">
        <v>1887</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
      <c r="A932" s="1" t="s">
        <v>940</v>
      </c>
      <c r="B932" s="2">
        <v>42639</v>
      </c>
      <c r="C932" s="3" t="str">
        <f t="shared" si="84"/>
        <v>2016</v>
      </c>
      <c r="D932" s="3" t="s">
        <v>143</v>
      </c>
      <c r="E932" s="3" t="s">
        <v>1890</v>
      </c>
      <c r="F932" s="3" t="s">
        <v>1886</v>
      </c>
      <c r="G932" s="3" t="s">
        <v>1887</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
      <c r="A939" s="1" t="s">
        <v>1777</v>
      </c>
      <c r="B939" s="2">
        <v>42651</v>
      </c>
      <c r="C939" s="3" t="str">
        <f t="shared" si="84"/>
        <v>2016</v>
      </c>
      <c r="D939" s="3" t="s">
        <v>279</v>
      </c>
      <c r="E939" s="3" t="s">
        <v>1897</v>
      </c>
      <c r="F939" s="3" t="s">
        <v>1886</v>
      </c>
      <c r="G939" s="3" t="s">
        <v>1887</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
      <c r="A944" s="1" t="s">
        <v>1782</v>
      </c>
      <c r="B944" s="2">
        <v>42658</v>
      </c>
      <c r="C944" s="3" t="str">
        <f t="shared" si="84"/>
        <v>2016</v>
      </c>
      <c r="D944" s="3" t="s">
        <v>272</v>
      </c>
      <c r="E944" s="3" t="s">
        <v>1929</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
      <c r="A945" s="17" t="s">
        <v>1956</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
      <c r="A946" s="17" t="s">
        <v>1957</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
      <c r="A949" s="1" t="s">
        <v>1785</v>
      </c>
      <c r="B949" s="2">
        <v>42662</v>
      </c>
      <c r="C949" s="3" t="str">
        <f t="shared" si="84"/>
        <v>2016</v>
      </c>
      <c r="D949" s="3" t="s">
        <v>267</v>
      </c>
      <c r="E949" s="3" t="s">
        <v>1897</v>
      </c>
      <c r="F949" s="3" t="s">
        <v>1886</v>
      </c>
      <c r="G949" s="3" t="s">
        <v>1887</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
      <c r="A967" s="1" t="s">
        <v>1801</v>
      </c>
      <c r="B967" s="2">
        <v>42676</v>
      </c>
      <c r="C967" s="3" t="str">
        <f t="shared" si="90"/>
        <v>2016</v>
      </c>
      <c r="D967" s="3" t="s">
        <v>233</v>
      </c>
      <c r="E967" s="3" t="s">
        <v>1905</v>
      </c>
      <c r="F967" s="3" t="s">
        <v>1886</v>
      </c>
      <c r="G967" s="3" t="s">
        <v>1887</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
      <c r="A970" s="1" t="s">
        <v>1804</v>
      </c>
      <c r="B970" s="2">
        <v>42679</v>
      </c>
      <c r="C970" s="3" t="str">
        <f t="shared" si="90"/>
        <v>2016</v>
      </c>
      <c r="D970" s="3" t="s">
        <v>224</v>
      </c>
      <c r="E970" s="3" t="s">
        <v>1937</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
      <c r="A972" s="1" t="s">
        <v>1806</v>
      </c>
      <c r="B972" s="2">
        <v>42682</v>
      </c>
      <c r="C972" s="3" t="str">
        <f t="shared" si="90"/>
        <v>2016</v>
      </c>
      <c r="D972" s="3" t="s">
        <v>219</v>
      </c>
      <c r="E972" s="3" t="s">
        <v>1896</v>
      </c>
      <c r="F972" s="3" t="s">
        <v>1886</v>
      </c>
      <c r="G972" s="3" t="s">
        <v>1887</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
      <c r="A983" s="1" t="s">
        <v>1817</v>
      </c>
      <c r="B983" s="2">
        <v>42696</v>
      </c>
      <c r="C983" s="3" t="str">
        <f t="shared" si="90"/>
        <v>2016</v>
      </c>
      <c r="D983" s="3" t="s">
        <v>195</v>
      </c>
      <c r="E983" s="3" t="s">
        <v>1933</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
      <c r="A992" s="17" t="s">
        <v>1958</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
      <c r="A994" s="1" t="s">
        <v>1827</v>
      </c>
      <c r="B994" s="2">
        <v>42707</v>
      </c>
      <c r="C994" s="3" t="str">
        <f t="shared" si="90"/>
        <v>2016</v>
      </c>
      <c r="D994" s="3" t="s">
        <v>171</v>
      </c>
      <c r="E994" s="3" t="s">
        <v>1924</v>
      </c>
      <c r="F994" s="3" t="s">
        <v>1886</v>
      </c>
      <c r="G994" s="3" t="s">
        <v>1887</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
      <c r="A997" s="1" t="s">
        <v>1830</v>
      </c>
      <c r="B997" s="2">
        <v>42710</v>
      </c>
      <c r="C997" s="3" t="str">
        <f t="shared" si="90"/>
        <v>2016</v>
      </c>
      <c r="D997" s="3" t="s">
        <v>168</v>
      </c>
      <c r="E997" s="3" t="s">
        <v>1933</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
      <c r="A1000" s="1" t="s">
        <v>1831</v>
      </c>
      <c r="B1000" s="2">
        <v>42712</v>
      </c>
      <c r="C1000" s="3" t="str">
        <f t="shared" si="90"/>
        <v>2016</v>
      </c>
      <c r="D1000" s="3" t="s">
        <v>165</v>
      </c>
      <c r="E1000" s="3" t="s">
        <v>1917</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
      <c r="A1002" s="1" t="s">
        <v>1833</v>
      </c>
      <c r="B1002" s="2">
        <v>42714</v>
      </c>
      <c r="C1002" s="3" t="str">
        <f t="shared" si="90"/>
        <v>2016</v>
      </c>
      <c r="D1002" s="3" t="s">
        <v>48</v>
      </c>
      <c r="E1002" s="3" t="s">
        <v>1897</v>
      </c>
      <c r="F1002" s="3" t="s">
        <v>1886</v>
      </c>
      <c r="G1002" s="3" t="s">
        <v>1887</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
      <c r="A1004" s="17" t="s">
        <v>1959</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
      <c r="A1010" s="1" t="s">
        <v>1840</v>
      </c>
      <c r="B1010" s="2">
        <v>42722</v>
      </c>
      <c r="C1010" s="3" t="str">
        <f t="shared" si="90"/>
        <v>2016</v>
      </c>
      <c r="D1010" s="3" t="s">
        <v>143</v>
      </c>
      <c r="E1010" s="3" t="s">
        <v>1888</v>
      </c>
      <c r="F1010" s="3" t="s">
        <v>1886</v>
      </c>
      <c r="G1010" s="3" t="s">
        <v>1887</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
      <c r="A1012" s="1" t="s">
        <v>1842</v>
      </c>
      <c r="B1012" s="2">
        <v>42725</v>
      </c>
      <c r="C1012" s="3" t="str">
        <f t="shared" si="90"/>
        <v>2016</v>
      </c>
      <c r="D1012" s="3" t="s">
        <v>137</v>
      </c>
      <c r="E1012" s="3" t="s">
        <v>1934</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
      <c r="A1016" s="1" t="s">
        <v>1846</v>
      </c>
      <c r="B1016" s="2">
        <v>42732</v>
      </c>
      <c r="C1016" s="3" t="str">
        <f t="shared" si="90"/>
        <v>2016</v>
      </c>
      <c r="D1016" s="3" t="s">
        <v>48</v>
      </c>
      <c r="E1016" s="3" t="s">
        <v>1897</v>
      </c>
      <c r="F1016" s="3" t="s">
        <v>1886</v>
      </c>
      <c r="G1016" s="3" t="s">
        <v>1887</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
      <c r="A1025" s="1" t="s">
        <v>1855</v>
      </c>
      <c r="B1025" s="2">
        <v>42746</v>
      </c>
      <c r="C1025" s="3" t="str">
        <f t="shared" si="90"/>
        <v>2017</v>
      </c>
      <c r="D1025" s="3" t="s">
        <v>104</v>
      </c>
      <c r="E1025" s="3" t="s">
        <v>1932</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
      <c r="A1027" s="1" t="s">
        <v>1857</v>
      </c>
      <c r="B1027" s="2">
        <v>42752</v>
      </c>
      <c r="C1027" s="3" t="str">
        <f t="shared" si="90"/>
        <v>2017</v>
      </c>
      <c r="D1027" s="3" t="s">
        <v>98</v>
      </c>
      <c r="E1027" s="3" t="s">
        <v>1923</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
      <c r="A1036" s="1" t="s">
        <v>1866</v>
      </c>
      <c r="B1036" s="2">
        <v>42762</v>
      </c>
      <c r="C1036" s="3" t="str">
        <f t="shared" si="96"/>
        <v>2017</v>
      </c>
      <c r="D1036" s="3" t="s">
        <v>64</v>
      </c>
      <c r="E1036" s="3" t="s">
        <v>1909</v>
      </c>
      <c r="F1036" s="3" t="s">
        <v>1886</v>
      </c>
      <c r="G1036" s="3" t="s">
        <v>1887</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
      <c r="A1039" s="1" t="s">
        <v>1869</v>
      </c>
      <c r="B1039" s="2">
        <v>42768</v>
      </c>
      <c r="C1039" s="3" t="str">
        <f t="shared" si="96"/>
        <v>2017</v>
      </c>
      <c r="D1039" s="3" t="s">
        <v>48</v>
      </c>
      <c r="E1039" s="3" t="s">
        <v>1897</v>
      </c>
      <c r="F1039" s="3" t="s">
        <v>1886</v>
      </c>
      <c r="G1039" s="3" t="s">
        <v>1887</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
      <c r="A1040" s="1" t="s">
        <v>1870</v>
      </c>
      <c r="B1040" s="2">
        <v>42769</v>
      </c>
      <c r="C1040" s="3" t="str">
        <f t="shared" si="96"/>
        <v>2017</v>
      </c>
      <c r="D1040" s="3" t="s">
        <v>45</v>
      </c>
      <c r="E1040" s="3" t="s">
        <v>1915</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
      <c r="A1042" s="1" t="s">
        <v>1872</v>
      </c>
      <c r="B1042" s="2">
        <v>42771</v>
      </c>
      <c r="C1042" s="3" t="str">
        <f t="shared" si="96"/>
        <v>2017</v>
      </c>
      <c r="D1042" s="3" t="s">
        <v>34</v>
      </c>
      <c r="E1042" s="3" t="s">
        <v>1925</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
  <sheetViews>
    <sheetView showGridLines="0" topLeftCell="A3" zoomScale="90" zoomScaleNormal="90" workbookViewId="0">
      <selection activeCell="B4" sqref="B4:C4"/>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11" t="s">
        <v>1880</v>
      </c>
      <c r="B1" s="10"/>
      <c r="C1" s="10"/>
      <c r="D1" s="10"/>
      <c r="E1" s="10"/>
      <c r="F1" s="10"/>
      <c r="G1" s="10"/>
      <c r="H1" s="10"/>
      <c r="I1" s="10"/>
      <c r="J1" s="10"/>
      <c r="K1" s="10"/>
      <c r="L1" s="10"/>
      <c r="M1" s="10"/>
      <c r="N1" s="10"/>
      <c r="O1" s="10"/>
      <c r="P1" s="10"/>
      <c r="Q1" s="10"/>
      <c r="R1" s="10"/>
      <c r="S1" s="10"/>
      <c r="T1" s="10"/>
      <c r="U1" s="10"/>
      <c r="V1" s="10"/>
      <c r="W1" s="10"/>
      <c r="X1" s="10"/>
      <c r="Y1" s="10"/>
      <c r="Z1" s="10"/>
    </row>
    <row r="4" spans="1:26" x14ac:dyDescent="0.3">
      <c r="A4" s="9" t="s">
        <v>4</v>
      </c>
      <c r="B4" s="13" t="s">
        <v>854</v>
      </c>
      <c r="C4" s="13" t="s">
        <v>1962</v>
      </c>
    </row>
    <row r="5" spans="1:26" x14ac:dyDescent="0.3">
      <c r="A5" s="3" t="s">
        <v>20</v>
      </c>
      <c r="B5" s="14">
        <f>SUMIFS(Total,State,A5)</f>
        <v>283640.56689999986</v>
      </c>
      <c r="C5" s="12">
        <f>COUNTIFS(State,A5)</f>
        <v>289</v>
      </c>
    </row>
    <row r="6" spans="1:26" x14ac:dyDescent="0.3">
      <c r="A6" s="3" t="s">
        <v>37</v>
      </c>
      <c r="B6" s="14">
        <f>SUMIFS(Total,State,A6)</f>
        <v>768723.21536199981</v>
      </c>
      <c r="C6" s="12">
        <f>COUNTIFS(State,A6)</f>
        <v>646</v>
      </c>
    </row>
    <row r="7" spans="1:26" x14ac:dyDescent="0.3">
      <c r="A7" s="3" t="s">
        <v>1887</v>
      </c>
      <c r="B7" s="14">
        <f>SUMIFS(Total,State,A7)</f>
        <v>86443.147299999997</v>
      </c>
      <c r="C7" s="12">
        <f>COUNTIFS(State,A7)</f>
        <v>104</v>
      </c>
    </row>
    <row r="10" spans="1:26" x14ac:dyDescent="0.3">
      <c r="A10" s="9" t="s">
        <v>5</v>
      </c>
      <c r="B10" s="13" t="s">
        <v>854</v>
      </c>
      <c r="C10" s="13" t="s">
        <v>1962</v>
      </c>
    </row>
    <row r="11" spans="1:26" x14ac:dyDescent="0.3">
      <c r="A11" s="3" t="s">
        <v>21</v>
      </c>
      <c r="B11" s="14">
        <f>SUMIFS(Total,Customer_Type,A11)</f>
        <v>272528.74299999984</v>
      </c>
      <c r="C11" s="12">
        <f>COUNTIFS(Customer_Type,A11)</f>
        <v>264</v>
      </c>
    </row>
    <row r="12" spans="1:26" x14ac:dyDescent="0.3">
      <c r="A12" s="3" t="s">
        <v>29</v>
      </c>
      <c r="B12" s="14">
        <f>SUMIFS(Total,Customer_Type,A12)</f>
        <v>191942.84669999999</v>
      </c>
      <c r="C12" s="12">
        <f>COUNTIFS(Customer_Type,A12)</f>
        <v>177</v>
      </c>
    </row>
    <row r="13" spans="1:26" x14ac:dyDescent="0.3">
      <c r="A13" s="3" t="s">
        <v>42</v>
      </c>
      <c r="B13" s="14">
        <f>SUMIFS(Total,Customer_Type,A13)</f>
        <v>285074.24880000018</v>
      </c>
      <c r="C13" s="12">
        <f>COUNTIFS(Customer_Type,A13)</f>
        <v>221</v>
      </c>
    </row>
    <row r="14" spans="1:26" x14ac:dyDescent="0.3">
      <c r="A14" s="3" t="s">
        <v>50</v>
      </c>
      <c r="B14" s="14">
        <f>SUMIFS(Total,Customer_Type,A14)</f>
        <v>389261.09106200002</v>
      </c>
      <c r="C14" s="12">
        <f>COUNTIFS(Customer_Type,A14)</f>
        <v>377</v>
      </c>
    </row>
    <row r="17" spans="1:7" x14ac:dyDescent="0.3">
      <c r="A17" s="9" t="s">
        <v>1884</v>
      </c>
      <c r="B17" s="12">
        <f>COUNTIFS(Order_Quantity,"&gt;40")</f>
        <v>238</v>
      </c>
    </row>
    <row r="20" spans="1:7" x14ac:dyDescent="0.3">
      <c r="A20" s="9" t="s">
        <v>1881</v>
      </c>
      <c r="B20" s="13" t="s">
        <v>854</v>
      </c>
      <c r="C20" s="13">
        <v>2013</v>
      </c>
      <c r="D20" s="13">
        <v>2014</v>
      </c>
      <c r="E20" s="13">
        <v>2015</v>
      </c>
      <c r="F20" s="13">
        <v>2016</v>
      </c>
      <c r="G20" s="13" t="s">
        <v>1885</v>
      </c>
    </row>
    <row r="21" spans="1:7" x14ac:dyDescent="0.3">
      <c r="A21" s="3" t="s">
        <v>22</v>
      </c>
      <c r="B21" s="15">
        <f t="shared" ref="B21:B34" si="0">SUMIFS(Total,Account_Manager,A21)</f>
        <v>135493.75280000002</v>
      </c>
      <c r="C21" s="15">
        <f t="shared" ref="C21:F34" si="1">SUMIFS(Total,Account_Manager,$A21,Order_Year,C$20)</f>
        <v>8706.8624999999993</v>
      </c>
      <c r="D21" s="15">
        <f t="shared" si="1"/>
        <v>27899.607300000003</v>
      </c>
      <c r="E21" s="15">
        <f t="shared" si="1"/>
        <v>41877.791499999999</v>
      </c>
      <c r="F21" s="15">
        <f t="shared" si="1"/>
        <v>47802.912599999996</v>
      </c>
      <c r="G21" s="14"/>
    </row>
    <row r="22" spans="1:7" x14ac:dyDescent="0.3">
      <c r="A22" s="3" t="s">
        <v>38</v>
      </c>
      <c r="B22" s="15">
        <f t="shared" si="0"/>
        <v>6771.1900999999989</v>
      </c>
      <c r="C22" s="15">
        <f t="shared" si="1"/>
        <v>5695.6566999999995</v>
      </c>
      <c r="D22" s="15">
        <f t="shared" si="1"/>
        <v>130.74239999999998</v>
      </c>
      <c r="E22" s="15">
        <f t="shared" si="1"/>
        <v>455.70100000000002</v>
      </c>
      <c r="F22" s="15">
        <f t="shared" si="1"/>
        <v>446.05959999999993</v>
      </c>
      <c r="G22" s="14"/>
    </row>
    <row r="23" spans="1:7" x14ac:dyDescent="0.3">
      <c r="A23" s="3" t="s">
        <v>43</v>
      </c>
      <c r="B23" s="15">
        <f t="shared" si="0"/>
        <v>120790.28969999996</v>
      </c>
      <c r="C23" s="15">
        <f t="shared" si="1"/>
        <v>16049.806299999998</v>
      </c>
      <c r="D23" s="15">
        <f t="shared" si="1"/>
        <v>61179.227299999999</v>
      </c>
      <c r="E23" s="15">
        <f t="shared" si="1"/>
        <v>21588.616099999999</v>
      </c>
      <c r="F23" s="15">
        <f t="shared" si="1"/>
        <v>20619.863499999999</v>
      </c>
      <c r="G23" s="14"/>
    </row>
    <row r="24" spans="1:7" x14ac:dyDescent="0.3">
      <c r="A24" s="3" t="s">
        <v>51</v>
      </c>
      <c r="B24" s="15">
        <f t="shared" si="0"/>
        <v>119236.70246200009</v>
      </c>
      <c r="C24" s="15">
        <f t="shared" si="1"/>
        <v>21750.561262000003</v>
      </c>
      <c r="D24" s="15">
        <f t="shared" si="1"/>
        <v>42012.128400000001</v>
      </c>
      <c r="E24" s="15">
        <f t="shared" si="1"/>
        <v>27109.998199999995</v>
      </c>
      <c r="F24" s="15">
        <f t="shared" si="1"/>
        <v>27979.720600000004</v>
      </c>
      <c r="G24" s="14"/>
    </row>
    <row r="25" spans="1:7" x14ac:dyDescent="0.3">
      <c r="A25" s="3" t="s">
        <v>56</v>
      </c>
      <c r="B25" s="15">
        <f t="shared" si="0"/>
        <v>64114.236599999997</v>
      </c>
      <c r="C25" s="15">
        <f t="shared" si="1"/>
        <v>7613.9438</v>
      </c>
      <c r="D25" s="15">
        <f t="shared" si="1"/>
        <v>6856.232</v>
      </c>
      <c r="E25" s="15">
        <f t="shared" si="1"/>
        <v>20874.770600000003</v>
      </c>
      <c r="F25" s="15">
        <f t="shared" si="1"/>
        <v>27226.537100000001</v>
      </c>
      <c r="G25" s="14"/>
    </row>
    <row r="26" spans="1:7" x14ac:dyDescent="0.3">
      <c r="A26" s="3" t="s">
        <v>75</v>
      </c>
      <c r="B26" s="15">
        <f t="shared" si="0"/>
        <v>84170.630400000024</v>
      </c>
      <c r="C26" s="15">
        <f t="shared" si="1"/>
        <v>5150.1589000000004</v>
      </c>
      <c r="D26" s="15">
        <f t="shared" si="1"/>
        <v>6707.860999999999</v>
      </c>
      <c r="E26" s="15">
        <f t="shared" si="1"/>
        <v>68219.158800000005</v>
      </c>
      <c r="F26" s="15">
        <f t="shared" si="1"/>
        <v>2807.2836999999995</v>
      </c>
      <c r="G26" s="14"/>
    </row>
    <row r="27" spans="1:7" x14ac:dyDescent="0.3">
      <c r="A27" s="3" t="s">
        <v>79</v>
      </c>
      <c r="B27" s="15">
        <f t="shared" si="0"/>
        <v>86080.424799999993</v>
      </c>
      <c r="C27" s="15">
        <f t="shared" si="1"/>
        <v>6351.314800000001</v>
      </c>
      <c r="D27" s="15">
        <f t="shared" si="1"/>
        <v>14097.026299999998</v>
      </c>
      <c r="E27" s="15">
        <f t="shared" si="1"/>
        <v>31907.880899999996</v>
      </c>
      <c r="F27" s="15">
        <f t="shared" si="1"/>
        <v>26818.288</v>
      </c>
      <c r="G27" s="14"/>
    </row>
    <row r="28" spans="1:7" x14ac:dyDescent="0.3">
      <c r="A28" s="3" t="s">
        <v>83</v>
      </c>
      <c r="B28" s="15">
        <f t="shared" si="0"/>
        <v>55738.247800000005</v>
      </c>
      <c r="C28" s="15">
        <f t="shared" si="1"/>
        <v>5187.7125999999998</v>
      </c>
      <c r="D28" s="15">
        <f t="shared" si="1"/>
        <v>33803.7598</v>
      </c>
      <c r="E28" s="15">
        <f t="shared" si="1"/>
        <v>13366.221600000001</v>
      </c>
      <c r="F28" s="15">
        <f t="shared" si="1"/>
        <v>2722.2123000000001</v>
      </c>
      <c r="G28" s="14"/>
    </row>
    <row r="29" spans="1:7" x14ac:dyDescent="0.3">
      <c r="A29" s="3" t="s">
        <v>92</v>
      </c>
      <c r="B29" s="15">
        <f t="shared" si="0"/>
        <v>148146.81410000002</v>
      </c>
      <c r="C29" s="15">
        <f t="shared" si="1"/>
        <v>41077.482600000003</v>
      </c>
      <c r="D29" s="15">
        <f t="shared" si="1"/>
        <v>56246.561600000001</v>
      </c>
      <c r="E29" s="15">
        <f t="shared" si="1"/>
        <v>35551.66369999999</v>
      </c>
      <c r="F29" s="15">
        <f t="shared" si="1"/>
        <v>14032.223399999999</v>
      </c>
      <c r="G29" s="14"/>
    </row>
    <row r="30" spans="1:7" x14ac:dyDescent="0.3">
      <c r="A30" s="3" t="s">
        <v>96</v>
      </c>
      <c r="B30" s="15">
        <f t="shared" si="0"/>
        <v>79645.753599999996</v>
      </c>
      <c r="C30" s="15">
        <f t="shared" si="1"/>
        <v>14278.113600000002</v>
      </c>
      <c r="D30" s="15">
        <f t="shared" si="1"/>
        <v>15766.073200000001</v>
      </c>
      <c r="E30" s="15">
        <f t="shared" si="1"/>
        <v>38901.419900000001</v>
      </c>
      <c r="F30" s="15">
        <f t="shared" si="1"/>
        <v>10683.4869</v>
      </c>
      <c r="G30" s="14"/>
    </row>
    <row r="31" spans="1:7" x14ac:dyDescent="0.3">
      <c r="A31" s="3" t="s">
        <v>102</v>
      </c>
      <c r="B31" s="15">
        <f t="shared" si="0"/>
        <v>69318.893999999986</v>
      </c>
      <c r="C31" s="15">
        <f t="shared" si="1"/>
        <v>20296.341799999998</v>
      </c>
      <c r="D31" s="15">
        <f t="shared" si="1"/>
        <v>4190.5551000000005</v>
      </c>
      <c r="E31" s="15">
        <f t="shared" si="1"/>
        <v>2993.3495999999991</v>
      </c>
      <c r="F31" s="15">
        <f t="shared" si="1"/>
        <v>41701.218699999998</v>
      </c>
      <c r="G31" s="14"/>
    </row>
    <row r="32" spans="1:7" x14ac:dyDescent="0.3">
      <c r="A32" s="3" t="s">
        <v>124</v>
      </c>
      <c r="B32" s="15">
        <f t="shared" si="0"/>
        <v>72189.382999999987</v>
      </c>
      <c r="C32" s="15">
        <f t="shared" si="1"/>
        <v>3991.8021999999996</v>
      </c>
      <c r="D32" s="15">
        <f t="shared" si="1"/>
        <v>36284.862799999995</v>
      </c>
      <c r="E32" s="15">
        <f t="shared" si="1"/>
        <v>21313.6908</v>
      </c>
      <c r="F32" s="15">
        <f t="shared" si="1"/>
        <v>10599.0272</v>
      </c>
      <c r="G32" s="14"/>
    </row>
    <row r="33" spans="1:7" x14ac:dyDescent="0.3">
      <c r="A33" s="3" t="s">
        <v>142</v>
      </c>
      <c r="B33" s="15">
        <f t="shared" si="0"/>
        <v>18350.0468</v>
      </c>
      <c r="C33" s="15">
        <f t="shared" si="1"/>
        <v>538.94219999999996</v>
      </c>
      <c r="D33" s="15">
        <f t="shared" si="1"/>
        <v>3959.5741000000007</v>
      </c>
      <c r="E33" s="15">
        <f t="shared" si="1"/>
        <v>6498.4348000000009</v>
      </c>
      <c r="F33" s="15">
        <f t="shared" si="1"/>
        <v>7353.0956999999999</v>
      </c>
      <c r="G33" s="14"/>
    </row>
    <row r="34" spans="1:7" x14ac:dyDescent="0.3">
      <c r="A34" s="3" t="s">
        <v>153</v>
      </c>
      <c r="B34" s="15">
        <f t="shared" si="0"/>
        <v>78760.563399999999</v>
      </c>
      <c r="C34" s="15">
        <f t="shared" si="1"/>
        <v>15062.0996</v>
      </c>
      <c r="D34" s="15">
        <f t="shared" si="1"/>
        <v>10097.448199999999</v>
      </c>
      <c r="E34" s="15">
        <f t="shared" si="1"/>
        <v>22104.2487</v>
      </c>
      <c r="F34" s="15">
        <f t="shared" si="1"/>
        <v>31496.766900000002</v>
      </c>
      <c r="G34" s="14"/>
    </row>
    <row r="35" spans="1:7" x14ac:dyDescent="0.3">
      <c r="D35" t="s">
        <v>1882</v>
      </c>
    </row>
    <row r="37" spans="1:7" x14ac:dyDescent="0.3">
      <c r="A37" s="9" t="s">
        <v>1960</v>
      </c>
      <c r="B37" s="13" t="s">
        <v>37</v>
      </c>
      <c r="C37" s="13" t="s">
        <v>20</v>
      </c>
      <c r="D37" s="13" t="s">
        <v>1887</v>
      </c>
      <c r="E37" s="13" t="s">
        <v>1961</v>
      </c>
    </row>
    <row r="38" spans="1:7" x14ac:dyDescent="0.3">
      <c r="A38" s="16">
        <v>2013</v>
      </c>
      <c r="B38" s="12">
        <f t="shared" ref="B38:D42" si="2">COUNTIFS(Order_Year,$A38,State,B$37)</f>
        <v>138</v>
      </c>
      <c r="C38" s="12">
        <f t="shared" si="2"/>
        <v>66</v>
      </c>
      <c r="D38" s="12">
        <f t="shared" si="2"/>
        <v>17</v>
      </c>
      <c r="E38" s="12">
        <f>SUMIFS(Total,Order_Year,A38)</f>
        <v>171750.79886199994</v>
      </c>
    </row>
    <row r="39" spans="1:7" x14ac:dyDescent="0.3">
      <c r="A39" s="16">
        <v>2014</v>
      </c>
      <c r="B39" s="12">
        <f t="shared" si="2"/>
        <v>147</v>
      </c>
      <c r="C39" s="12">
        <f t="shared" si="2"/>
        <v>70</v>
      </c>
      <c r="D39" s="12">
        <f t="shared" si="2"/>
        <v>25</v>
      </c>
      <c r="E39" s="12">
        <f>SUMIFS(Total,Order_Year,A39)</f>
        <v>319231.65950000001</v>
      </c>
    </row>
    <row r="40" spans="1:7" x14ac:dyDescent="0.3">
      <c r="A40" s="16">
        <v>2015</v>
      </c>
      <c r="B40" s="12">
        <f t="shared" si="2"/>
        <v>162</v>
      </c>
      <c r="C40" s="12">
        <f t="shared" si="2"/>
        <v>89</v>
      </c>
      <c r="D40" s="12">
        <f t="shared" si="2"/>
        <v>27</v>
      </c>
      <c r="E40" s="12">
        <f>SUMIFS(Total,Order_Year,A40)</f>
        <v>352762.94619999995</v>
      </c>
    </row>
    <row r="41" spans="1:7" x14ac:dyDescent="0.3">
      <c r="A41" s="16">
        <v>2016</v>
      </c>
      <c r="B41" s="12">
        <f t="shared" si="2"/>
        <v>181</v>
      </c>
      <c r="C41" s="12">
        <f t="shared" si="2"/>
        <v>59</v>
      </c>
      <c r="D41" s="12">
        <f t="shared" si="2"/>
        <v>33</v>
      </c>
      <c r="E41" s="12">
        <f>SUMIFS(Total,Order_Year,A41)</f>
        <v>272288.69620000001</v>
      </c>
    </row>
    <row r="42" spans="1:7" x14ac:dyDescent="0.3">
      <c r="A42" s="16">
        <v>2017</v>
      </c>
      <c r="B42" s="12">
        <f t="shared" si="2"/>
        <v>18</v>
      </c>
      <c r="C42" s="12">
        <f t="shared" si="2"/>
        <v>5</v>
      </c>
      <c r="D42" s="12">
        <f t="shared" si="2"/>
        <v>2</v>
      </c>
      <c r="E42" s="12">
        <f>SUMIFS(Total,Order_Year,A42)</f>
        <v>22772.828800000007</v>
      </c>
    </row>
  </sheetData>
  <pageMargins left="0.7" right="0.7" top="0.75" bottom="0.75" header="0.3" footer="0.3"/>
  <pageSetup paperSize="9" orientation="portrait" horizontalDpi="75" verticalDpi="75" r:id="rId1"/>
  <drawing r:id="rId2"/>
  <extLst>
    <ext xmlns:x14="http://schemas.microsoft.com/office/spreadsheetml/2009/9/main" uri="{05C60535-1F16-4fd2-B633-F4F36F0B64E0}">
      <x14:sparklineGroups xmlns:xm="http://schemas.microsoft.com/office/excel/2006/main">
        <x14:sparklineGroup type="column" displayEmptyCellsAs="gap" high="1" xr2:uid="{00000000-0003-0000-0200-000000000000}">
          <x14:colorSeries rgb="FF376092"/>
          <x14:colorNegative rgb="FFD00000"/>
          <x14:colorAxis rgb="FF000000"/>
          <x14:colorMarkers rgb="FFD00000"/>
          <x14:colorFirst rgb="FFD00000"/>
          <x14:colorLast rgb="FFD00000"/>
          <x14:colorHigh theme="9"/>
          <x14:colorLow rgb="FFD00000"/>
          <x14:sparklines>
            <x14:sparkline>
              <xm:f>'Sales Dash'!C21:F21</xm:f>
              <xm:sqref>G21</xm:sqref>
            </x14:sparkline>
            <x14:sparkline>
              <xm:f>'Sales Dash'!C22:F22</xm:f>
              <xm:sqref>G22</xm:sqref>
            </x14:sparkline>
            <x14:sparkline>
              <xm:f>'Sales Dash'!C23:F23</xm:f>
              <xm:sqref>G23</xm:sqref>
            </x14:sparkline>
            <x14:sparkline>
              <xm:f>'Sales Dash'!C24:F24</xm:f>
              <xm:sqref>G24</xm:sqref>
            </x14:sparkline>
            <x14:sparkline>
              <xm:f>'Sales Dash'!C25:F25</xm:f>
              <xm:sqref>G25</xm:sqref>
            </x14:sparkline>
            <x14:sparkline>
              <xm:f>'Sales Dash'!C26:F26</xm:f>
              <xm:sqref>G26</xm:sqref>
            </x14:sparkline>
            <x14:sparkline>
              <xm:f>'Sales Dash'!C27:F27</xm:f>
              <xm:sqref>G27</xm:sqref>
            </x14:sparkline>
            <x14:sparkline>
              <xm:f>'Sales Dash'!C28:F28</xm:f>
              <xm:sqref>G28</xm:sqref>
            </x14:sparkline>
            <x14:sparkline>
              <xm:f>'Sales Dash'!C29:F29</xm:f>
              <xm:sqref>G29</xm:sqref>
            </x14:sparkline>
            <x14:sparkline>
              <xm:f>'Sales Dash'!C30:F30</xm:f>
              <xm:sqref>G30</xm:sqref>
            </x14:sparkline>
            <x14:sparkline>
              <xm:f>'Sales Dash'!C31:F31</xm:f>
              <xm:sqref>G31</xm:sqref>
            </x14:sparkline>
            <x14:sparkline>
              <xm:f>'Sales Dash'!C32:F32</xm:f>
              <xm:sqref>G32</xm:sqref>
            </x14:sparkline>
            <x14:sparkline>
              <xm:f>'Sales Dash'!C33:F33</xm:f>
              <xm:sqref>G33</xm:sqref>
            </x14:sparkline>
            <x14:sparkline>
              <xm:f>'Sales Dash'!C34:F34</xm:f>
              <xm:sqref>G34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24</vt:i4>
      </vt:variant>
    </vt:vector>
  </HeadingPairs>
  <TitlesOfParts>
    <vt:vector size="31" baseType="lpstr">
      <vt:lpstr>Sheet1</vt:lpstr>
      <vt:lpstr>Aanya Zhang</vt:lpstr>
      <vt:lpstr>Charlie Bui</vt:lpstr>
      <vt:lpstr>Connor Betts</vt:lpstr>
      <vt:lpstr>Main Pivot</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Administrator</cp:lastModifiedBy>
  <dcterms:created xsi:type="dcterms:W3CDTF">2017-05-01T13:03:22Z</dcterms:created>
  <dcterms:modified xsi:type="dcterms:W3CDTF">2023-12-04T17:42:01Z</dcterms:modified>
</cp:coreProperties>
</file>