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2-IF,AND,OR\"/>
    </mc:Choice>
  </mc:AlternateContent>
  <xr:revisionPtr revIDLastSave="0" documentId="8_{18B41726-DBE2-4207-92B8-F7FFCB67476F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Instructions" sheetId="4" r:id="rId1"/>
    <sheet name="Data" sheetId="1" r:id="rId2"/>
  </sheets>
  <externalReferences>
    <externalReference r:id="rId3"/>
    <externalReference r:id="rId4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6" i="1"/>
  <c r="U24" i="1" l="1"/>
  <c r="U22" i="1"/>
  <c r="U21" i="1"/>
  <c r="U20" i="1"/>
  <c r="U19" i="1"/>
  <c r="U18" i="1"/>
  <c r="U17" i="1"/>
  <c r="U16" i="1"/>
  <c r="U15" i="1"/>
  <c r="U14" i="1"/>
  <c r="U13" i="1"/>
  <c r="U12" i="1"/>
  <c r="G14" i="1"/>
  <c r="H27" i="4"/>
  <c r="H12" i="1"/>
  <c r="H11" i="1"/>
  <c r="H10" i="1"/>
  <c r="H9" i="1"/>
  <c r="H8" i="1"/>
  <c r="H7" i="1"/>
  <c r="H6" i="1"/>
  <c r="H5" i="1"/>
  <c r="H4" i="1"/>
  <c r="H3" i="1"/>
  <c r="G3" i="1"/>
  <c r="AI22" i="1" l="1"/>
  <c r="AE22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T13" i="1"/>
  <c r="T14" i="1"/>
  <c r="T15" i="1"/>
  <c r="T16" i="1"/>
  <c r="T17" i="1"/>
  <c r="T18" i="1"/>
  <c r="T19" i="1"/>
  <c r="T20" i="1"/>
  <c r="T21" i="1"/>
  <c r="T22" i="1"/>
  <c r="T12" i="1"/>
  <c r="H13" i="1"/>
  <c r="G1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H28" i="4" l="1"/>
</calcChain>
</file>

<file path=xl/sharedStrings.xml><?xml version="1.0" encoding="utf-8"?>
<sst xmlns="http://schemas.openxmlformats.org/spreadsheetml/2006/main" count="128" uniqueCount="119">
  <si>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</si>
  <si>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</si>
  <si>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</si>
  <si>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</si>
  <si>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</si>
  <si>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</si>
  <si>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</si>
  <si>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</si>
  <si>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</si>
  <si>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</si>
  <si>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</si>
  <si>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</si>
  <si>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</si>
  <si>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</si>
  <si>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</si>
  <si>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</si>
  <si>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</si>
  <si>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</si>
  <si>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</si>
  <si>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</si>
  <si>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</si>
  <si>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</si>
  <si>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</si>
  <si>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</si>
  <si>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</si>
  <si>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</si>
  <si>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</si>
  <si>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</si>
  <si>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</si>
  <si>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</si>
  <si>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</si>
  <si>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</si>
  <si>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</si>
  <si>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</si>
  <si>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</si>
  <si>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</si>
  <si>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</si>
  <si>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</si>
  <si>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</si>
  <si>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</si>
  <si>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</si>
  <si>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</si>
  <si>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</si>
  <si>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</si>
  <si>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</si>
  <si>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</si>
  <si>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</si>
  <si>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</si>
  <si>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</si>
  <si>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</si>
  <si>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</si>
  <si>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</si>
  <si>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</si>
  <si>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</si>
  <si>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</si>
  <si>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</si>
  <si>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</si>
  <si>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</si>
  <si>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</si>
  <si>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</si>
  <si>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</si>
  <si>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</si>
  <si>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</si>
  <si>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</si>
  <si>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</si>
  <si>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</si>
  <si>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</si>
  <si>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</si>
  <si>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</si>
  <si>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</si>
  <si>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</si>
  <si>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</si>
  <si>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</si>
  <si>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</si>
  <si>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</si>
  <si>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</si>
  <si>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</si>
  <si>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</si>
  <si>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</si>
  <si>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</si>
  <si>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</si>
  <si>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</si>
  <si>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</si>
  <si>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</si>
  <si>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</si>
  <si>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</si>
  <si>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</si>
  <si>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</si>
  <si>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</si>
  <si>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</si>
  <si>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</si>
  <si>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</si>
  <si>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</si>
  <si>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</si>
  <si>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</si>
  <si>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</si>
  <si>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</si>
  <si>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</si>
  <si>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</si>
  <si>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</si>
  <si>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</si>
  <si>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</si>
  <si>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</si>
  <si>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</si>
  <si>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</si>
  <si>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</si>
  <si>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</si>
  <si>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</si>
  <si>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</si>
  <si>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</si>
  <si>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</si>
  <si>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</si>
  <si>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</si>
  <si>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</si>
  <si>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</si>
  <si>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</si>
  <si>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</si>
  <si>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</si>
  <si>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Re-order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</si>
</sst>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90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167" fontId="1" fillId="3" borderId="7" xfId="3" applyNumberFormat="1" applyFont="1" applyFill="1" applyBorder="1"/>
    <xf numFmtId="0" fontId="0" fillId="3" borderId="0" xfId="0" applyFill="1" applyBorder="1"/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_4b9a7eb60b4d466afc6d4755cd3c891b_C3-W2-Practice-Challeng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"/>
    </sheetNames>
    <sheetDataSet>
      <sheetData sheetId="0"/>
      <sheetData sheetId="1">
        <row r="13">
          <cell r="H13">
            <v>41728.93</v>
          </cell>
        </row>
        <row r="14">
          <cell r="G14">
            <v>-25640.9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B24" zoomScaleNormal="100" workbookViewId="0">
      <selection activeCell="H35" sqref="H35"/>
    </sheetView>
  </sheetViews>
  <sheetFormatPr defaultColWidth="9.88671875" defaultRowHeight="14.4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75" t="s">
        <v>3</v>
      </c>
      <c r="I2" s="76"/>
      <c r="J2" s="76"/>
      <c r="K2" s="76"/>
      <c r="L2" s="76"/>
      <c r="M2" s="76"/>
      <c r="N2" s="76"/>
      <c r="O2" s="76"/>
      <c r="P2" s="76"/>
    </row>
    <row r="3" spans="1:16">
      <c r="H3" s="4"/>
    </row>
    <row r="4" spans="1:16" ht="30">
      <c r="H4" s="77" t="s">
        <v>4</v>
      </c>
      <c r="I4" s="78"/>
      <c r="J4" s="78"/>
      <c r="K4" s="78"/>
      <c r="L4" s="78"/>
      <c r="M4" s="78"/>
      <c r="N4" s="78"/>
      <c r="O4" s="78"/>
      <c r="P4" s="78"/>
    </row>
    <row r="5" spans="1:16" ht="15" thickBot="1">
      <c r="H5" s="4"/>
    </row>
    <row r="6" spans="1:16" ht="31.8" thickBot="1">
      <c r="H6" s="4"/>
      <c r="I6" s="79" t="s">
        <v>1</v>
      </c>
      <c r="J6" s="80"/>
      <c r="K6" s="80"/>
      <c r="L6" s="80"/>
      <c r="M6" s="80"/>
      <c r="N6" s="80"/>
      <c r="O6" s="81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2" t="s">
        <v>5</v>
      </c>
      <c r="C12" s="82"/>
      <c r="D12" s="82"/>
      <c r="E12" s="82"/>
      <c r="F12" s="82"/>
      <c r="G12" s="82"/>
      <c r="H12" s="82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64" t="s">
        <v>7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customFormat="1">
      <c r="B20" s="64" t="s">
        <v>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customFormat="1">
      <c r="B21" s="64" t="s">
        <v>103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customFormat="1" ht="15" thickBot="1">
      <c r="B22" s="65" t="s">
        <v>104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customFormat="1" ht="15" thickBot="1">
      <c r="B23" s="70" t="s">
        <v>108</v>
      </c>
      <c r="C23" s="65"/>
      <c r="D23" s="65"/>
      <c r="E23" s="65"/>
      <c r="F23" s="65"/>
      <c r="G23" s="65"/>
      <c r="H23" s="65"/>
      <c r="I23" s="65"/>
      <c r="J23" s="65"/>
      <c r="K23" s="66"/>
      <c r="L23" s="65" t="s">
        <v>33</v>
      </c>
      <c r="M23" s="66"/>
    </row>
    <row r="24" spans="1:13" customFormat="1" ht="15" thickBot="1">
      <c r="B24" s="65" t="s">
        <v>105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customFormat="1" ht="15.6" thickTop="1" thickBot="1">
      <c r="B25" s="70" t="s">
        <v>109</v>
      </c>
      <c r="C25" s="65"/>
      <c r="D25" s="65"/>
      <c r="E25" s="65"/>
      <c r="F25" s="65"/>
      <c r="G25" s="65"/>
      <c r="H25" s="62">
        <v>16088.03</v>
      </c>
      <c r="I25" s="65"/>
      <c r="J25" s="65"/>
      <c r="K25" s="65"/>
      <c r="L25" s="65"/>
      <c r="M25" s="65"/>
    </row>
    <row r="26" spans="1:13" customFormat="1" ht="15.6" thickTop="1" thickBot="1">
      <c r="B26" s="65" t="s">
        <v>106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customFormat="1" ht="15" thickBot="1">
      <c r="B27" s="70" t="s">
        <v>110</v>
      </c>
      <c r="C27" s="65"/>
      <c r="D27" s="65"/>
      <c r="E27" s="65"/>
      <c r="F27" s="65"/>
      <c r="G27" s="65"/>
      <c r="H27" s="88">
        <f>[2]Data!H13</f>
        <v>41728.93</v>
      </c>
      <c r="I27" s="65"/>
      <c r="J27" s="65"/>
      <c r="K27" s="65"/>
      <c r="L27" s="65"/>
      <c r="M27" s="65"/>
    </row>
    <row r="28" spans="1:13" customFormat="1" ht="15" thickBot="1">
      <c r="B28" s="70" t="s">
        <v>117</v>
      </c>
      <c r="C28" s="65"/>
      <c r="D28" s="65"/>
      <c r="E28" s="65"/>
      <c r="F28" s="65"/>
      <c r="G28" s="65"/>
      <c r="H28" s="88">
        <f>[2]Data!G14</f>
        <v>-25640.9</v>
      </c>
      <c r="I28" s="65"/>
      <c r="J28" s="65"/>
      <c r="K28" s="65"/>
      <c r="L28" s="65"/>
      <c r="M28" s="65"/>
    </row>
    <row r="29" spans="1:1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3" customFormat="1">
      <c r="A30" t="s">
        <v>9</v>
      </c>
      <c r="B30" s="64" t="s">
        <v>65</v>
      </c>
      <c r="C30" s="64"/>
      <c r="D30" s="64"/>
      <c r="E30" s="64"/>
      <c r="F30" s="64"/>
      <c r="G30" s="64"/>
      <c r="H30" s="65"/>
      <c r="I30" s="65"/>
      <c r="J30" s="65"/>
      <c r="K30" s="65"/>
      <c r="L30" s="65"/>
      <c r="M30" s="65"/>
    </row>
    <row r="31" spans="1:13" customFormat="1">
      <c r="B31" s="64" t="s">
        <v>32</v>
      </c>
      <c r="C31" s="64"/>
      <c r="D31" s="64"/>
      <c r="E31" s="64"/>
      <c r="F31" s="64"/>
      <c r="G31" s="64"/>
      <c r="H31" s="65"/>
      <c r="I31" s="65"/>
      <c r="J31" s="65"/>
      <c r="K31" s="65"/>
      <c r="L31" s="65"/>
      <c r="M31" s="65"/>
    </row>
    <row r="32" spans="1:13" customFormat="1">
      <c r="B32" s="64" t="s">
        <v>66</v>
      </c>
      <c r="C32" s="64"/>
      <c r="D32" s="64"/>
      <c r="E32" s="64"/>
      <c r="F32" s="64"/>
      <c r="G32" s="64"/>
      <c r="H32" s="65"/>
      <c r="I32" s="65"/>
      <c r="J32" s="65"/>
      <c r="K32" s="65"/>
      <c r="L32" s="65"/>
      <c r="M32" s="65"/>
    </row>
    <row r="33" spans="1:13" customFormat="1" ht="15" thickBot="1">
      <c r="B33" s="64" t="s">
        <v>67</v>
      </c>
      <c r="C33" s="64"/>
      <c r="D33" s="64"/>
      <c r="E33" s="64"/>
      <c r="F33" s="64"/>
      <c r="G33" s="64"/>
      <c r="H33" s="65"/>
      <c r="I33" s="65"/>
      <c r="J33" s="65"/>
      <c r="K33" s="65"/>
      <c r="L33" s="65"/>
      <c r="M33" s="65"/>
    </row>
    <row r="34" spans="1:13" customFormat="1" ht="15" thickBot="1">
      <c r="B34" s="64" t="s">
        <v>107</v>
      </c>
      <c r="C34" s="64"/>
      <c r="D34" s="64"/>
      <c r="E34" s="64"/>
      <c r="F34" s="64"/>
      <c r="G34" s="64"/>
      <c r="H34" s="72" t="s">
        <v>61</v>
      </c>
      <c r="I34" s="74"/>
      <c r="J34" s="74"/>
      <c r="K34" s="73"/>
      <c r="L34" s="65"/>
      <c r="M34" s="65"/>
    </row>
    <row r="35" spans="1:13" customFormat="1" ht="15" thickBot="1">
      <c r="B35" s="64" t="s">
        <v>115</v>
      </c>
      <c r="C35" s="64"/>
      <c r="D35" s="64"/>
      <c r="E35" s="64"/>
      <c r="F35" s="64"/>
      <c r="G35" s="64"/>
      <c r="H35" s="67">
        <v>3</v>
      </c>
      <c r="I35" s="65"/>
      <c r="J35" s="65"/>
      <c r="K35" s="65"/>
      <c r="L35" s="65"/>
      <c r="M35" s="65"/>
    </row>
    <row r="36" spans="1:13" customFormat="1" ht="15" thickBot="1">
      <c r="B36" s="64" t="s">
        <v>116</v>
      </c>
      <c r="C36" s="64"/>
      <c r="D36" s="64"/>
      <c r="E36" s="64"/>
      <c r="F36" s="64"/>
      <c r="G36" s="64"/>
      <c r="H36" s="65"/>
      <c r="I36" s="65"/>
      <c r="J36" s="65"/>
      <c r="K36" s="65"/>
      <c r="L36" s="65"/>
      <c r="M36" s="65"/>
    </row>
    <row r="37" spans="1:13" customFormat="1" ht="15" thickBot="1">
      <c r="B37" s="64"/>
      <c r="C37" s="64"/>
      <c r="D37" s="64"/>
      <c r="E37" s="64"/>
      <c r="F37" s="64"/>
      <c r="G37" s="64"/>
      <c r="H37" s="72"/>
      <c r="I37" s="73"/>
      <c r="J37" s="65"/>
      <c r="K37" s="65"/>
      <c r="L37" s="65"/>
      <c r="M37" s="65"/>
    </row>
    <row r="38" spans="1:13" customFormat="1" ht="15" thickBot="1">
      <c r="B38" s="64"/>
      <c r="C38" s="64"/>
      <c r="D38" s="64"/>
      <c r="E38" s="64"/>
      <c r="F38" s="64"/>
      <c r="G38" s="64"/>
      <c r="H38" s="65"/>
      <c r="I38" s="65"/>
      <c r="J38" s="65"/>
      <c r="K38" s="65"/>
      <c r="L38" s="65"/>
      <c r="M38" s="65"/>
    </row>
    <row r="39" spans="1:13" customFormat="1" ht="15" thickBot="1">
      <c r="B39" s="64"/>
      <c r="C39" s="64"/>
      <c r="D39" s="64"/>
      <c r="E39" s="64"/>
      <c r="F39" s="64"/>
      <c r="G39" s="64"/>
      <c r="H39" s="72"/>
      <c r="I39" s="73"/>
      <c r="J39" s="65"/>
      <c r="K39" s="65"/>
      <c r="L39" s="65"/>
      <c r="M39" s="65"/>
    </row>
    <row r="40" spans="1:13" customFormat="1" ht="15" thickBot="1">
      <c r="B40" s="64"/>
      <c r="C40" s="64"/>
      <c r="D40" s="64"/>
      <c r="E40" s="64"/>
      <c r="F40" s="64"/>
      <c r="G40" s="64"/>
      <c r="H40" s="65"/>
      <c r="I40" s="65"/>
      <c r="J40" s="65"/>
      <c r="K40" s="65"/>
      <c r="L40" s="65"/>
      <c r="M40" s="65"/>
    </row>
    <row r="41" spans="1:13" customFormat="1" ht="15" thickBot="1">
      <c r="B41" s="64"/>
      <c r="C41" s="64"/>
      <c r="D41" s="64"/>
      <c r="E41" s="64"/>
      <c r="F41" s="64"/>
      <c r="G41" s="64" t="s">
        <v>68</v>
      </c>
      <c r="H41" s="72"/>
      <c r="I41" s="73"/>
      <c r="J41" s="65"/>
      <c r="K41" s="65"/>
      <c r="L41" s="65"/>
      <c r="M41" s="65"/>
    </row>
    <row r="42" spans="1:13">
      <c r="A42"/>
      <c r="B42" s="64"/>
      <c r="C42" s="64"/>
      <c r="D42" s="64"/>
      <c r="E42" s="64"/>
      <c r="F42" s="64"/>
      <c r="G42" s="64"/>
      <c r="H42" s="65"/>
      <c r="I42" s="65"/>
      <c r="J42" s="65"/>
      <c r="K42" s="65"/>
      <c r="L42" s="65"/>
      <c r="M42" s="65"/>
    </row>
    <row r="43" spans="1:13">
      <c r="A43" t="s">
        <v>10</v>
      </c>
      <c r="B43" s="65" t="s">
        <v>69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</row>
    <row r="44" spans="1:13">
      <c r="A44"/>
      <c r="B44" s="65" t="s">
        <v>70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spans="1:13">
      <c r="A45"/>
      <c r="B45" s="68" t="s">
        <v>102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>
      <c r="A46"/>
      <c r="B46" s="65" t="s">
        <v>114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13">
      <c r="A47"/>
      <c r="B47" s="65" t="s">
        <v>113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13">
      <c r="A48"/>
      <c r="B48" s="70" t="s">
        <v>112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49" spans="1:13" ht="15" thickBot="1">
      <c r="A49"/>
      <c r="B49" s="71" t="s">
        <v>111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ht="15" thickBot="1">
      <c r="A50"/>
      <c r="B50" s="65" t="s">
        <v>99</v>
      </c>
      <c r="C50" s="65"/>
      <c r="D50" s="65"/>
      <c r="E50" s="65"/>
      <c r="F50" s="65"/>
      <c r="G50" s="65"/>
      <c r="H50" s="65"/>
      <c r="I50" s="65"/>
      <c r="J50" s="65"/>
      <c r="K50" s="69">
        <v>3</v>
      </c>
      <c r="L50" s="65"/>
      <c r="M50" s="65"/>
    </row>
    <row r="51" spans="1:13" ht="15" thickBot="1">
      <c r="A51"/>
      <c r="B51" s="65" t="s">
        <v>100</v>
      </c>
      <c r="C51" s="65"/>
      <c r="D51" s="65"/>
      <c r="E51" s="65"/>
      <c r="F51" s="65"/>
      <c r="G51" s="65"/>
      <c r="H51" s="65"/>
      <c r="I51" s="65"/>
      <c r="J51" s="65"/>
      <c r="K51" s="69">
        <v>4</v>
      </c>
      <c r="L51" s="65"/>
      <c r="M51" s="65"/>
    </row>
    <row r="52" spans="1:13">
      <c r="A52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</row>
    <row r="53" spans="1:13">
      <c r="A53" t="s">
        <v>101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34:K34">
    <cfRule type="cellIs" dxfId="9" priority="7" operator="equal">
      <formula>"Rosanne Kollums"</formula>
    </cfRule>
  </conditionalFormatting>
  <conditionalFormatting sqref="H35">
    <cfRule type="cellIs" dxfId="8" priority="8" operator="equal">
      <formula>3</formula>
    </cfRule>
  </conditionalFormatting>
  <conditionalFormatting sqref="H37:I37">
    <cfRule type="expression" dxfId="7" priority="9">
      <formula>AND(OR(H37="Challenge",H37="Practice",H37="Attendance"),H37&lt;&gt;H39,H37&lt;&gt;H41)</formula>
    </cfRule>
  </conditionalFormatting>
  <conditionalFormatting sqref="H39:I39">
    <cfRule type="expression" dxfId="6" priority="10">
      <formula>AND(OR(H39="Challenge",H39="Practice",H39="Attendance"),H37&lt;&gt;H39,H39&lt;&gt;H41)</formula>
    </cfRule>
  </conditionalFormatting>
  <conditionalFormatting sqref="H41:I41">
    <cfRule type="expression" dxfId="5" priority="11">
      <formula>AND(OR(H41="Challenge",H41="Practice",H41="Attendance"),H37&lt;&gt;H41,H39&lt;&gt;H41)</formula>
    </cfRule>
  </conditionalFormatting>
  <conditionalFormatting sqref="K50">
    <cfRule type="cellIs" dxfId="4" priority="12" operator="equal">
      <formula>3</formula>
    </cfRule>
  </conditionalFormatting>
  <conditionalFormatting sqref="K51">
    <cfRule type="cellIs" dxfId="3" priority="13" operator="equal">
      <formula>1</formula>
    </cfRule>
  </conditionalFormatting>
  <conditionalFormatting sqref="H25">
    <cfRule type="cellIs" dxfId="2" priority="3" operator="between">
      <formula>41728</formula>
      <formula>41729</formula>
    </cfRule>
  </conditionalFormatting>
  <conditionalFormatting sqref="H27">
    <cfRule type="cellIs" dxfId="1" priority="2" operator="between">
      <formula>41728</formula>
      <formula>41729</formula>
    </cfRule>
  </conditionalFormatting>
  <conditionalFormatting sqref="H28">
    <cfRule type="cellIs" dxfId="0" priority="1" operator="between">
      <formula>-25641</formula>
      <formula>-25640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24"/>
  <sheetViews>
    <sheetView tabSelected="1" topLeftCell="V1" zoomScaleNormal="100" workbookViewId="0">
      <selection activeCell="AI22" sqref="AI22"/>
    </sheetView>
  </sheetViews>
  <sheetFormatPr defaultRowHeight="14.4" outlineLevelCol="1"/>
  <cols>
    <col min="1" max="1" width="8.44140625" customWidth="1"/>
    <col min="2" max="2" width="5.44140625" bestFit="1" customWidth="1" outlineLevel="1"/>
    <col min="3" max="3" width="7.21875" bestFit="1" customWidth="1" outlineLevel="1"/>
    <col min="4" max="4" width="10.21875" style="1" bestFit="1" customWidth="1" outlineLevel="1"/>
    <col min="5" max="5" width="8.77734375" bestFit="1" customWidth="1" outlineLevel="1"/>
    <col min="6" max="6" width="13.44140625" bestFit="1" customWidth="1" outlineLevel="1"/>
    <col min="7" max="7" width="10" bestFit="1" customWidth="1" outlineLevel="1"/>
    <col min="8" max="8" width="10.6640625" bestFit="1" customWidth="1" outlineLevel="1"/>
    <col min="9" max="9" width="9.109375"/>
    <col min="10" max="10" width="6.109375" bestFit="1" customWidth="1"/>
    <col min="11" max="11" width="19.109375" customWidth="1" outlineLevel="1"/>
    <col min="12" max="18" width="9.109375" customWidth="1" outlineLevel="1"/>
    <col min="19" max="19" width="2.44140625" customWidth="1" outlineLevel="1"/>
    <col min="20" max="20" width="9.109375" customWidth="1" outlineLevel="1"/>
    <col min="21" max="21" width="15.44140625" customWidth="1" outlineLevel="1"/>
    <col min="22" max="22" width="0.33203125" customWidth="1" outlineLevel="1"/>
    <col min="23" max="23" width="9.109375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  <col min="34" max="35" width="30.21875" bestFit="1" customWidth="1"/>
  </cols>
  <sheetData>
    <row r="1" spans="1:35" ht="15" thickBot="1">
      <c r="A1" t="s">
        <v>29</v>
      </c>
      <c r="J1" t="s">
        <v>9</v>
      </c>
      <c r="X1" t="s">
        <v>10</v>
      </c>
    </row>
    <row r="2" spans="1:35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5" ht="15.6" thickTop="1" thickBot="1">
      <c r="B3" t="s">
        <v>17</v>
      </c>
      <c r="C3">
        <v>12653</v>
      </c>
      <c r="D3" s="15">
        <v>1.45</v>
      </c>
      <c r="E3" s="15">
        <v>1.52</v>
      </c>
      <c r="F3" s="60">
        <f>D3*C3</f>
        <v>18346.849999999999</v>
      </c>
      <c r="G3" s="60">
        <f>IF(E3&gt;D3,(E3-D3)*C3,0)</f>
        <v>885.71000000000083</v>
      </c>
      <c r="H3" s="60">
        <f>IF(E3&lt;D3,(D3-E3)*C3,0)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  <c r="AH3" s="51"/>
      <c r="AI3" s="85" t="s">
        <v>118</v>
      </c>
    </row>
    <row r="4" spans="1:35">
      <c r="B4" t="s">
        <v>18</v>
      </c>
      <c r="C4">
        <v>451</v>
      </c>
      <c r="D4" s="15">
        <v>152.5</v>
      </c>
      <c r="E4" s="15">
        <v>130</v>
      </c>
      <c r="F4" s="60">
        <f t="shared" ref="F4:F12" si="0">D4*C4</f>
        <v>68777.5</v>
      </c>
      <c r="G4" s="60">
        <f t="shared" ref="G4:G12" si="1">IF(E4&gt;D4,(E4-D4)*C4,0)</f>
        <v>0</v>
      </c>
      <c r="H4" s="60">
        <f t="shared" ref="H4:H12" si="2">IF(E4&lt;D4,(D4-E4)*C4,0)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  <c r="AH4" s="52"/>
      <c r="AI4" s="86"/>
    </row>
    <row r="5" spans="1:35" ht="15" thickBot="1">
      <c r="B5" t="s">
        <v>19</v>
      </c>
      <c r="C5">
        <v>78495</v>
      </c>
      <c r="D5" s="15">
        <v>0.89</v>
      </c>
      <c r="E5" s="15">
        <v>0.92</v>
      </c>
      <c r="F5" s="60">
        <f t="shared" si="0"/>
        <v>69860.55</v>
      </c>
      <c r="G5" s="60">
        <f t="shared" si="1"/>
        <v>2354.8500000000022</v>
      </c>
      <c r="H5" s="60">
        <f t="shared" si="2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  <c r="AH5" s="53"/>
      <c r="AI5" s="87"/>
    </row>
    <row r="6" spans="1:35">
      <c r="B6" t="s">
        <v>20</v>
      </c>
      <c r="C6">
        <v>2265</v>
      </c>
      <c r="D6" s="15">
        <v>1.45</v>
      </c>
      <c r="E6" s="15">
        <v>1.36</v>
      </c>
      <c r="F6" s="60">
        <f t="shared" si="0"/>
        <v>3284.25</v>
      </c>
      <c r="G6" s="60">
        <f t="shared" si="1"/>
        <v>0</v>
      </c>
      <c r="H6" s="60">
        <f t="shared" si="2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>
        <f>IF(Z6&gt;=AC6,AC6,Z6)</f>
        <v>6</v>
      </c>
      <c r="AE6" s="58" t="str">
        <f>IF(Z6&lt;AC6,"Partial Fill-out of stock","")</f>
        <v/>
      </c>
      <c r="AG6" s="58" t="str">
        <f>IF(AD6&lt;AC6,"Order immediately for client","")</f>
        <v/>
      </c>
      <c r="AH6" t="str">
        <f>IF(AD6&lt;&gt;AC6,"Order immediately for client",IF(Z6-AD6&lt;AA6,"Running low-think about reordering",""))</f>
        <v/>
      </c>
      <c r="AI6" s="58" t="str">
        <f>IF(Z6-AD6&lt;=AA6,"Running low-think about reordering","")</f>
        <v/>
      </c>
    </row>
    <row r="7" spans="1:35">
      <c r="B7" t="s">
        <v>21</v>
      </c>
      <c r="C7">
        <v>14775</v>
      </c>
      <c r="D7" s="15">
        <v>2.15</v>
      </c>
      <c r="E7" s="15">
        <v>2.27</v>
      </c>
      <c r="F7" s="60">
        <f t="shared" si="0"/>
        <v>31766.25</v>
      </c>
      <c r="G7" s="60">
        <f t="shared" si="1"/>
        <v>1773.0000000000016</v>
      </c>
      <c r="H7" s="60">
        <f t="shared" si="2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57">
        <f t="shared" ref="AD7:AD21" si="3">IF(Z7&gt;=AC7,AC7,Z7)</f>
        <v>6</v>
      </c>
      <c r="AE7" s="58" t="str">
        <f t="shared" ref="AE7:AE21" si="4">IF(Z7&lt;AC7,"Partial Fill-out of stock","")</f>
        <v/>
      </c>
      <c r="AG7" s="58" t="str">
        <f t="shared" ref="AG7:AG21" si="5">IF(AD7&lt;AC7,"Order immediately for client","")</f>
        <v/>
      </c>
      <c r="AH7" t="str">
        <f t="shared" ref="AH7:AH21" si="6">IF(AD7&lt;&gt;AC7,"Order immediately for client",IF(Z7-AD7&lt;AA7,"Running low-think about reordering",""))</f>
        <v/>
      </c>
      <c r="AI7" s="58" t="str">
        <f t="shared" ref="AI7:AI21" si="7">IF(Z7-AD7&lt;=AA7,"Running low-think about reordering","")</f>
        <v/>
      </c>
    </row>
    <row r="8" spans="1:35" ht="15" thickBot="1">
      <c r="B8" t="s">
        <v>22</v>
      </c>
      <c r="C8">
        <v>35356</v>
      </c>
      <c r="D8" s="15">
        <v>3.6</v>
      </c>
      <c r="E8" s="15">
        <v>3.52</v>
      </c>
      <c r="F8" s="60">
        <f t="shared" si="0"/>
        <v>127281.60000000001</v>
      </c>
      <c r="G8" s="60">
        <f t="shared" si="1"/>
        <v>0</v>
      </c>
      <c r="H8" s="60">
        <f t="shared" si="2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57">
        <f t="shared" si="3"/>
        <v>6</v>
      </c>
      <c r="AE8" s="58" t="str">
        <f t="shared" si="4"/>
        <v/>
      </c>
      <c r="AG8" s="58" t="str">
        <f t="shared" si="5"/>
        <v/>
      </c>
      <c r="AH8" t="str">
        <f t="shared" si="6"/>
        <v/>
      </c>
      <c r="AI8" s="58" t="str">
        <f t="shared" si="7"/>
        <v/>
      </c>
    </row>
    <row r="9" spans="1:35">
      <c r="B9" t="s">
        <v>23</v>
      </c>
      <c r="C9">
        <v>9977</v>
      </c>
      <c r="D9" s="15">
        <v>8.15</v>
      </c>
      <c r="E9" s="15">
        <v>9.26</v>
      </c>
      <c r="F9" s="60">
        <f t="shared" si="0"/>
        <v>81312.55</v>
      </c>
      <c r="G9" s="60">
        <f t="shared" si="1"/>
        <v>11074.469999999994</v>
      </c>
      <c r="H9" s="60">
        <f t="shared" si="2"/>
        <v>0</v>
      </c>
      <c r="Y9" s="52" t="s">
        <v>76</v>
      </c>
      <c r="Z9" s="55">
        <v>4</v>
      </c>
      <c r="AA9" s="55">
        <v>2</v>
      </c>
      <c r="AC9" s="55">
        <v>6</v>
      </c>
      <c r="AD9" s="57">
        <f t="shared" si="3"/>
        <v>4</v>
      </c>
      <c r="AE9" s="58" t="str">
        <f t="shared" si="4"/>
        <v>Partial Fill-out of stock</v>
      </c>
      <c r="AG9" s="58" t="str">
        <f t="shared" si="5"/>
        <v>Order immediately for client</v>
      </c>
      <c r="AH9" t="str">
        <f t="shared" si="6"/>
        <v>Order immediately for client</v>
      </c>
      <c r="AI9" s="58" t="str">
        <f t="shared" si="7"/>
        <v>Running low-think about reordering</v>
      </c>
    </row>
    <row r="10" spans="1:35">
      <c r="B10" t="s">
        <v>24</v>
      </c>
      <c r="C10">
        <v>1000</v>
      </c>
      <c r="D10" s="15">
        <v>30.05</v>
      </c>
      <c r="E10" s="15">
        <v>29.8</v>
      </c>
      <c r="F10" s="60">
        <f t="shared" si="0"/>
        <v>30050</v>
      </c>
      <c r="G10" s="60">
        <f t="shared" si="1"/>
        <v>0</v>
      </c>
      <c r="H10" s="60">
        <f t="shared" si="2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57">
        <f t="shared" si="3"/>
        <v>6</v>
      </c>
      <c r="AE10" s="58" t="str">
        <f t="shared" si="4"/>
        <v/>
      </c>
      <c r="AG10" s="58" t="str">
        <f t="shared" si="5"/>
        <v/>
      </c>
      <c r="AH10" t="str">
        <f t="shared" si="6"/>
        <v>Running low-think about reordering</v>
      </c>
      <c r="AI10" s="58" t="str">
        <f t="shared" si="7"/>
        <v>Running low-think about reordering</v>
      </c>
    </row>
    <row r="11" spans="1:35" ht="15" thickBot="1">
      <c r="B11" t="s">
        <v>25</v>
      </c>
      <c r="C11">
        <v>589</v>
      </c>
      <c r="D11" s="15">
        <v>58.9</v>
      </c>
      <c r="E11" s="15">
        <v>15</v>
      </c>
      <c r="F11" s="60">
        <f t="shared" si="0"/>
        <v>34692.1</v>
      </c>
      <c r="G11" s="60">
        <f t="shared" si="1"/>
        <v>0</v>
      </c>
      <c r="H11" s="60">
        <f t="shared" si="2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57">
        <f t="shared" si="3"/>
        <v>3</v>
      </c>
      <c r="AE11" s="58" t="str">
        <f t="shared" si="4"/>
        <v>Partial Fill-out of stock</v>
      </c>
      <c r="AG11" s="58" t="str">
        <f t="shared" si="5"/>
        <v>Order immediately for client</v>
      </c>
      <c r="AH11" t="str">
        <f t="shared" si="6"/>
        <v>Order immediately for client</v>
      </c>
      <c r="AI11" s="58" t="str">
        <f t="shared" si="7"/>
        <v>Running low-think about reordering</v>
      </c>
    </row>
    <row r="12" spans="1:35" ht="15.6" thickTop="1" thickBot="1">
      <c r="B12" s="17" t="s">
        <v>26</v>
      </c>
      <c r="C12" s="17">
        <v>222</v>
      </c>
      <c r="D12" s="18">
        <v>111</v>
      </c>
      <c r="E12" s="18">
        <v>100</v>
      </c>
      <c r="F12" s="60">
        <f t="shared" si="0"/>
        <v>24642</v>
      </c>
      <c r="G12" s="60">
        <f t="shared" si="1"/>
        <v>0</v>
      </c>
      <c r="H12" s="60">
        <f t="shared" si="2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3">
        <f>SUM(L12:R12)</f>
        <v>75</v>
      </c>
      <c r="U12" s="59" t="str">
        <f>IF(T12&lt;50,"Fail",IF(T12&lt;65,"Pass",IF(T12&lt;75,"Credit",IF(T12&lt;85,"Distinction","High Distinction"))))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57">
        <f t="shared" si="3"/>
        <v>6</v>
      </c>
      <c r="AE12" s="58" t="str">
        <f t="shared" si="4"/>
        <v/>
      </c>
      <c r="AG12" s="58" t="str">
        <f t="shared" si="5"/>
        <v/>
      </c>
      <c r="AH12" t="str">
        <f t="shared" si="6"/>
        <v/>
      </c>
      <c r="AI12" s="58" t="str">
        <f t="shared" si="7"/>
        <v/>
      </c>
    </row>
    <row r="13" spans="1:35" ht="15.6" thickTop="1" thickBot="1">
      <c r="D13" s="15"/>
      <c r="E13" s="16"/>
      <c r="F13" s="61"/>
      <c r="G13" s="62">
        <f>SUM(G3:G12)</f>
        <v>16088.029999999999</v>
      </c>
      <c r="H13" s="62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3">
        <f t="shared" ref="T13:T22" si="8">SUM(L13:R13)</f>
        <v>70</v>
      </c>
      <c r="U13" s="59" t="str">
        <f t="shared" ref="U13:U22" si="9">IF(T13&lt;50,"Fail",IF(T13&lt;65,"Pass",IF(T13&lt;75,"Credit",IF(T13&lt;85,"Distinction","High Distinction"))))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57">
        <f t="shared" si="3"/>
        <v>5</v>
      </c>
      <c r="AE13" s="58" t="str">
        <f t="shared" si="4"/>
        <v>Partial Fill-out of stock</v>
      </c>
      <c r="AG13" s="58" t="str">
        <f t="shared" si="5"/>
        <v>Order immediately for client</v>
      </c>
      <c r="AH13" t="str">
        <f t="shared" si="6"/>
        <v>Order immediately for client</v>
      </c>
      <c r="AI13" s="58" t="str">
        <f t="shared" si="7"/>
        <v>Running low-think about reordering</v>
      </c>
    </row>
    <row r="14" spans="1:35" ht="15.6" thickTop="1" thickBot="1">
      <c r="F14" s="23" t="s">
        <v>30</v>
      </c>
      <c r="G14" s="83">
        <f>G13-H13</f>
        <v>-25640.9</v>
      </c>
      <c r="H14" s="84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3">
        <f t="shared" si="8"/>
        <v>72</v>
      </c>
      <c r="U14" s="59" t="str">
        <f t="shared" si="9"/>
        <v>Credit</v>
      </c>
      <c r="Y14" s="52" t="s">
        <v>81</v>
      </c>
      <c r="Z14" s="55">
        <v>7</v>
      </c>
      <c r="AA14" s="55">
        <v>5</v>
      </c>
      <c r="AC14" s="55">
        <v>1</v>
      </c>
      <c r="AD14" s="57">
        <f t="shared" si="3"/>
        <v>1</v>
      </c>
      <c r="AE14" s="58" t="str">
        <f t="shared" si="4"/>
        <v/>
      </c>
      <c r="AG14" s="58" t="str">
        <f t="shared" si="5"/>
        <v/>
      </c>
      <c r="AH14" t="str">
        <f t="shared" si="6"/>
        <v/>
      </c>
      <c r="AI14" s="58" t="str">
        <f t="shared" si="7"/>
        <v/>
      </c>
    </row>
    <row r="15" spans="1:35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3">
        <f t="shared" si="8"/>
        <v>79</v>
      </c>
      <c r="U15" s="59" t="str">
        <f t="shared" si="9"/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57">
        <f t="shared" si="3"/>
        <v>0</v>
      </c>
      <c r="AE15" s="58" t="str">
        <f t="shared" si="4"/>
        <v/>
      </c>
      <c r="AG15" s="58" t="str">
        <f t="shared" si="5"/>
        <v/>
      </c>
      <c r="AH15" t="str">
        <f t="shared" si="6"/>
        <v/>
      </c>
      <c r="AI15" s="58" t="str">
        <f t="shared" si="7"/>
        <v/>
      </c>
    </row>
    <row r="16" spans="1:35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3">
        <f t="shared" si="8"/>
        <v>72</v>
      </c>
      <c r="U16" s="59" t="str">
        <f t="shared" si="9"/>
        <v>Credit</v>
      </c>
      <c r="Y16" s="52" t="s">
        <v>83</v>
      </c>
      <c r="Z16" s="55">
        <v>7</v>
      </c>
      <c r="AA16" s="55">
        <v>2</v>
      </c>
      <c r="AC16" s="55">
        <v>0</v>
      </c>
      <c r="AD16" s="57">
        <f t="shared" si="3"/>
        <v>0</v>
      </c>
      <c r="AE16" s="58" t="str">
        <f t="shared" si="4"/>
        <v/>
      </c>
      <c r="AG16" s="58" t="str">
        <f t="shared" si="5"/>
        <v/>
      </c>
      <c r="AH16" t="str">
        <f t="shared" si="6"/>
        <v/>
      </c>
      <c r="AI16" s="58" t="str">
        <f t="shared" si="7"/>
        <v/>
      </c>
    </row>
    <row r="17" spans="11:35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3">
        <f t="shared" si="8"/>
        <v>75</v>
      </c>
      <c r="U17" s="59" t="str">
        <f t="shared" si="9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57">
        <f t="shared" si="3"/>
        <v>6</v>
      </c>
      <c r="AE17" s="58" t="str">
        <f t="shared" si="4"/>
        <v/>
      </c>
      <c r="AG17" s="58" t="str">
        <f t="shared" si="5"/>
        <v/>
      </c>
      <c r="AH17" t="str">
        <f t="shared" si="6"/>
        <v/>
      </c>
      <c r="AI17" s="58" t="str">
        <f t="shared" si="7"/>
        <v/>
      </c>
    </row>
    <row r="18" spans="11:35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3">
        <f t="shared" si="8"/>
        <v>69</v>
      </c>
      <c r="U18" s="59" t="str">
        <f t="shared" si="9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57">
        <f t="shared" si="3"/>
        <v>3</v>
      </c>
      <c r="AE18" s="58" t="str">
        <f t="shared" si="4"/>
        <v/>
      </c>
      <c r="AG18" s="58" t="str">
        <f t="shared" si="5"/>
        <v/>
      </c>
      <c r="AH18" t="str">
        <f t="shared" si="6"/>
        <v/>
      </c>
      <c r="AI18" s="58" t="str">
        <f t="shared" si="7"/>
        <v/>
      </c>
    </row>
    <row r="19" spans="11:35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3">
        <f t="shared" si="8"/>
        <v>95</v>
      </c>
      <c r="U19" s="59" t="str">
        <f t="shared" si="9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57">
        <f t="shared" si="3"/>
        <v>3</v>
      </c>
      <c r="AE19" s="58" t="str">
        <f t="shared" si="4"/>
        <v/>
      </c>
      <c r="AG19" s="58" t="str">
        <f t="shared" si="5"/>
        <v/>
      </c>
      <c r="AH19" t="str">
        <f t="shared" si="6"/>
        <v/>
      </c>
      <c r="AI19" s="58" t="str">
        <f t="shared" si="7"/>
        <v/>
      </c>
    </row>
    <row r="20" spans="11:35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3">
        <f t="shared" si="8"/>
        <v>45</v>
      </c>
      <c r="U20" s="59" t="str">
        <f t="shared" si="9"/>
        <v>Fail</v>
      </c>
      <c r="Y20" s="52" t="s">
        <v>88</v>
      </c>
      <c r="Z20" s="55">
        <v>5</v>
      </c>
      <c r="AA20" s="55">
        <v>2</v>
      </c>
      <c r="AC20" s="55">
        <v>1</v>
      </c>
      <c r="AD20" s="57">
        <f t="shared" si="3"/>
        <v>1</v>
      </c>
      <c r="AE20" s="58" t="str">
        <f t="shared" si="4"/>
        <v/>
      </c>
      <c r="AG20" s="58" t="str">
        <f t="shared" si="5"/>
        <v/>
      </c>
      <c r="AH20" t="str">
        <f t="shared" si="6"/>
        <v/>
      </c>
      <c r="AI20" s="58" t="str">
        <f t="shared" si="7"/>
        <v/>
      </c>
    </row>
    <row r="21" spans="11:35" ht="1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3">
        <f t="shared" si="8"/>
        <v>48</v>
      </c>
      <c r="U21" s="59" t="str">
        <f t="shared" si="9"/>
        <v>Fail</v>
      </c>
      <c r="Y21" s="53" t="s">
        <v>89</v>
      </c>
      <c r="Z21" s="56">
        <v>14</v>
      </c>
      <c r="AA21" s="56">
        <v>5</v>
      </c>
      <c r="AC21" s="56">
        <v>2</v>
      </c>
      <c r="AD21" s="57">
        <f t="shared" si="3"/>
        <v>2</v>
      </c>
      <c r="AE21" s="58" t="str">
        <f t="shared" si="4"/>
        <v/>
      </c>
      <c r="AG21" s="58" t="str">
        <f t="shared" si="5"/>
        <v/>
      </c>
      <c r="AH21" t="str">
        <f t="shared" si="6"/>
        <v/>
      </c>
      <c r="AI21" s="58" t="str">
        <f t="shared" si="7"/>
        <v/>
      </c>
    </row>
    <row r="22" spans="11:35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3">
        <f t="shared" si="8"/>
        <v>49</v>
      </c>
      <c r="U22" s="59" t="str">
        <f t="shared" si="9"/>
        <v>Fail</v>
      </c>
      <c r="AE22" s="58">
        <f>COUNTIF(AE6:AE21,AE9)</f>
        <v>3</v>
      </c>
      <c r="AI22" s="58">
        <f>COUNTIF(AI6:AI21,AI9)</f>
        <v>4</v>
      </c>
    </row>
    <row r="24" spans="11:35">
      <c r="U24" s="89">
        <f>COUNTIF(U12:U23,U20)</f>
        <v>3</v>
      </c>
    </row>
  </sheetData>
  <sortState ref="A2:I201">
    <sortCondition ref="A1"/>
  </sortState>
  <mergeCells count="2">
    <mergeCell ref="G14:H14"/>
    <mergeCell ref="AI3:A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Administrator</cp:lastModifiedBy>
  <dcterms:created xsi:type="dcterms:W3CDTF">2017-08-19T09:21:06Z</dcterms:created>
  <dcterms:modified xsi:type="dcterms:W3CDTF">2024-05-20T18:33:37Z</dcterms:modified>
</cp:coreProperties>
</file>