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hNgoc/NTU/fyp-file-control/"/>
    </mc:Choice>
  </mc:AlternateContent>
  <xr:revisionPtr revIDLastSave="0" documentId="13_ncr:1_{DA70B3CE-C082-9547-8E5D-ABE6BF0805AD}" xr6:coauthVersionLast="47" xr6:coauthVersionMax="47" xr10:uidLastSave="{00000000-0000-0000-0000-000000000000}"/>
  <bookViews>
    <workbookView xWindow="0" yWindow="740" windowWidth="30240" windowHeight="18900" xr2:uid="{C1F72A73-3A28-B04E-A734-0B64B3C5C688}"/>
  </bookViews>
  <sheets>
    <sheet name="Data" sheetId="4" r:id="rId1"/>
    <sheet name="For slides" sheetId="5" r:id="rId2"/>
    <sheet name="Raw Score" sheetId="1" r:id="rId3"/>
    <sheet name="Simple Analytic" sheetId="2" r:id="rId4"/>
    <sheet name="Game confi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5" l="1"/>
  <c r="N15" i="5"/>
  <c r="M15" i="5"/>
  <c r="L15" i="5"/>
  <c r="K15" i="5"/>
  <c r="K14" i="5"/>
  <c r="L14" i="5"/>
  <c r="M14" i="5"/>
  <c r="N14" i="5"/>
  <c r="O14" i="5"/>
  <c r="K13" i="5"/>
  <c r="L13" i="5"/>
  <c r="M13" i="5"/>
  <c r="N13" i="5"/>
  <c r="O13" i="5"/>
  <c r="C15" i="5"/>
  <c r="D2" i="2"/>
  <c r="B2" i="2"/>
  <c r="C14" i="5"/>
  <c r="D14" i="5"/>
  <c r="E14" i="5"/>
  <c r="F14" i="5"/>
  <c r="I14" i="5"/>
  <c r="J14" i="5"/>
  <c r="B14" i="5"/>
  <c r="C13" i="5"/>
  <c r="D13" i="5"/>
  <c r="D15" i="5" s="1"/>
  <c r="E13" i="5"/>
  <c r="E15" i="5" s="1"/>
  <c r="F13" i="5"/>
  <c r="F15" i="5" s="1"/>
  <c r="I13" i="5"/>
  <c r="J13" i="5"/>
  <c r="B13" i="5"/>
  <c r="B15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G3" i="5"/>
  <c r="H3" i="5" s="1"/>
  <c r="G2" i="5"/>
  <c r="H2" i="5" s="1"/>
  <c r="P31" i="1"/>
  <c r="O31" i="1"/>
  <c r="N31" i="1"/>
  <c r="M27" i="1"/>
  <c r="N27" i="1" s="1"/>
  <c r="L10" i="4"/>
  <c r="M10" i="4" s="1"/>
  <c r="L11" i="4"/>
  <c r="M11" i="4" s="1"/>
  <c r="L9" i="4"/>
  <c r="M9" i="4" s="1"/>
  <c r="L7" i="4"/>
  <c r="M7" i="4" s="1"/>
  <c r="L4" i="4"/>
  <c r="M4" i="4" s="1"/>
  <c r="L8" i="4"/>
  <c r="M8" i="4" s="1"/>
  <c r="L6" i="4"/>
  <c r="M6" i="4" s="1"/>
  <c r="L5" i="4"/>
  <c r="M5" i="4" s="1"/>
  <c r="L3" i="4"/>
  <c r="M3" i="4" s="1"/>
  <c r="L2" i="4"/>
  <c r="M2" i="4" s="1"/>
  <c r="M22" i="1"/>
  <c r="N22" i="1" s="1"/>
  <c r="M18" i="1"/>
  <c r="N18" i="1" s="1"/>
  <c r="M15" i="1"/>
  <c r="N15" i="1" s="1"/>
  <c r="M7" i="1"/>
  <c r="N7" i="1" s="1"/>
  <c r="M5" i="1"/>
  <c r="N5" i="1" s="1"/>
  <c r="M12" i="1"/>
  <c r="N12" i="1" s="1"/>
  <c r="M13" i="1"/>
  <c r="N13" i="1" s="1"/>
  <c r="M17" i="1"/>
  <c r="N17" i="1" s="1"/>
  <c r="M4" i="1"/>
  <c r="N4" i="1" s="1"/>
  <c r="D5" i="2"/>
  <c r="D6" i="2" s="1"/>
  <c r="J5" i="2"/>
  <c r="J6" i="2" s="1"/>
  <c r="J4" i="2"/>
  <c r="J3" i="2"/>
  <c r="J2" i="2"/>
  <c r="H5" i="2"/>
  <c r="H6" i="2" s="1"/>
  <c r="H4" i="2"/>
  <c r="H3" i="2"/>
  <c r="H2" i="2"/>
  <c r="F5" i="2"/>
  <c r="F6" i="2" s="1"/>
  <c r="F4" i="2"/>
  <c r="F3" i="2"/>
  <c r="F2" i="2"/>
  <c r="D4" i="2"/>
  <c r="D3" i="2"/>
  <c r="B5" i="2"/>
  <c r="B6" i="2" s="1"/>
  <c r="B4" i="2"/>
  <c r="B3" i="2"/>
  <c r="H14" i="5" l="1"/>
  <c r="G14" i="5"/>
  <c r="H13" i="5"/>
  <c r="G13" i="5"/>
  <c r="G15" i="5" s="1"/>
</calcChain>
</file>

<file path=xl/sharedStrings.xml><?xml version="1.0" encoding="utf-8"?>
<sst xmlns="http://schemas.openxmlformats.org/spreadsheetml/2006/main" count="126" uniqueCount="65">
  <si>
    <t>Fruit1 (max: 10)</t>
  </si>
  <si>
    <t>Fruit2 (max: 20)</t>
  </si>
  <si>
    <t>Fruit3 (max: 20)</t>
  </si>
  <si>
    <t>Fruit4 (max: 20)</t>
  </si>
  <si>
    <t>Fruit5 (max: 20)</t>
  </si>
  <si>
    <t>Min</t>
  </si>
  <si>
    <t>Max</t>
  </si>
  <si>
    <t>No. trials</t>
  </si>
  <si>
    <t>avg_fit_time</t>
  </si>
  <si>
    <t>avg score_time</t>
  </si>
  <si>
    <t>avg_test_mae</t>
  </si>
  <si>
    <t>avg_test_r2</t>
  </si>
  <si>
    <t>avg_test_r</t>
  </si>
  <si>
    <t>model_params_num</t>
  </si>
  <si>
    <t>No. Bad chan</t>
  </si>
  <si>
    <t>ID</t>
  </si>
  <si>
    <t>Pacman Speed</t>
  </si>
  <si>
    <t>Time allowed to eat fruit</t>
  </si>
  <si>
    <t>Fruit1-Xspacing</t>
  </si>
  <si>
    <t>1.5f</t>
  </si>
  <si>
    <t>5 seconds</t>
  </si>
  <si>
    <t>Fruit2-Xspacing</t>
  </si>
  <si>
    <t>Fruit3_Xspacing</t>
  </si>
  <si>
    <t>Fruit4_Xspacing</t>
  </si>
  <si>
    <t>Fruit5_Xspacing</t>
  </si>
  <si>
    <t>1.2f</t>
  </si>
  <si>
    <t>4 seconds</t>
  </si>
  <si>
    <t>0.3f/sec</t>
  </si>
  <si>
    <t>2.3sec</t>
  </si>
  <si>
    <t>0.69f distance</t>
  </si>
  <si>
    <t>0.8f rest</t>
  </si>
  <si>
    <t>2.7sec rest</t>
  </si>
  <si>
    <t>0.5f rest</t>
  </si>
  <si>
    <t>1.7sec rest</t>
  </si>
  <si>
    <t>total_fruit_score (max: 90)</t>
  </si>
  <si>
    <t>Average Value:</t>
  </si>
  <si>
    <t>avg_detection_rate</t>
  </si>
  <si>
    <t>avg_pcc</t>
  </si>
  <si>
    <t>avg_game_detection_rate</t>
  </si>
  <si>
    <t>enjoyment</t>
  </si>
  <si>
    <t>physical_state</t>
  </si>
  <si>
    <t>mental_state</t>
  </si>
  <si>
    <t>challenge</t>
  </si>
  <si>
    <t>likely_repeat</t>
  </si>
  <si>
    <t>fruit1</t>
  </si>
  <si>
    <t>fruit2</t>
  </si>
  <si>
    <t>fruit3</t>
  </si>
  <si>
    <t>fruit4</t>
  </si>
  <si>
    <t>fruit5</t>
  </si>
  <si>
    <t>total_fruit_score</t>
  </si>
  <si>
    <t>Average:</t>
  </si>
  <si>
    <t>Standard Deviation:</t>
  </si>
  <si>
    <t>fruit1 (max: 10)</t>
  </si>
  <si>
    <t>fruit2 (max: 20)</t>
  </si>
  <si>
    <t>fruit3 (max: 20)</t>
  </si>
  <si>
    <t>fruit4 (max: 20)</t>
  </si>
  <si>
    <t>fruit5 (max: 20)</t>
  </si>
  <si>
    <t>Average detection rate:</t>
  </si>
  <si>
    <t>Average</t>
  </si>
  <si>
    <t>Average detection rate</t>
  </si>
  <si>
    <t>ghost1</t>
  </si>
  <si>
    <t>ghost2</t>
  </si>
  <si>
    <t>ghost3</t>
  </si>
  <si>
    <t>ghost4</t>
  </si>
  <si>
    <t>ghost5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</si>
</sst>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4"/>
      <color rgb="FFFF0000"/>
      <name val="Aptos Narrow"/>
      <scheme val="minor"/>
    </font>
    <font>
      <sz val="14"/>
      <color theme="1"/>
      <name val="Aptos Narrow"/>
      <scheme val="minor"/>
    </font>
    <font>
      <sz val="14"/>
      <color rgb="FFFFC000"/>
      <name val="Aptos Narrow"/>
      <scheme val="minor"/>
    </font>
    <font>
      <sz val="14"/>
      <color theme="6"/>
      <name val="Aptos Narrow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5" xfId="0" applyFont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8" fillId="2" borderId="1" xfId="0" applyFont="1" applyFill="1" applyBorder="1"/>
    <xf numFmtId="0" fontId="6" fillId="2" borderId="6" xfId="0" applyFont="1" applyFill="1" applyBorder="1" applyAlignment="1">
      <alignment horizontal="right"/>
    </xf>
    <xf numFmtId="0" fontId="8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/>
    <xf numFmtId="164" fontId="6" fillId="2" borderId="1" xfId="0" applyNumberFormat="1" applyFont="1" applyFill="1" applyBorder="1" applyAlignment="1">
      <alignment horizontal="right"/>
    </xf>
    <xf numFmtId="164" fontId="6" fillId="0" borderId="5" xfId="0" applyNumberFormat="1" applyFont="1" applyBorder="1" applyAlignment="1">
      <alignment horizontal="right"/>
    </xf>
    <xf numFmtId="164" fontId="6" fillId="2" borderId="5" xfId="0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164" fontId="9" fillId="0" borderId="0" xfId="0" applyNumberFormat="1" applyFont="1"/>
    <xf numFmtId="0" fontId="9" fillId="0" borderId="0" xfId="0" applyFont="1"/>
    <xf numFmtId="0" fontId="10" fillId="0" borderId="0" xfId="0" applyFont="1"/>
    <xf numFmtId="0" fontId="6" fillId="0" borderId="5" xfId="0" applyFont="1" applyBorder="1"/>
    <xf numFmtId="0" fontId="6" fillId="0" borderId="0" xfId="0" applyFont="1" applyAlignment="1">
      <alignment horizontal="right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6" fillId="2" borderId="4" xfId="0" applyFont="1" applyFill="1" applyBorder="1"/>
    <xf numFmtId="0" fontId="11" fillId="0" borderId="0" xfId="0" applyFont="1"/>
    <xf numFmtId="0" fontId="12" fillId="0" borderId="1" xfId="0" applyFont="1" applyBorder="1"/>
    <xf numFmtId="0" fontId="11" fillId="0" borderId="1" xfId="0" applyFont="1" applyBorder="1"/>
    <xf numFmtId="165" fontId="11" fillId="0" borderId="1" xfId="0" applyNumberFormat="1" applyFont="1" applyBorder="1"/>
    <xf numFmtId="0" fontId="11" fillId="3" borderId="7" xfId="0" applyFont="1" applyFill="1" applyBorder="1"/>
    <xf numFmtId="0" fontId="11" fillId="3" borderId="3" xfId="0" applyFont="1" applyFill="1" applyBorder="1"/>
    <xf numFmtId="165" fontId="0" fillId="0" borderId="1" xfId="0" applyNumberFormat="1" applyBorder="1"/>
    <xf numFmtId="0" fontId="3" fillId="0" borderId="0" xfId="0" applyFont="1"/>
    <xf numFmtId="0" fontId="6" fillId="0" borderId="4" xfId="0" applyFont="1" applyBorder="1"/>
    <xf numFmtId="0" fontId="4" fillId="0" borderId="1" xfId="0" applyFont="1" applyBorder="1"/>
    <xf numFmtId="0" fontId="6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164" fontId="6" fillId="0" borderId="5" xfId="0" applyNumberFormat="1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164" fontId="6" fillId="2" borderId="5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164" fontId="6" fillId="2" borderId="6" xfId="0" applyNumberFormat="1" applyFont="1" applyFill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2" borderId="5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8" fillId="2" borderId="5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5FAD-4484-C743-8D81-2AEA43094039}">
  <dimension ref="A1:T24"/>
  <sheetViews>
    <sheetView tabSelected="1" zoomScale="89" workbookViewId="0">
      <selection activeCell="E13" sqref="E13"/>
    </sheetView>
  </sheetViews>
  <sheetFormatPr baseColWidth="10" defaultRowHeight="16" x14ac:dyDescent="0.2"/>
  <cols>
    <col min="1" max="1" width="3.5" bestFit="1" customWidth="1"/>
    <col min="2" max="2" width="14.83203125" bestFit="1" customWidth="1"/>
    <col min="3" max="3" width="13.5" bestFit="1" customWidth="1"/>
    <col min="6" max="6" width="13.6640625" bestFit="1" customWidth="1"/>
    <col min="12" max="12" width="17" bestFit="1" customWidth="1"/>
    <col min="13" max="13" width="25.6640625" bestFit="1" customWidth="1"/>
    <col min="14" max="14" width="19.33203125" bestFit="1" customWidth="1"/>
  </cols>
  <sheetData>
    <row r="1" spans="1:20" ht="19" x14ac:dyDescent="0.25">
      <c r="A1" s="6" t="s">
        <v>15</v>
      </c>
      <c r="B1" s="6" t="s">
        <v>40</v>
      </c>
      <c r="C1" s="6" t="s">
        <v>41</v>
      </c>
      <c r="D1" s="6" t="s">
        <v>39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7" t="s">
        <v>49</v>
      </c>
      <c r="M1" s="7" t="s">
        <v>38</v>
      </c>
      <c r="N1" s="7" t="s">
        <v>36</v>
      </c>
      <c r="O1" s="7" t="s">
        <v>37</v>
      </c>
      <c r="P1" s="6" t="s">
        <v>60</v>
      </c>
      <c r="Q1" s="6" t="s">
        <v>61</v>
      </c>
      <c r="R1" s="6" t="s">
        <v>62</v>
      </c>
      <c r="S1" s="6" t="s">
        <v>63</v>
      </c>
      <c r="T1" s="6" t="s">
        <v>64</v>
      </c>
    </row>
    <row r="2" spans="1:20" ht="19" x14ac:dyDescent="0.25">
      <c r="A2" s="8">
        <v>3</v>
      </c>
      <c r="B2" s="18">
        <v>4</v>
      </c>
      <c r="C2" s="18">
        <v>2</v>
      </c>
      <c r="D2" s="18">
        <v>5</v>
      </c>
      <c r="E2" s="18">
        <v>3</v>
      </c>
      <c r="F2" s="18">
        <v>3</v>
      </c>
      <c r="G2" s="10">
        <v>6</v>
      </c>
      <c r="H2" s="10">
        <v>10</v>
      </c>
      <c r="I2" s="10">
        <v>6</v>
      </c>
      <c r="J2" s="10">
        <v>9</v>
      </c>
      <c r="K2" s="10">
        <v>7</v>
      </c>
      <c r="L2" s="9">
        <f t="shared" ref="L2:L9" si="0">SUM(G2,H2,I2,J2,K2)</f>
        <v>38</v>
      </c>
      <c r="M2" s="24">
        <f>L2/90</f>
        <v>0.42222222222222222</v>
      </c>
      <c r="N2" s="9">
        <v>0.61312999999999995</v>
      </c>
      <c r="O2" s="9">
        <v>0.25789000000000001</v>
      </c>
      <c r="P2" s="9">
        <v>3</v>
      </c>
      <c r="Q2" s="9">
        <v>4</v>
      </c>
      <c r="R2" s="9">
        <v>1</v>
      </c>
      <c r="S2" s="9">
        <v>2</v>
      </c>
      <c r="T2" s="9">
        <v>2</v>
      </c>
    </row>
    <row r="3" spans="1:20" ht="19" x14ac:dyDescent="0.25">
      <c r="A3" s="6">
        <v>4</v>
      </c>
      <c r="B3" s="21">
        <v>5</v>
      </c>
      <c r="C3" s="21">
        <v>5</v>
      </c>
      <c r="D3" s="21">
        <v>4</v>
      </c>
      <c r="E3" s="21">
        <v>3</v>
      </c>
      <c r="F3" s="21">
        <v>3</v>
      </c>
      <c r="G3" s="12">
        <v>6</v>
      </c>
      <c r="H3" s="12">
        <v>1</v>
      </c>
      <c r="I3" s="12">
        <v>3</v>
      </c>
      <c r="J3" s="12">
        <v>4</v>
      </c>
      <c r="K3" s="12">
        <v>3</v>
      </c>
      <c r="L3" s="13">
        <f t="shared" si="0"/>
        <v>17</v>
      </c>
      <c r="M3" s="25">
        <f t="shared" ref="M3:M11" si="1">L3/90</f>
        <v>0.18888888888888888</v>
      </c>
      <c r="N3" s="13">
        <v>0.70653999999999995</v>
      </c>
      <c r="O3" s="31">
        <v>0.43657000000000001</v>
      </c>
      <c r="P3" s="1">
        <v>0</v>
      </c>
      <c r="Q3" s="1">
        <v>0</v>
      </c>
      <c r="R3" s="1">
        <v>2</v>
      </c>
      <c r="S3" s="1">
        <v>0</v>
      </c>
      <c r="T3" s="1">
        <v>0</v>
      </c>
    </row>
    <row r="4" spans="1:20" ht="19" x14ac:dyDescent="0.25">
      <c r="A4" s="8">
        <v>5</v>
      </c>
      <c r="B4" s="18">
        <v>4</v>
      </c>
      <c r="C4" s="18">
        <v>4</v>
      </c>
      <c r="D4" s="18">
        <v>4</v>
      </c>
      <c r="E4" s="18">
        <v>5</v>
      </c>
      <c r="F4" s="18">
        <v>4</v>
      </c>
      <c r="G4" s="10">
        <v>9</v>
      </c>
      <c r="H4" s="10">
        <v>10</v>
      </c>
      <c r="I4" s="10">
        <v>8</v>
      </c>
      <c r="J4" s="10">
        <v>9</v>
      </c>
      <c r="K4" s="10">
        <v>8</v>
      </c>
      <c r="L4" s="14">
        <f t="shared" si="0"/>
        <v>44</v>
      </c>
      <c r="M4" s="26">
        <f t="shared" si="1"/>
        <v>0.48888888888888887</v>
      </c>
      <c r="N4" s="14">
        <v>0.77390000000000003</v>
      </c>
      <c r="O4" s="23">
        <v>0.42302000000000001</v>
      </c>
      <c r="P4" s="1">
        <v>3</v>
      </c>
      <c r="Q4" s="1">
        <v>3</v>
      </c>
      <c r="R4" s="1">
        <v>1</v>
      </c>
      <c r="S4" s="1">
        <v>1</v>
      </c>
      <c r="T4" s="1">
        <v>1</v>
      </c>
    </row>
    <row r="5" spans="1:20" ht="19" x14ac:dyDescent="0.25">
      <c r="A5" s="6">
        <v>6</v>
      </c>
      <c r="B5" s="21">
        <v>3</v>
      </c>
      <c r="C5" s="21">
        <v>3</v>
      </c>
      <c r="D5" s="21">
        <v>4</v>
      </c>
      <c r="E5" s="21">
        <v>2</v>
      </c>
      <c r="F5" s="21">
        <v>5</v>
      </c>
      <c r="G5" s="12">
        <v>7</v>
      </c>
      <c r="H5" s="12">
        <v>6</v>
      </c>
      <c r="I5" s="12">
        <v>5</v>
      </c>
      <c r="J5" s="12">
        <v>4</v>
      </c>
      <c r="K5" s="12">
        <v>4</v>
      </c>
      <c r="L5" s="11">
        <f t="shared" si="0"/>
        <v>26</v>
      </c>
      <c r="M5" s="27">
        <f t="shared" si="1"/>
        <v>0.28888888888888886</v>
      </c>
      <c r="N5" s="11">
        <v>0.69401999999999997</v>
      </c>
      <c r="O5" s="11">
        <v>0.59916000000000003</v>
      </c>
      <c r="P5" s="11">
        <v>4</v>
      </c>
      <c r="Q5" s="11">
        <v>2</v>
      </c>
      <c r="R5" s="11">
        <v>3</v>
      </c>
      <c r="S5" s="11">
        <v>0</v>
      </c>
      <c r="T5" s="11">
        <v>1</v>
      </c>
    </row>
    <row r="6" spans="1:20" ht="19" x14ac:dyDescent="0.25">
      <c r="A6" s="8">
        <v>7</v>
      </c>
      <c r="B6" s="18">
        <v>3</v>
      </c>
      <c r="C6" s="18">
        <v>3</v>
      </c>
      <c r="D6" s="18">
        <v>2</v>
      </c>
      <c r="E6" s="18">
        <v>3</v>
      </c>
      <c r="F6" s="18">
        <v>2</v>
      </c>
      <c r="G6" s="10">
        <v>4</v>
      </c>
      <c r="H6" s="10">
        <v>4</v>
      </c>
      <c r="I6" s="10">
        <v>8</v>
      </c>
      <c r="J6" s="10">
        <v>5</v>
      </c>
      <c r="K6" s="10">
        <v>5</v>
      </c>
      <c r="L6" s="14">
        <f t="shared" si="0"/>
        <v>26</v>
      </c>
      <c r="M6" s="26">
        <f t="shared" si="1"/>
        <v>0.28888888888888886</v>
      </c>
      <c r="N6" s="14">
        <v>0.79378000000000004</v>
      </c>
      <c r="O6" s="14">
        <v>0.80488000000000004</v>
      </c>
      <c r="P6" s="9">
        <v>2</v>
      </c>
      <c r="Q6" s="9">
        <v>2</v>
      </c>
      <c r="R6" s="9">
        <v>3</v>
      </c>
      <c r="S6" s="9">
        <v>0</v>
      </c>
      <c r="T6" s="9">
        <v>1</v>
      </c>
    </row>
    <row r="7" spans="1:20" ht="19" x14ac:dyDescent="0.25">
      <c r="A7" s="6">
        <v>8</v>
      </c>
      <c r="B7" s="21">
        <v>4</v>
      </c>
      <c r="C7" s="21">
        <v>5</v>
      </c>
      <c r="D7" s="21">
        <v>4</v>
      </c>
      <c r="E7" s="21">
        <v>3</v>
      </c>
      <c r="F7" s="21">
        <v>4</v>
      </c>
      <c r="G7" s="12">
        <v>8</v>
      </c>
      <c r="H7" s="12">
        <v>17</v>
      </c>
      <c r="I7" s="12">
        <v>9</v>
      </c>
      <c r="J7" s="12">
        <v>5</v>
      </c>
      <c r="K7" s="12">
        <v>5</v>
      </c>
      <c r="L7" s="11">
        <f t="shared" si="0"/>
        <v>44</v>
      </c>
      <c r="M7" s="27">
        <f t="shared" si="1"/>
        <v>0.48888888888888887</v>
      </c>
      <c r="N7" s="11">
        <v>0.73995</v>
      </c>
      <c r="O7" s="31">
        <v>0.41525000000000001</v>
      </c>
      <c r="P7" s="1">
        <v>4</v>
      </c>
      <c r="Q7" s="1">
        <v>4</v>
      </c>
      <c r="R7" s="1">
        <v>2</v>
      </c>
      <c r="S7" s="1">
        <v>0</v>
      </c>
      <c r="T7" s="1">
        <v>5</v>
      </c>
    </row>
    <row r="8" spans="1:20" ht="19" x14ac:dyDescent="0.25">
      <c r="A8" s="8">
        <v>9</v>
      </c>
      <c r="B8" s="18">
        <v>4</v>
      </c>
      <c r="C8" s="18">
        <v>3</v>
      </c>
      <c r="D8" s="18">
        <v>4</v>
      </c>
      <c r="E8" s="18">
        <v>2</v>
      </c>
      <c r="F8" s="18">
        <v>4</v>
      </c>
      <c r="G8" s="10">
        <v>10</v>
      </c>
      <c r="H8" s="10">
        <v>12</v>
      </c>
      <c r="I8" s="10">
        <v>12</v>
      </c>
      <c r="J8" s="10">
        <v>9</v>
      </c>
      <c r="K8" s="10">
        <v>4</v>
      </c>
      <c r="L8" s="9">
        <f t="shared" si="0"/>
        <v>47</v>
      </c>
      <c r="M8" s="24">
        <f t="shared" si="1"/>
        <v>0.52222222222222225</v>
      </c>
      <c r="N8" s="9">
        <v>0.26762000000000002</v>
      </c>
      <c r="O8" s="9">
        <v>0.59330000000000005</v>
      </c>
      <c r="P8" s="9">
        <v>3</v>
      </c>
      <c r="Q8" s="9">
        <v>4</v>
      </c>
      <c r="R8" s="9">
        <v>3</v>
      </c>
      <c r="S8" s="9">
        <v>1</v>
      </c>
      <c r="T8" s="9">
        <v>2</v>
      </c>
    </row>
    <row r="9" spans="1:20" ht="19" x14ac:dyDescent="0.25">
      <c r="A9" s="6">
        <v>10</v>
      </c>
      <c r="B9" s="21">
        <v>4</v>
      </c>
      <c r="C9" s="21">
        <v>4</v>
      </c>
      <c r="D9" s="21">
        <v>4</v>
      </c>
      <c r="E9" s="21">
        <v>4</v>
      </c>
      <c r="F9" s="21">
        <v>4</v>
      </c>
      <c r="G9" s="12">
        <v>6</v>
      </c>
      <c r="H9" s="12">
        <v>9</v>
      </c>
      <c r="I9" s="12">
        <v>6</v>
      </c>
      <c r="J9" s="12">
        <v>4</v>
      </c>
      <c r="K9" s="12">
        <v>9</v>
      </c>
      <c r="L9" s="11">
        <f t="shared" si="0"/>
        <v>34</v>
      </c>
      <c r="M9" s="27">
        <f t="shared" si="1"/>
        <v>0.37777777777777777</v>
      </c>
      <c r="N9" s="11">
        <v>0.74126000000000003</v>
      </c>
      <c r="O9" s="31">
        <v>0.37353999999999998</v>
      </c>
      <c r="P9" s="1">
        <v>3</v>
      </c>
      <c r="Q9" s="1">
        <v>3</v>
      </c>
      <c r="R9" s="1">
        <v>3</v>
      </c>
      <c r="S9" s="1">
        <v>2</v>
      </c>
      <c r="T9" s="1">
        <v>2</v>
      </c>
    </row>
    <row r="10" spans="1:20" ht="19" x14ac:dyDescent="0.25">
      <c r="A10" s="8">
        <v>11</v>
      </c>
      <c r="B10" s="18">
        <v>4</v>
      </c>
      <c r="C10" s="18">
        <v>4</v>
      </c>
      <c r="D10" s="18">
        <v>4</v>
      </c>
      <c r="E10" s="18">
        <v>2</v>
      </c>
      <c r="F10" s="18">
        <v>4</v>
      </c>
      <c r="G10" s="10">
        <v>4</v>
      </c>
      <c r="H10" s="10">
        <v>4</v>
      </c>
      <c r="I10" s="10">
        <v>3</v>
      </c>
      <c r="J10" s="10">
        <v>2</v>
      </c>
      <c r="K10" s="10">
        <v>4</v>
      </c>
      <c r="L10" s="9">
        <f t="shared" ref="L10:L11" si="2">SUM(G10,H10,I10,J10,K10)</f>
        <v>17</v>
      </c>
      <c r="M10" s="24">
        <f t="shared" si="1"/>
        <v>0.18888888888888888</v>
      </c>
      <c r="N10" s="9">
        <v>0.41299999999999998</v>
      </c>
      <c r="O10" s="10">
        <v>0.40193000000000001</v>
      </c>
      <c r="P10" s="5">
        <v>0</v>
      </c>
      <c r="Q10" s="5">
        <v>0</v>
      </c>
      <c r="R10" s="5">
        <v>0</v>
      </c>
      <c r="S10" s="5">
        <v>1</v>
      </c>
      <c r="T10" s="5">
        <v>1</v>
      </c>
    </row>
    <row r="11" spans="1:20" ht="19" x14ac:dyDescent="0.25">
      <c r="A11" s="6">
        <v>12</v>
      </c>
      <c r="B11" s="21">
        <v>2</v>
      </c>
      <c r="C11" s="21">
        <v>3</v>
      </c>
      <c r="D11" s="78">
        <v>4</v>
      </c>
      <c r="E11" s="78">
        <v>5</v>
      </c>
      <c r="F11" s="78">
        <v>3</v>
      </c>
      <c r="G11" s="12">
        <v>3</v>
      </c>
      <c r="H11" s="12">
        <v>3</v>
      </c>
      <c r="I11" s="12">
        <v>1</v>
      </c>
      <c r="J11" s="12">
        <v>2</v>
      </c>
      <c r="K11" s="12">
        <v>2</v>
      </c>
      <c r="L11" s="11">
        <f t="shared" si="2"/>
        <v>11</v>
      </c>
      <c r="M11" s="27">
        <f t="shared" si="1"/>
        <v>0.12222222222222222</v>
      </c>
      <c r="N11" s="11">
        <v>0.14585999999999999</v>
      </c>
      <c r="O11" s="12">
        <v>0.60394999999999999</v>
      </c>
      <c r="P11" s="1">
        <v>2</v>
      </c>
      <c r="Q11" s="1">
        <v>2</v>
      </c>
      <c r="R11" s="1">
        <v>0</v>
      </c>
      <c r="S11" s="1">
        <v>0</v>
      </c>
      <c r="T11" s="1">
        <v>0</v>
      </c>
    </row>
    <row r="12" spans="1:20" ht="19" x14ac:dyDescent="0.25">
      <c r="O12" s="32"/>
    </row>
    <row r="13" spans="1:20" ht="16" customHeight="1" x14ac:dyDescent="0.2"/>
    <row r="14" spans="1:20" ht="16" customHeight="1" x14ac:dyDescent="0.25">
      <c r="O14" s="33"/>
    </row>
    <row r="16" spans="1:20" ht="16" customHeight="1" x14ac:dyDescent="0.2"/>
    <row r="17" spans="15:15" ht="16" customHeight="1" x14ac:dyDescent="0.25">
      <c r="O17" s="33"/>
    </row>
    <row r="18" spans="15:15" ht="16" customHeight="1" x14ac:dyDescent="0.25">
      <c r="O18" s="33"/>
    </row>
    <row r="19" spans="15:15" ht="16" customHeight="1" x14ac:dyDescent="0.25">
      <c r="O19" s="33"/>
    </row>
    <row r="20" spans="15:15" ht="16" customHeight="1" x14ac:dyDescent="0.2"/>
    <row r="21" spans="15:15" ht="16" customHeight="1" x14ac:dyDescent="0.25">
      <c r="O21" s="33"/>
    </row>
    <row r="22" spans="15:15" ht="16" customHeight="1" x14ac:dyDescent="0.25">
      <c r="O22" s="33"/>
    </row>
    <row r="23" spans="15:15" ht="16" customHeight="1" x14ac:dyDescent="0.25">
      <c r="O23" s="33"/>
    </row>
    <row r="24" spans="15:15" ht="16" customHeight="1" x14ac:dyDescent="0.25">
      <c r="O24" s="3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A26B-5A4B-7E48-8846-3B05520BB458}">
  <dimension ref="A1:O15"/>
  <sheetViews>
    <sheetView zoomScale="92" workbookViewId="0">
      <selection activeCell="H7" sqref="H7"/>
    </sheetView>
  </sheetViews>
  <sheetFormatPr baseColWidth="10" defaultRowHeight="16" x14ac:dyDescent="0.2"/>
  <cols>
    <col min="1" max="1" width="28" bestFit="1" customWidth="1"/>
    <col min="2" max="6" width="15.6640625" bestFit="1" customWidth="1"/>
    <col min="7" max="7" width="26.6640625" bestFit="1" customWidth="1"/>
    <col min="8" max="8" width="26" bestFit="1" customWidth="1"/>
    <col min="9" max="9" width="19.6640625" bestFit="1" customWidth="1"/>
    <col min="10" max="10" width="13.83203125" bestFit="1" customWidth="1"/>
  </cols>
  <sheetData>
    <row r="1" spans="1:15" ht="19" x14ac:dyDescent="0.25">
      <c r="A1" s="6" t="s">
        <v>15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7" t="s">
        <v>34</v>
      </c>
      <c r="H1" s="7" t="s">
        <v>38</v>
      </c>
      <c r="I1" s="7" t="s">
        <v>36</v>
      </c>
      <c r="J1" s="7" t="s">
        <v>37</v>
      </c>
      <c r="K1" s="6" t="s">
        <v>60</v>
      </c>
      <c r="L1" s="6" t="s">
        <v>61</v>
      </c>
      <c r="M1" s="6" t="s">
        <v>62</v>
      </c>
      <c r="N1" s="6" t="s">
        <v>63</v>
      </c>
      <c r="O1" s="6" t="s">
        <v>64</v>
      </c>
    </row>
    <row r="2" spans="1:15" ht="19" x14ac:dyDescent="0.25">
      <c r="A2" s="8">
        <v>3</v>
      </c>
      <c r="B2" s="10">
        <v>6</v>
      </c>
      <c r="C2" s="10">
        <v>10</v>
      </c>
      <c r="D2" s="10">
        <v>6</v>
      </c>
      <c r="E2" s="10">
        <v>9</v>
      </c>
      <c r="F2" s="10">
        <v>7</v>
      </c>
      <c r="G2" s="9">
        <f t="shared" ref="G2:G9" si="0">SUM(B2,C2,D2,E2,F2)</f>
        <v>38</v>
      </c>
      <c r="H2" s="24">
        <f>G2/90</f>
        <v>0.42222222222222222</v>
      </c>
      <c r="I2" s="9">
        <v>0.61312999999999995</v>
      </c>
      <c r="J2" s="9">
        <v>0.25789000000000001</v>
      </c>
      <c r="K2" s="9">
        <v>3</v>
      </c>
      <c r="L2" s="9">
        <v>4</v>
      </c>
      <c r="M2" s="9">
        <v>1</v>
      </c>
      <c r="N2" s="9">
        <v>2</v>
      </c>
      <c r="O2" s="9">
        <v>2</v>
      </c>
    </row>
    <row r="3" spans="1:15" ht="19" x14ac:dyDescent="0.25">
      <c r="A3" s="6">
        <v>4</v>
      </c>
      <c r="B3" s="12">
        <v>6</v>
      </c>
      <c r="C3" s="12">
        <v>1</v>
      </c>
      <c r="D3" s="12">
        <v>3</v>
      </c>
      <c r="E3" s="12">
        <v>4</v>
      </c>
      <c r="F3" s="12">
        <v>3</v>
      </c>
      <c r="G3" s="13">
        <f t="shared" si="0"/>
        <v>17</v>
      </c>
      <c r="H3" s="25">
        <f t="shared" ref="H3:H11" si="1">G3/90</f>
        <v>0.18888888888888888</v>
      </c>
      <c r="I3" s="13">
        <v>0.70653999999999995</v>
      </c>
      <c r="J3" s="31">
        <v>0.43657000000000001</v>
      </c>
      <c r="K3" s="1">
        <v>0</v>
      </c>
      <c r="L3" s="1">
        <v>0</v>
      </c>
      <c r="M3" s="1">
        <v>2</v>
      </c>
      <c r="N3" s="1">
        <v>0</v>
      </c>
      <c r="O3" s="1">
        <v>0</v>
      </c>
    </row>
    <row r="4" spans="1:15" ht="19" x14ac:dyDescent="0.25">
      <c r="A4" s="8">
        <v>5</v>
      </c>
      <c r="B4" s="10">
        <v>9</v>
      </c>
      <c r="C4" s="10">
        <v>10</v>
      </c>
      <c r="D4" s="10">
        <v>8</v>
      </c>
      <c r="E4" s="10">
        <v>9</v>
      </c>
      <c r="F4" s="10">
        <v>8</v>
      </c>
      <c r="G4" s="14">
        <f t="shared" si="0"/>
        <v>44</v>
      </c>
      <c r="H4" s="26">
        <f t="shared" si="1"/>
        <v>0.48888888888888887</v>
      </c>
      <c r="I4" s="14">
        <v>0.77390000000000003</v>
      </c>
      <c r="J4" s="23">
        <v>0.42302000000000001</v>
      </c>
      <c r="K4" s="1">
        <v>3</v>
      </c>
      <c r="L4" s="1">
        <v>3</v>
      </c>
      <c r="M4" s="1">
        <v>1</v>
      </c>
      <c r="N4" s="1">
        <v>1</v>
      </c>
      <c r="O4" s="1">
        <v>1</v>
      </c>
    </row>
    <row r="5" spans="1:15" ht="19" x14ac:dyDescent="0.25">
      <c r="A5" s="6">
        <v>6</v>
      </c>
      <c r="B5" s="12">
        <v>7</v>
      </c>
      <c r="C5" s="12">
        <v>6</v>
      </c>
      <c r="D5" s="12">
        <v>5</v>
      </c>
      <c r="E5" s="12">
        <v>4</v>
      </c>
      <c r="F5" s="12">
        <v>4</v>
      </c>
      <c r="G5" s="11">
        <f t="shared" si="0"/>
        <v>26</v>
      </c>
      <c r="H5" s="27">
        <f t="shared" si="1"/>
        <v>0.28888888888888886</v>
      </c>
      <c r="I5" s="11">
        <v>0.69401999999999997</v>
      </c>
      <c r="J5" s="11">
        <v>0.59916000000000003</v>
      </c>
      <c r="K5" s="11">
        <v>4</v>
      </c>
      <c r="L5" s="11">
        <v>2</v>
      </c>
      <c r="M5" s="11">
        <v>3</v>
      </c>
      <c r="N5" s="11">
        <v>0</v>
      </c>
      <c r="O5" s="11">
        <v>1</v>
      </c>
    </row>
    <row r="6" spans="1:15" ht="19" x14ac:dyDescent="0.25">
      <c r="A6" s="8">
        <v>7</v>
      </c>
      <c r="B6" s="10">
        <v>4</v>
      </c>
      <c r="C6" s="10">
        <v>4</v>
      </c>
      <c r="D6" s="10">
        <v>8</v>
      </c>
      <c r="E6" s="10">
        <v>5</v>
      </c>
      <c r="F6" s="10">
        <v>5</v>
      </c>
      <c r="G6" s="14">
        <f t="shared" si="0"/>
        <v>26</v>
      </c>
      <c r="H6" s="26">
        <f t="shared" si="1"/>
        <v>0.28888888888888886</v>
      </c>
      <c r="I6" s="14">
        <v>0.79378000000000004</v>
      </c>
      <c r="J6" s="14">
        <v>0.80488000000000004</v>
      </c>
      <c r="K6" s="9">
        <v>2</v>
      </c>
      <c r="L6" s="9">
        <v>2</v>
      </c>
      <c r="M6" s="9">
        <v>3</v>
      </c>
      <c r="N6" s="9">
        <v>0</v>
      </c>
      <c r="O6" s="9">
        <v>1</v>
      </c>
    </row>
    <row r="7" spans="1:15" ht="19" x14ac:dyDescent="0.25">
      <c r="A7" s="6">
        <v>8</v>
      </c>
      <c r="B7" s="12">
        <v>8</v>
      </c>
      <c r="C7" s="12">
        <v>17</v>
      </c>
      <c r="D7" s="12">
        <v>9</v>
      </c>
      <c r="E7" s="12">
        <v>5</v>
      </c>
      <c r="F7" s="12">
        <v>5</v>
      </c>
      <c r="G7" s="11">
        <f t="shared" si="0"/>
        <v>44</v>
      </c>
      <c r="H7" s="27">
        <f t="shared" si="1"/>
        <v>0.48888888888888887</v>
      </c>
      <c r="I7" s="11">
        <v>0.73995</v>
      </c>
      <c r="J7" s="31">
        <v>0.41525000000000001</v>
      </c>
      <c r="K7" s="1">
        <v>4</v>
      </c>
      <c r="L7" s="1">
        <v>4</v>
      </c>
      <c r="M7" s="1">
        <v>2</v>
      </c>
      <c r="N7" s="1">
        <v>0</v>
      </c>
      <c r="O7" s="1">
        <v>5</v>
      </c>
    </row>
    <row r="8" spans="1:15" ht="19" x14ac:dyDescent="0.25">
      <c r="A8" s="8">
        <v>9</v>
      </c>
      <c r="B8" s="10">
        <v>10</v>
      </c>
      <c r="C8" s="10">
        <v>12</v>
      </c>
      <c r="D8" s="10">
        <v>12</v>
      </c>
      <c r="E8" s="10">
        <v>9</v>
      </c>
      <c r="F8" s="10">
        <v>4</v>
      </c>
      <c r="G8" s="9">
        <f t="shared" si="0"/>
        <v>47</v>
      </c>
      <c r="H8" s="24">
        <f t="shared" si="1"/>
        <v>0.52222222222222225</v>
      </c>
      <c r="I8" s="9">
        <v>0.26762000000000002</v>
      </c>
      <c r="J8" s="9">
        <v>0.59330000000000005</v>
      </c>
      <c r="K8" s="9">
        <v>3</v>
      </c>
      <c r="L8" s="9">
        <v>4</v>
      </c>
      <c r="M8" s="9">
        <v>3</v>
      </c>
      <c r="N8" s="9">
        <v>1</v>
      </c>
      <c r="O8" s="9">
        <v>2</v>
      </c>
    </row>
    <row r="9" spans="1:15" ht="19" x14ac:dyDescent="0.25">
      <c r="A9" s="6">
        <v>10</v>
      </c>
      <c r="B9" s="12">
        <v>6</v>
      </c>
      <c r="C9" s="12">
        <v>9</v>
      </c>
      <c r="D9" s="12">
        <v>6</v>
      </c>
      <c r="E9" s="12">
        <v>4</v>
      </c>
      <c r="F9" s="12">
        <v>9</v>
      </c>
      <c r="G9" s="11">
        <f t="shared" si="0"/>
        <v>34</v>
      </c>
      <c r="H9" s="27">
        <f t="shared" si="1"/>
        <v>0.37777777777777777</v>
      </c>
      <c r="I9" s="11">
        <v>0.74126000000000003</v>
      </c>
      <c r="J9" s="31">
        <v>0.37353999999999998</v>
      </c>
      <c r="K9" s="1">
        <v>3</v>
      </c>
      <c r="L9" s="1">
        <v>3</v>
      </c>
      <c r="M9" s="1">
        <v>3</v>
      </c>
      <c r="N9" s="1">
        <v>2</v>
      </c>
      <c r="O9" s="1">
        <v>2</v>
      </c>
    </row>
    <row r="10" spans="1:15" ht="19" x14ac:dyDescent="0.25">
      <c r="A10" s="8">
        <v>11</v>
      </c>
      <c r="B10" s="10">
        <v>4</v>
      </c>
      <c r="C10" s="10">
        <v>4</v>
      </c>
      <c r="D10" s="10">
        <v>3</v>
      </c>
      <c r="E10" s="10">
        <v>2</v>
      </c>
      <c r="F10" s="10">
        <v>4</v>
      </c>
      <c r="G10" s="9">
        <f t="shared" ref="G10:G11" si="2">SUM(B10,C10,D10,E10,F10)</f>
        <v>17</v>
      </c>
      <c r="H10" s="24">
        <f t="shared" si="1"/>
        <v>0.18888888888888888</v>
      </c>
      <c r="I10" s="9">
        <v>0.41299999999999998</v>
      </c>
      <c r="J10" s="10">
        <v>0.40193000000000001</v>
      </c>
      <c r="K10" s="5">
        <v>0</v>
      </c>
      <c r="L10" s="5">
        <v>0</v>
      </c>
      <c r="M10" s="5">
        <v>0</v>
      </c>
      <c r="N10" s="5">
        <v>1</v>
      </c>
      <c r="O10" s="5">
        <v>1</v>
      </c>
    </row>
    <row r="11" spans="1:15" ht="19" x14ac:dyDescent="0.25">
      <c r="A11" s="6">
        <v>12</v>
      </c>
      <c r="B11" s="12">
        <v>3</v>
      </c>
      <c r="C11" s="12">
        <v>3</v>
      </c>
      <c r="D11" s="12">
        <v>1</v>
      </c>
      <c r="E11" s="12">
        <v>2</v>
      </c>
      <c r="F11" s="12">
        <v>2</v>
      </c>
      <c r="G11" s="11">
        <f t="shared" si="2"/>
        <v>11</v>
      </c>
      <c r="H11" s="27">
        <f t="shared" si="1"/>
        <v>0.12222222222222222</v>
      </c>
      <c r="I11" s="11">
        <v>0.14585999999999999</v>
      </c>
      <c r="J11" s="12">
        <v>0.60394999999999999</v>
      </c>
      <c r="K11" s="1">
        <v>2</v>
      </c>
      <c r="L11" s="1">
        <v>2</v>
      </c>
      <c r="M11" s="1">
        <v>0</v>
      </c>
      <c r="N11" s="1">
        <v>0</v>
      </c>
      <c r="O11" s="1">
        <v>0</v>
      </c>
    </row>
    <row r="13" spans="1:15" ht="22" x14ac:dyDescent="0.3">
      <c r="A13" s="37" t="s">
        <v>50</v>
      </c>
      <c r="B13" s="38">
        <f>AVERAGE(B2:B11)</f>
        <v>6.3</v>
      </c>
      <c r="C13" s="38">
        <f t="shared" ref="C13:O13" si="3">AVERAGE(C2:C11)</f>
        <v>7.6</v>
      </c>
      <c r="D13" s="38">
        <f t="shared" si="3"/>
        <v>6.1</v>
      </c>
      <c r="E13" s="38">
        <f t="shared" si="3"/>
        <v>5.3</v>
      </c>
      <c r="F13" s="38">
        <f t="shared" si="3"/>
        <v>5.0999999999999996</v>
      </c>
      <c r="G13" s="38">
        <f t="shared" si="3"/>
        <v>30.4</v>
      </c>
      <c r="H13" s="39">
        <f t="shared" si="3"/>
        <v>0.33777777777777779</v>
      </c>
      <c r="I13" s="39">
        <f t="shared" si="3"/>
        <v>0.58890599999999993</v>
      </c>
      <c r="J13" s="39">
        <f t="shared" si="3"/>
        <v>0.49094899999999997</v>
      </c>
      <c r="K13" s="39">
        <f t="shared" si="3"/>
        <v>2.4</v>
      </c>
      <c r="L13" s="39">
        <f t="shared" si="3"/>
        <v>2.4</v>
      </c>
      <c r="M13" s="39">
        <f t="shared" si="3"/>
        <v>1.8</v>
      </c>
      <c r="N13" s="39">
        <f t="shared" si="3"/>
        <v>0.7</v>
      </c>
      <c r="O13" s="39">
        <f t="shared" si="3"/>
        <v>1.5</v>
      </c>
    </row>
    <row r="14" spans="1:15" ht="22" x14ac:dyDescent="0.3">
      <c r="A14" s="37" t="s">
        <v>51</v>
      </c>
      <c r="B14" s="39">
        <f>STDEV(B2:B11)</f>
        <v>2.2632326929023945</v>
      </c>
      <c r="C14" s="39">
        <f t="shared" ref="C14:O14" si="4">STDEV(C2:C11)</f>
        <v>4.8808013913928336</v>
      </c>
      <c r="D14" s="39">
        <f t="shared" si="4"/>
        <v>3.2812599206199229</v>
      </c>
      <c r="E14" s="39">
        <f t="shared" si="4"/>
        <v>2.7507574714370349</v>
      </c>
      <c r="F14" s="39">
        <f t="shared" si="4"/>
        <v>2.2335820757001268</v>
      </c>
      <c r="G14" s="39">
        <f t="shared" si="4"/>
        <v>12.868566353716329</v>
      </c>
      <c r="H14" s="39">
        <f t="shared" si="4"/>
        <v>0.14298407059684792</v>
      </c>
      <c r="I14" s="39">
        <f t="shared" si="4"/>
        <v>0.23049537306515389</v>
      </c>
      <c r="J14" s="39">
        <f t="shared" si="4"/>
        <v>0.15735125706167369</v>
      </c>
      <c r="K14" s="39">
        <f t="shared" si="4"/>
        <v>1.429840705968481</v>
      </c>
      <c r="L14" s="39">
        <f t="shared" si="4"/>
        <v>1.505545305418162</v>
      </c>
      <c r="M14" s="39">
        <f t="shared" si="4"/>
        <v>1.2292725943057183</v>
      </c>
      <c r="N14" s="39">
        <f t="shared" si="4"/>
        <v>0.82327260234856459</v>
      </c>
      <c r="O14" s="39">
        <f t="shared" si="4"/>
        <v>1.4337208778404378</v>
      </c>
    </row>
    <row r="15" spans="1:15" ht="22" x14ac:dyDescent="0.3">
      <c r="A15" s="37" t="s">
        <v>57</v>
      </c>
      <c r="B15" s="38">
        <f>B13/10</f>
        <v>0.63</v>
      </c>
      <c r="C15" s="38">
        <f>C13/20</f>
        <v>0.38</v>
      </c>
      <c r="D15" s="38">
        <f>D13/20</f>
        <v>0.30499999999999999</v>
      </c>
      <c r="E15" s="38">
        <f>E13/20</f>
        <v>0.26500000000000001</v>
      </c>
      <c r="F15" s="38">
        <f>F13/20</f>
        <v>0.255</v>
      </c>
      <c r="G15" s="39">
        <f>G13/90</f>
        <v>0.33777777777777779</v>
      </c>
      <c r="H15" s="40"/>
      <c r="I15" s="40"/>
      <c r="J15" s="41"/>
      <c r="K15" s="36">
        <f>K13/3</f>
        <v>0.79999999999999993</v>
      </c>
      <c r="L15" s="36">
        <f>L13/4</f>
        <v>0.6</v>
      </c>
      <c r="M15" s="36">
        <f>M13/5</f>
        <v>0.36</v>
      </c>
      <c r="N15" s="36">
        <f>N13/5</f>
        <v>0.13999999999999999</v>
      </c>
      <c r="O15" s="36">
        <f>O13/6</f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076B-857E-2348-A8A7-73DC23F35832}">
  <dimension ref="A1:AA31"/>
  <sheetViews>
    <sheetView zoomScale="87" workbookViewId="0">
      <selection activeCell="D2" sqref="D2:F2"/>
    </sheetView>
  </sheetViews>
  <sheetFormatPr baseColWidth="10" defaultRowHeight="16" x14ac:dyDescent="0.2"/>
  <cols>
    <col min="1" max="1" width="3.5" bestFit="1" customWidth="1"/>
    <col min="2" max="2" width="14.83203125" bestFit="1" customWidth="1"/>
    <col min="3" max="3" width="13.5" bestFit="1" customWidth="1"/>
    <col min="4" max="4" width="11.1640625" bestFit="1" customWidth="1"/>
    <col min="5" max="5" width="11.1640625" customWidth="1"/>
    <col min="6" max="6" width="13.6640625" bestFit="1" customWidth="1"/>
    <col min="7" max="7" width="13.83203125" bestFit="1" customWidth="1"/>
    <col min="8" max="12" width="6.33203125" bestFit="1" customWidth="1"/>
    <col min="13" max="13" width="25.83203125" bestFit="1" customWidth="1"/>
    <col min="14" max="14" width="25.6640625" bestFit="1" customWidth="1"/>
    <col min="15" max="15" width="19.33203125" bestFit="1" customWidth="1"/>
    <col min="16" max="16" width="10.6640625" bestFit="1" customWidth="1"/>
    <col min="17" max="17" width="12.6640625" bestFit="1" customWidth="1"/>
    <col min="18" max="18" width="15.5" bestFit="1" customWidth="1"/>
    <col min="19" max="19" width="14" bestFit="1" customWidth="1"/>
    <col min="20" max="20" width="11.83203125" bestFit="1" customWidth="1"/>
    <col min="21" max="21" width="10.6640625" bestFit="1" customWidth="1"/>
    <col min="22" max="22" width="18.1640625" bestFit="1" customWidth="1"/>
  </cols>
  <sheetData>
    <row r="1" spans="1:27" ht="19" x14ac:dyDescent="0.25">
      <c r="A1" s="6" t="s">
        <v>15</v>
      </c>
      <c r="B1" s="6" t="s">
        <v>40</v>
      </c>
      <c r="C1" s="6" t="s">
        <v>41</v>
      </c>
      <c r="D1" s="6" t="s">
        <v>39</v>
      </c>
      <c r="E1" s="6" t="s">
        <v>42</v>
      </c>
      <c r="F1" s="6" t="s">
        <v>43</v>
      </c>
      <c r="G1" s="6" t="s">
        <v>14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7" t="s">
        <v>34</v>
      </c>
      <c r="N1" s="7" t="s">
        <v>38</v>
      </c>
      <c r="O1" s="7" t="s">
        <v>36</v>
      </c>
      <c r="P1" s="7" t="s">
        <v>37</v>
      </c>
      <c r="Q1" s="6" t="s">
        <v>8</v>
      </c>
      <c r="R1" s="6" t="s">
        <v>9</v>
      </c>
      <c r="S1" s="6" t="s">
        <v>10</v>
      </c>
      <c r="T1" s="6" t="s">
        <v>11</v>
      </c>
      <c r="U1" s="7" t="s">
        <v>12</v>
      </c>
      <c r="V1" s="4" t="s">
        <v>13</v>
      </c>
      <c r="W1" s="34" t="s">
        <v>60</v>
      </c>
      <c r="X1" s="34" t="s">
        <v>61</v>
      </c>
      <c r="Y1" s="34" t="s">
        <v>62</v>
      </c>
      <c r="Z1" s="34" t="s">
        <v>63</v>
      </c>
      <c r="AA1" s="34" t="s">
        <v>64</v>
      </c>
    </row>
    <row r="2" spans="1:27" ht="19" x14ac:dyDescent="0.25">
      <c r="A2" s="8">
        <v>1</v>
      </c>
      <c r="B2" s="18">
        <v>4</v>
      </c>
      <c r="C2" s="18">
        <v>4</v>
      </c>
      <c r="D2" s="18">
        <v>4</v>
      </c>
      <c r="E2" s="18">
        <v>5</v>
      </c>
      <c r="F2" s="18">
        <v>3</v>
      </c>
      <c r="G2" s="18"/>
      <c r="H2" s="10"/>
      <c r="I2" s="10"/>
      <c r="J2" s="10"/>
      <c r="K2" s="10"/>
      <c r="L2" s="10"/>
      <c r="M2" s="9"/>
      <c r="N2" s="9"/>
      <c r="O2" s="9"/>
      <c r="P2" s="9"/>
      <c r="Q2" s="10"/>
      <c r="R2" s="10"/>
      <c r="S2" s="10"/>
      <c r="T2" s="10"/>
      <c r="U2" s="10"/>
      <c r="V2" s="5"/>
    </row>
    <row r="3" spans="1:27" ht="19" x14ac:dyDescent="0.25">
      <c r="A3" s="6">
        <v>2</v>
      </c>
      <c r="B3" s="21">
        <v>4</v>
      </c>
      <c r="C3" s="21">
        <v>4</v>
      </c>
      <c r="D3" s="21"/>
      <c r="E3" s="21"/>
      <c r="F3" s="21"/>
      <c r="G3" s="21"/>
      <c r="H3" s="12"/>
      <c r="I3" s="12"/>
      <c r="J3" s="12"/>
      <c r="K3" s="12"/>
      <c r="L3" s="12"/>
      <c r="M3" s="11"/>
      <c r="N3" s="11"/>
      <c r="O3" s="11"/>
      <c r="P3" s="11"/>
      <c r="Q3" s="12"/>
      <c r="R3" s="12"/>
      <c r="S3" s="12"/>
      <c r="T3" s="12"/>
      <c r="U3" s="12"/>
      <c r="V3" s="1"/>
    </row>
    <row r="4" spans="1:27" ht="19" x14ac:dyDescent="0.25">
      <c r="A4" s="8">
        <v>3</v>
      </c>
      <c r="B4" s="18">
        <v>4</v>
      </c>
      <c r="C4" s="18">
        <v>2</v>
      </c>
      <c r="D4" s="18">
        <v>5</v>
      </c>
      <c r="E4" s="18">
        <v>3</v>
      </c>
      <c r="F4" s="18">
        <v>3</v>
      </c>
      <c r="G4" s="18">
        <v>4</v>
      </c>
      <c r="H4" s="10">
        <v>6</v>
      </c>
      <c r="I4" s="10">
        <v>10</v>
      </c>
      <c r="J4" s="10">
        <v>6</v>
      </c>
      <c r="K4" s="10">
        <v>9</v>
      </c>
      <c r="L4" s="10">
        <v>7</v>
      </c>
      <c r="M4" s="9">
        <f>SUM(H4,I4,J4,K4,L4)</f>
        <v>38</v>
      </c>
      <c r="N4" s="24">
        <f>M4/90</f>
        <v>0.42222222222222222</v>
      </c>
      <c r="O4" s="9">
        <v>0.61312999999999995</v>
      </c>
      <c r="P4" s="9">
        <v>0.25789000000000001</v>
      </c>
      <c r="Q4" s="10">
        <v>156.63638</v>
      </c>
      <c r="R4" s="10">
        <v>0.88356999999999997</v>
      </c>
      <c r="S4" s="10">
        <v>0.37131999999999998</v>
      </c>
      <c r="T4" s="10">
        <v>-0.36151</v>
      </c>
      <c r="U4" s="10">
        <v>0.27422000000000002</v>
      </c>
      <c r="V4" s="5">
        <v>9280</v>
      </c>
      <c r="W4">
        <v>3</v>
      </c>
      <c r="X4">
        <v>4</v>
      </c>
      <c r="Y4">
        <v>1</v>
      </c>
      <c r="Z4">
        <v>2</v>
      </c>
      <c r="AA4">
        <v>2</v>
      </c>
    </row>
    <row r="5" spans="1:27" ht="19" x14ac:dyDescent="0.25">
      <c r="A5" s="74">
        <v>4</v>
      </c>
      <c r="B5" s="49">
        <v>5</v>
      </c>
      <c r="C5" s="49">
        <v>5</v>
      </c>
      <c r="D5" s="49">
        <v>4</v>
      </c>
      <c r="E5" s="49">
        <v>3</v>
      </c>
      <c r="F5" s="49">
        <v>3</v>
      </c>
      <c r="G5" s="49">
        <v>4</v>
      </c>
      <c r="H5" s="12">
        <v>6</v>
      </c>
      <c r="I5" s="12">
        <v>0</v>
      </c>
      <c r="J5" s="12">
        <v>3</v>
      </c>
      <c r="K5" s="12">
        <v>4</v>
      </c>
      <c r="L5" s="12">
        <v>3</v>
      </c>
      <c r="M5" s="64">
        <f>SUM(H5,I5,J5,K5,L5)</f>
        <v>16</v>
      </c>
      <c r="N5" s="58">
        <f t="shared" ref="N5:N22" si="0">M5/90</f>
        <v>0.17777777777777778</v>
      </c>
      <c r="O5" s="64">
        <v>0.70653999999999995</v>
      </c>
      <c r="P5" s="64">
        <v>0.43657000000000001</v>
      </c>
      <c r="Q5" s="64">
        <v>161.17636999999999</v>
      </c>
      <c r="R5" s="64">
        <v>0.87560000000000004</v>
      </c>
      <c r="S5" s="64">
        <v>0.27931</v>
      </c>
      <c r="T5" s="64">
        <v>0.11806999999999999</v>
      </c>
      <c r="U5" s="67">
        <v>0.45877000000000001</v>
      </c>
      <c r="V5" s="1">
        <v>9280</v>
      </c>
      <c r="W5" s="35">
        <v>0</v>
      </c>
      <c r="X5" s="35">
        <v>0</v>
      </c>
      <c r="Y5" s="35">
        <v>2</v>
      </c>
      <c r="Z5" s="35">
        <v>0</v>
      </c>
      <c r="AA5" s="35">
        <v>0</v>
      </c>
    </row>
    <row r="6" spans="1:27" ht="19" x14ac:dyDescent="0.25">
      <c r="A6" s="74"/>
      <c r="B6" s="51"/>
      <c r="C6" s="51"/>
      <c r="D6" s="51"/>
      <c r="E6" s="51"/>
      <c r="F6" s="51"/>
      <c r="G6" s="51"/>
      <c r="H6" s="12"/>
      <c r="I6" s="12">
        <v>1</v>
      </c>
      <c r="J6" s="12">
        <v>0</v>
      </c>
      <c r="K6" s="12"/>
      <c r="L6" s="12"/>
      <c r="M6" s="65"/>
      <c r="N6" s="59"/>
      <c r="O6" s="65"/>
      <c r="P6" s="65"/>
      <c r="Q6" s="65"/>
      <c r="R6" s="65"/>
      <c r="S6" s="65"/>
      <c r="T6" s="65"/>
      <c r="U6" s="68"/>
      <c r="V6" s="1"/>
    </row>
    <row r="7" spans="1:27" ht="19" x14ac:dyDescent="0.25">
      <c r="A7" s="75">
        <v>5</v>
      </c>
      <c r="B7" s="19">
        <v>4</v>
      </c>
      <c r="C7" s="19">
        <v>4</v>
      </c>
      <c r="D7" s="19">
        <v>4</v>
      </c>
      <c r="E7" s="19">
        <v>5</v>
      </c>
      <c r="F7" s="19">
        <v>4</v>
      </c>
      <c r="G7" s="46">
        <v>0</v>
      </c>
      <c r="H7" s="10">
        <v>8</v>
      </c>
      <c r="I7" s="10">
        <v>10</v>
      </c>
      <c r="J7" s="10">
        <v>8</v>
      </c>
      <c r="K7" s="10">
        <v>9</v>
      </c>
      <c r="L7" s="10">
        <v>8</v>
      </c>
      <c r="M7" s="55">
        <f>SUM(H8,I7,J7,K7,L7)</f>
        <v>44</v>
      </c>
      <c r="N7" s="60">
        <f t="shared" si="0"/>
        <v>0.48888888888888887</v>
      </c>
      <c r="O7" s="55">
        <v>0.77390000000000003</v>
      </c>
      <c r="P7" s="55">
        <v>0.42302000000000001</v>
      </c>
      <c r="Q7" s="55">
        <v>140.08678</v>
      </c>
      <c r="R7" s="55">
        <v>0.79218999999999995</v>
      </c>
      <c r="S7" s="55">
        <v>0.32016</v>
      </c>
      <c r="T7" s="55">
        <v>0.11398999999999999</v>
      </c>
      <c r="U7" s="69">
        <v>0.44735000000000003</v>
      </c>
      <c r="V7" s="5">
        <v>9280</v>
      </c>
      <c r="W7">
        <v>3</v>
      </c>
      <c r="X7">
        <v>3</v>
      </c>
      <c r="Y7">
        <v>1</v>
      </c>
      <c r="Z7">
        <v>1</v>
      </c>
      <c r="AA7">
        <v>1</v>
      </c>
    </row>
    <row r="8" spans="1:27" ht="19" x14ac:dyDescent="0.25">
      <c r="A8" s="75"/>
      <c r="B8" s="22"/>
      <c r="C8" s="22"/>
      <c r="D8" s="22"/>
      <c r="E8" s="22"/>
      <c r="F8" s="22"/>
      <c r="G8" s="47"/>
      <c r="H8" s="10">
        <v>9</v>
      </c>
      <c r="I8" s="10">
        <v>10</v>
      </c>
      <c r="J8" s="10"/>
      <c r="K8" s="10"/>
      <c r="L8" s="10"/>
      <c r="M8" s="56"/>
      <c r="N8" s="61"/>
      <c r="O8" s="56"/>
      <c r="P8" s="56"/>
      <c r="Q8" s="56"/>
      <c r="R8" s="56"/>
      <c r="S8" s="56"/>
      <c r="T8" s="56"/>
      <c r="U8" s="70"/>
      <c r="V8" s="5"/>
    </row>
    <row r="9" spans="1:27" ht="19" x14ac:dyDescent="0.25">
      <c r="A9" s="75"/>
      <c r="B9" s="22"/>
      <c r="C9" s="22"/>
      <c r="D9" s="22"/>
      <c r="E9" s="22"/>
      <c r="F9" s="22"/>
      <c r="G9" s="47"/>
      <c r="H9" s="10"/>
      <c r="I9" s="10">
        <v>8</v>
      </c>
      <c r="J9" s="10"/>
      <c r="K9" s="10"/>
      <c r="L9" s="10"/>
      <c r="M9" s="56"/>
      <c r="N9" s="61"/>
      <c r="O9" s="56"/>
      <c r="P9" s="56"/>
      <c r="Q9" s="56"/>
      <c r="R9" s="56"/>
      <c r="S9" s="56"/>
      <c r="T9" s="56"/>
      <c r="U9" s="70"/>
      <c r="V9" s="5"/>
    </row>
    <row r="10" spans="1:27" ht="19" x14ac:dyDescent="0.25">
      <c r="A10" s="75"/>
      <c r="B10" s="22"/>
      <c r="C10" s="22"/>
      <c r="D10" s="22"/>
      <c r="E10" s="22"/>
      <c r="F10" s="22"/>
      <c r="G10" s="47"/>
      <c r="H10" s="10"/>
      <c r="I10" s="10">
        <v>6</v>
      </c>
      <c r="J10" s="10"/>
      <c r="K10" s="10"/>
      <c r="L10" s="10"/>
      <c r="M10" s="56"/>
      <c r="N10" s="61"/>
      <c r="O10" s="56"/>
      <c r="P10" s="56"/>
      <c r="Q10" s="56"/>
      <c r="R10" s="56"/>
      <c r="S10" s="56"/>
      <c r="T10" s="56"/>
      <c r="U10" s="70"/>
      <c r="V10" s="5"/>
    </row>
    <row r="11" spans="1:27" ht="19" x14ac:dyDescent="0.25">
      <c r="A11" s="75"/>
      <c r="B11" s="20"/>
      <c r="C11" s="20"/>
      <c r="D11" s="20"/>
      <c r="E11" s="20"/>
      <c r="F11" s="20"/>
      <c r="G11" s="48"/>
      <c r="H11" s="10"/>
      <c r="I11" s="10">
        <v>6</v>
      </c>
      <c r="J11" s="10"/>
      <c r="K11" s="10"/>
      <c r="L11" s="10"/>
      <c r="M11" s="57"/>
      <c r="N11" s="62"/>
      <c r="O11" s="57"/>
      <c r="P11" s="57"/>
      <c r="Q11" s="57"/>
      <c r="R11" s="57"/>
      <c r="S11" s="57"/>
      <c r="T11" s="57"/>
      <c r="U11" s="71"/>
      <c r="V11" s="5"/>
    </row>
    <row r="12" spans="1:27" ht="19" x14ac:dyDescent="0.25">
      <c r="A12" s="6">
        <v>6</v>
      </c>
      <c r="B12" s="21">
        <v>3</v>
      </c>
      <c r="C12" s="21">
        <v>3</v>
      </c>
      <c r="D12" s="21">
        <v>4</v>
      </c>
      <c r="E12" s="21">
        <v>2</v>
      </c>
      <c r="F12" s="21">
        <v>5</v>
      </c>
      <c r="G12" s="21">
        <v>1</v>
      </c>
      <c r="H12" s="12">
        <v>7</v>
      </c>
      <c r="I12" s="12">
        <v>6</v>
      </c>
      <c r="J12" s="12">
        <v>5</v>
      </c>
      <c r="K12" s="12">
        <v>4</v>
      </c>
      <c r="L12" s="12">
        <v>4</v>
      </c>
      <c r="M12" s="11">
        <f>SUM(H12,I12,J12,K12,L12)</f>
        <v>26</v>
      </c>
      <c r="N12" s="27">
        <f t="shared" si="0"/>
        <v>0.28888888888888886</v>
      </c>
      <c r="O12" s="11">
        <v>0.69401999999999997</v>
      </c>
      <c r="P12" s="11">
        <v>0.59916000000000003</v>
      </c>
      <c r="Q12" s="12">
        <v>164.76401000000001</v>
      </c>
      <c r="R12" s="12">
        <v>0.91288000000000002</v>
      </c>
      <c r="S12" s="12">
        <v>0.24964</v>
      </c>
      <c r="T12" s="12">
        <v>0.37708999999999998</v>
      </c>
      <c r="U12" s="17">
        <v>0.62272000000000005</v>
      </c>
      <c r="V12" s="1">
        <v>9280</v>
      </c>
      <c r="W12" s="44">
        <v>4</v>
      </c>
      <c r="X12" s="44">
        <v>2</v>
      </c>
      <c r="Y12" s="44">
        <v>3</v>
      </c>
      <c r="Z12" s="44">
        <v>0</v>
      </c>
      <c r="AA12" s="44">
        <v>1</v>
      </c>
    </row>
    <row r="13" spans="1:27" ht="19" x14ac:dyDescent="0.25">
      <c r="A13" s="75">
        <v>7</v>
      </c>
      <c r="B13" s="19">
        <v>3</v>
      </c>
      <c r="C13" s="19">
        <v>3</v>
      </c>
      <c r="D13" s="19">
        <v>2</v>
      </c>
      <c r="E13" s="19">
        <v>3</v>
      </c>
      <c r="F13" s="19">
        <v>2</v>
      </c>
      <c r="G13" s="46">
        <v>1</v>
      </c>
      <c r="H13" s="10">
        <v>4</v>
      </c>
      <c r="I13" s="10">
        <v>4</v>
      </c>
      <c r="J13" s="10">
        <v>8</v>
      </c>
      <c r="K13" s="10">
        <v>5</v>
      </c>
      <c r="L13" s="10">
        <v>5</v>
      </c>
      <c r="M13" s="55">
        <f>SUM(H13,I13,J13,K13,L13)</f>
        <v>26</v>
      </c>
      <c r="N13" s="60">
        <f t="shared" si="0"/>
        <v>0.28888888888888886</v>
      </c>
      <c r="O13" s="55">
        <v>0.79378000000000004</v>
      </c>
      <c r="P13" s="14">
        <v>0.80488000000000004</v>
      </c>
      <c r="Q13" s="55">
        <v>238.4153</v>
      </c>
      <c r="R13" s="55">
        <v>1.16089</v>
      </c>
      <c r="S13" s="55">
        <v>0.13618</v>
      </c>
      <c r="T13" s="55">
        <v>0.64598</v>
      </c>
      <c r="U13" s="72">
        <v>0.80737999999999999</v>
      </c>
      <c r="V13" s="5">
        <v>9280</v>
      </c>
      <c r="W13">
        <v>2</v>
      </c>
      <c r="X13">
        <v>2</v>
      </c>
      <c r="Y13">
        <v>3</v>
      </c>
      <c r="Z13">
        <v>0</v>
      </c>
      <c r="AA13">
        <v>1</v>
      </c>
    </row>
    <row r="14" spans="1:27" ht="19" x14ac:dyDescent="0.25">
      <c r="A14" s="75"/>
      <c r="B14" s="20"/>
      <c r="C14" s="20"/>
      <c r="D14" s="20"/>
      <c r="E14" s="20"/>
      <c r="F14" s="20"/>
      <c r="G14" s="48"/>
      <c r="H14" s="10">
        <v>3</v>
      </c>
      <c r="I14" s="10"/>
      <c r="J14" s="10"/>
      <c r="K14" s="10"/>
      <c r="L14" s="10"/>
      <c r="M14" s="57"/>
      <c r="N14" s="62"/>
      <c r="O14" s="57"/>
      <c r="P14" s="16"/>
      <c r="Q14" s="57"/>
      <c r="R14" s="57"/>
      <c r="S14" s="57"/>
      <c r="T14" s="57"/>
      <c r="U14" s="73"/>
      <c r="V14" s="5"/>
    </row>
    <row r="15" spans="1:27" ht="19" x14ac:dyDescent="0.25">
      <c r="A15" s="74">
        <v>8</v>
      </c>
      <c r="B15" s="49">
        <v>4</v>
      </c>
      <c r="C15" s="49">
        <v>5</v>
      </c>
      <c r="D15" s="49">
        <v>4</v>
      </c>
      <c r="E15" s="49">
        <v>3</v>
      </c>
      <c r="F15" s="49">
        <v>4</v>
      </c>
      <c r="G15" s="49">
        <v>2</v>
      </c>
      <c r="H15" s="12">
        <v>6</v>
      </c>
      <c r="I15" s="12">
        <v>17</v>
      </c>
      <c r="J15" s="12">
        <v>9</v>
      </c>
      <c r="K15" s="12">
        <v>5</v>
      </c>
      <c r="L15" s="12">
        <v>5</v>
      </c>
      <c r="M15" s="64">
        <f>SUM(H16,I15,J15,K15,L15)</f>
        <v>44</v>
      </c>
      <c r="N15" s="58">
        <f t="shared" si="0"/>
        <v>0.48888888888888887</v>
      </c>
      <c r="O15" s="64">
        <v>0.73995</v>
      </c>
      <c r="P15" s="64">
        <v>0.41525000000000001</v>
      </c>
      <c r="Q15" s="64">
        <v>163.88481999999999</v>
      </c>
      <c r="R15" s="64">
        <v>0.93622000000000005</v>
      </c>
      <c r="S15" s="64">
        <v>0.34189000000000003</v>
      </c>
      <c r="T15" s="64">
        <v>6.4099999999999999E-3</v>
      </c>
      <c r="U15" s="67">
        <v>0.43537999999999999</v>
      </c>
      <c r="V15" s="1">
        <v>9280</v>
      </c>
      <c r="W15">
        <v>4</v>
      </c>
      <c r="X15">
        <v>4</v>
      </c>
      <c r="Y15">
        <v>2</v>
      </c>
      <c r="Z15">
        <v>0</v>
      </c>
      <c r="AA15">
        <v>5</v>
      </c>
    </row>
    <row r="16" spans="1:27" ht="19" x14ac:dyDescent="0.25">
      <c r="A16" s="74"/>
      <c r="B16" s="51"/>
      <c r="C16" s="51"/>
      <c r="D16" s="51"/>
      <c r="E16" s="51"/>
      <c r="F16" s="51"/>
      <c r="G16" s="51"/>
      <c r="H16" s="12">
        <v>8</v>
      </c>
      <c r="I16" s="12">
        <v>14</v>
      </c>
      <c r="J16" s="12">
        <v>5</v>
      </c>
      <c r="K16" s="12">
        <v>3</v>
      </c>
      <c r="L16" s="12"/>
      <c r="M16" s="65"/>
      <c r="N16" s="59"/>
      <c r="O16" s="65"/>
      <c r="P16" s="65"/>
      <c r="Q16" s="65"/>
      <c r="R16" s="65"/>
      <c r="S16" s="65"/>
      <c r="T16" s="65"/>
      <c r="U16" s="68"/>
      <c r="V16" s="1"/>
    </row>
    <row r="17" spans="1:27" ht="19" x14ac:dyDescent="0.25">
      <c r="A17" s="8">
        <v>9</v>
      </c>
      <c r="B17" s="18">
        <v>4</v>
      </c>
      <c r="C17" s="18">
        <v>3</v>
      </c>
      <c r="D17" s="18">
        <v>4</v>
      </c>
      <c r="E17" s="18">
        <v>2</v>
      </c>
      <c r="F17" s="18">
        <v>4</v>
      </c>
      <c r="G17" s="18">
        <v>1</v>
      </c>
      <c r="H17" s="10">
        <v>10</v>
      </c>
      <c r="I17" s="10">
        <v>12</v>
      </c>
      <c r="J17" s="10">
        <v>12</v>
      </c>
      <c r="K17" s="10">
        <v>9</v>
      </c>
      <c r="L17" s="10">
        <v>4</v>
      </c>
      <c r="M17" s="9">
        <f>SUM(H17,I17,J17,K17,L17)</f>
        <v>47</v>
      </c>
      <c r="N17" s="24">
        <f t="shared" si="0"/>
        <v>0.52222222222222225</v>
      </c>
      <c r="O17" s="9">
        <v>0.26762000000000002</v>
      </c>
      <c r="P17" s="9">
        <v>0.59330000000000005</v>
      </c>
      <c r="Q17" s="10">
        <v>170.91951</v>
      </c>
      <c r="R17" s="10">
        <v>0.97145000000000004</v>
      </c>
      <c r="S17" s="10">
        <v>0.14025000000000001</v>
      </c>
      <c r="T17" s="10">
        <v>0.37835000000000002</v>
      </c>
      <c r="U17" s="15">
        <v>0.60448000000000002</v>
      </c>
      <c r="V17" s="5">
        <v>9280</v>
      </c>
      <c r="W17" s="35">
        <v>3</v>
      </c>
      <c r="X17" s="35">
        <v>4</v>
      </c>
      <c r="Y17" s="35">
        <v>3</v>
      </c>
      <c r="Z17" s="35">
        <v>1</v>
      </c>
      <c r="AA17" s="35">
        <v>2</v>
      </c>
    </row>
    <row r="18" spans="1:27" ht="19" x14ac:dyDescent="0.25">
      <c r="A18" s="74">
        <v>10</v>
      </c>
      <c r="B18" s="49">
        <v>4</v>
      </c>
      <c r="C18" s="49">
        <v>4</v>
      </c>
      <c r="D18" s="49">
        <v>4</v>
      </c>
      <c r="E18" s="49">
        <v>4</v>
      </c>
      <c r="F18" s="49">
        <v>4</v>
      </c>
      <c r="G18" s="49">
        <v>0</v>
      </c>
      <c r="H18" s="12">
        <v>1</v>
      </c>
      <c r="I18" s="12">
        <v>9</v>
      </c>
      <c r="J18" s="12">
        <v>6</v>
      </c>
      <c r="K18" s="12">
        <v>4</v>
      </c>
      <c r="L18" s="12">
        <v>9</v>
      </c>
      <c r="M18" s="64">
        <f>SUM(H19,I18,J18,K18,L18)</f>
        <v>34</v>
      </c>
      <c r="N18" s="58">
        <f t="shared" si="0"/>
        <v>0.37777777777777777</v>
      </c>
      <c r="O18" s="64">
        <v>0.74126000000000003</v>
      </c>
      <c r="P18" s="64">
        <v>0.37353999999999998</v>
      </c>
      <c r="Q18" s="64">
        <v>545.85163</v>
      </c>
      <c r="R18" s="64">
        <v>0.99573</v>
      </c>
      <c r="S18" s="64">
        <v>0.32730999999999999</v>
      </c>
      <c r="T18" s="64">
        <v>-0.68555999999999995</v>
      </c>
      <c r="U18" s="64">
        <v>0.37668000000000001</v>
      </c>
      <c r="V18" s="1">
        <v>9280</v>
      </c>
      <c r="W18">
        <v>3</v>
      </c>
      <c r="X18">
        <v>3</v>
      </c>
      <c r="Y18">
        <v>3</v>
      </c>
      <c r="Z18">
        <v>2</v>
      </c>
      <c r="AA18">
        <v>2</v>
      </c>
    </row>
    <row r="19" spans="1:27" ht="19" x14ac:dyDescent="0.25">
      <c r="A19" s="74"/>
      <c r="B19" s="50"/>
      <c r="C19" s="50"/>
      <c r="D19" s="50"/>
      <c r="E19" s="50"/>
      <c r="F19" s="50"/>
      <c r="G19" s="50"/>
      <c r="H19" s="12">
        <v>6</v>
      </c>
      <c r="I19" s="12">
        <v>6</v>
      </c>
      <c r="J19" s="12"/>
      <c r="K19" s="12"/>
      <c r="L19" s="12"/>
      <c r="M19" s="66"/>
      <c r="N19" s="63"/>
      <c r="O19" s="66"/>
      <c r="P19" s="66"/>
      <c r="Q19" s="66"/>
      <c r="R19" s="66"/>
      <c r="S19" s="66"/>
      <c r="T19" s="66"/>
      <c r="U19" s="66"/>
      <c r="V19" s="1"/>
    </row>
    <row r="20" spans="1:27" ht="19" x14ac:dyDescent="0.25">
      <c r="A20" s="74"/>
      <c r="B20" s="50"/>
      <c r="C20" s="50"/>
      <c r="D20" s="50"/>
      <c r="E20" s="50"/>
      <c r="F20" s="50"/>
      <c r="G20" s="50"/>
      <c r="H20" s="12"/>
      <c r="I20" s="12">
        <v>9</v>
      </c>
      <c r="J20" s="12"/>
      <c r="K20" s="12"/>
      <c r="L20" s="12"/>
      <c r="M20" s="66"/>
      <c r="N20" s="63"/>
      <c r="O20" s="66"/>
      <c r="P20" s="66"/>
      <c r="Q20" s="66"/>
      <c r="R20" s="66"/>
      <c r="S20" s="66"/>
      <c r="T20" s="66"/>
      <c r="U20" s="66"/>
      <c r="V20" s="1"/>
    </row>
    <row r="21" spans="1:27" ht="19" x14ac:dyDescent="0.25">
      <c r="A21" s="74"/>
      <c r="B21" s="51"/>
      <c r="C21" s="51"/>
      <c r="D21" s="51"/>
      <c r="E21" s="51"/>
      <c r="F21" s="51"/>
      <c r="G21" s="51"/>
      <c r="H21" s="12"/>
      <c r="I21" s="12">
        <v>4</v>
      </c>
      <c r="J21" s="12"/>
      <c r="K21" s="12"/>
      <c r="L21" s="12"/>
      <c r="M21" s="65"/>
      <c r="N21" s="59"/>
      <c r="O21" s="65"/>
      <c r="P21" s="65"/>
      <c r="Q21" s="65"/>
      <c r="R21" s="65"/>
      <c r="S21" s="65"/>
      <c r="T21" s="65"/>
      <c r="U21" s="65"/>
      <c r="V21" s="1"/>
    </row>
    <row r="22" spans="1:27" ht="19" x14ac:dyDescent="0.25">
      <c r="A22" s="52">
        <v>11</v>
      </c>
      <c r="B22" s="46">
        <v>4</v>
      </c>
      <c r="C22" s="46">
        <v>4</v>
      </c>
      <c r="D22" s="46">
        <v>4</v>
      </c>
      <c r="E22" s="46">
        <v>2</v>
      </c>
      <c r="F22" s="46">
        <v>4</v>
      </c>
      <c r="G22" s="46">
        <v>0</v>
      </c>
      <c r="H22" s="10">
        <v>2</v>
      </c>
      <c r="I22" s="10">
        <v>3</v>
      </c>
      <c r="J22" s="10">
        <v>2</v>
      </c>
      <c r="K22" s="10">
        <v>2</v>
      </c>
      <c r="L22" s="10">
        <v>3</v>
      </c>
      <c r="M22" s="55">
        <f>SUM(H26,I23,J23,K22,L23)</f>
        <v>17</v>
      </c>
      <c r="N22" s="60">
        <f t="shared" si="0"/>
        <v>0.18888888888888888</v>
      </c>
      <c r="O22" s="55">
        <v>0.41299999999999998</v>
      </c>
      <c r="P22" s="46">
        <v>0.40193000000000001</v>
      </c>
      <c r="Q22" s="10">
        <v>178.2099</v>
      </c>
      <c r="R22" s="10">
        <v>2.6099000000000001</v>
      </c>
      <c r="S22" s="10">
        <v>0.21784000000000001</v>
      </c>
      <c r="T22" s="10">
        <v>5.1889999999999999E-2</v>
      </c>
      <c r="U22" s="12">
        <v>0.40193000000000001</v>
      </c>
      <c r="V22" s="12">
        <v>9280</v>
      </c>
      <c r="W22" s="35">
        <v>0</v>
      </c>
      <c r="X22" s="35">
        <v>0</v>
      </c>
      <c r="Y22" s="35">
        <v>1</v>
      </c>
      <c r="Z22" s="35">
        <v>1</v>
      </c>
      <c r="AA22" s="35">
        <v>1</v>
      </c>
    </row>
    <row r="23" spans="1:27" ht="19" x14ac:dyDescent="0.25">
      <c r="A23" s="53"/>
      <c r="B23" s="47"/>
      <c r="C23" s="47"/>
      <c r="D23" s="47"/>
      <c r="E23" s="47"/>
      <c r="F23" s="47"/>
      <c r="G23" s="47"/>
      <c r="H23" s="10">
        <v>3</v>
      </c>
      <c r="I23" s="10">
        <v>4</v>
      </c>
      <c r="J23" s="10">
        <v>3</v>
      </c>
      <c r="K23" s="10">
        <v>2</v>
      </c>
      <c r="L23" s="10">
        <v>4</v>
      </c>
      <c r="M23" s="56"/>
      <c r="N23" s="61"/>
      <c r="O23" s="56"/>
      <c r="P23" s="47"/>
      <c r="Q23" s="10"/>
      <c r="R23" s="10"/>
      <c r="S23" s="10"/>
      <c r="T23" s="10"/>
      <c r="U23" s="12"/>
      <c r="V23" s="12"/>
    </row>
    <row r="24" spans="1:27" ht="19" x14ac:dyDescent="0.25">
      <c r="A24" s="53"/>
      <c r="B24" s="47"/>
      <c r="C24" s="47"/>
      <c r="D24" s="47"/>
      <c r="E24" s="47"/>
      <c r="F24" s="47"/>
      <c r="G24" s="47"/>
      <c r="H24" s="10">
        <v>2</v>
      </c>
      <c r="I24" s="10"/>
      <c r="J24" s="10"/>
      <c r="K24" s="10"/>
      <c r="L24" s="10"/>
      <c r="M24" s="56"/>
      <c r="N24" s="61"/>
      <c r="O24" s="56"/>
      <c r="P24" s="47"/>
      <c r="Q24" s="10"/>
      <c r="R24" s="10"/>
      <c r="S24" s="10"/>
      <c r="T24" s="10"/>
      <c r="U24" s="12"/>
      <c r="V24" s="12"/>
    </row>
    <row r="25" spans="1:27" ht="19" x14ac:dyDescent="0.25">
      <c r="A25" s="53"/>
      <c r="B25" s="47"/>
      <c r="C25" s="47"/>
      <c r="D25" s="47"/>
      <c r="E25" s="47"/>
      <c r="F25" s="47"/>
      <c r="G25" s="47"/>
      <c r="H25" s="10">
        <v>4</v>
      </c>
      <c r="I25" s="10"/>
      <c r="J25" s="10"/>
      <c r="K25" s="10"/>
      <c r="L25" s="10"/>
      <c r="M25" s="56"/>
      <c r="N25" s="61"/>
      <c r="O25" s="56"/>
      <c r="P25" s="47"/>
      <c r="Q25" s="10"/>
      <c r="R25" s="10"/>
      <c r="S25" s="10"/>
      <c r="T25" s="10"/>
      <c r="U25" s="12"/>
      <c r="V25" s="12"/>
    </row>
    <row r="26" spans="1:27" ht="19" x14ac:dyDescent="0.25">
      <c r="A26" s="54"/>
      <c r="B26" s="48"/>
      <c r="C26" s="48"/>
      <c r="D26" s="48"/>
      <c r="E26" s="48"/>
      <c r="F26" s="48"/>
      <c r="G26" s="48"/>
      <c r="H26" s="10">
        <v>4</v>
      </c>
      <c r="I26" s="10"/>
      <c r="J26" s="10"/>
      <c r="K26" s="10"/>
      <c r="L26" s="10"/>
      <c r="M26" s="57"/>
      <c r="N26" s="62"/>
      <c r="O26" s="57"/>
      <c r="P26" s="48"/>
      <c r="Q26" s="10"/>
      <c r="R26" s="10"/>
      <c r="S26" s="10"/>
      <c r="T26" s="10"/>
      <c r="U26" s="12"/>
      <c r="V26" s="12"/>
    </row>
    <row r="27" spans="1:27" ht="19" x14ac:dyDescent="0.25">
      <c r="A27" s="45">
        <v>12</v>
      </c>
      <c r="B27" s="21">
        <v>2</v>
      </c>
      <c r="C27" s="21">
        <v>3</v>
      </c>
      <c r="D27" s="21">
        <v>3</v>
      </c>
      <c r="E27" s="21">
        <v>3</v>
      </c>
      <c r="F27" s="21">
        <v>1</v>
      </c>
      <c r="G27" s="21">
        <v>0</v>
      </c>
      <c r="H27" s="12">
        <v>3</v>
      </c>
      <c r="I27" s="12">
        <v>3</v>
      </c>
      <c r="J27" s="12">
        <v>1</v>
      </c>
      <c r="K27" s="12">
        <v>2</v>
      </c>
      <c r="L27" s="12">
        <v>2</v>
      </c>
      <c r="M27" s="11">
        <f t="shared" ref="M27" si="1">SUM(H27,I27,J27,K27,L27)</f>
        <v>11</v>
      </c>
      <c r="N27" s="27">
        <f t="shared" ref="N27" si="2">M27/90</f>
        <v>0.12222222222222222</v>
      </c>
      <c r="O27" s="11">
        <v>0.14585999999999999</v>
      </c>
      <c r="P27" s="12">
        <v>0.60394999999999999</v>
      </c>
      <c r="Q27" s="12">
        <v>197.44037</v>
      </c>
      <c r="R27" s="12">
        <v>2.6816399999999998</v>
      </c>
      <c r="S27" s="12">
        <v>0.13225000000000001</v>
      </c>
      <c r="T27" s="12">
        <v>0.30199999999999999</v>
      </c>
      <c r="U27" s="12">
        <v>0.14585999999999999</v>
      </c>
      <c r="V27" s="12">
        <v>9280</v>
      </c>
      <c r="W27" s="44">
        <v>2</v>
      </c>
      <c r="X27" s="44">
        <v>2</v>
      </c>
      <c r="Y27" s="44">
        <v>0</v>
      </c>
      <c r="Z27" s="44">
        <v>0</v>
      </c>
      <c r="AA27" s="44">
        <v>0</v>
      </c>
    </row>
    <row r="28" spans="1:27" ht="19" x14ac:dyDescent="0.25">
      <c r="A28" s="12"/>
      <c r="B28" s="12"/>
      <c r="C28" s="12"/>
      <c r="D28" s="12"/>
      <c r="E28" s="12"/>
      <c r="F28" s="12"/>
      <c r="G28" s="12"/>
      <c r="H28" s="12">
        <v>2</v>
      </c>
      <c r="I28" s="12"/>
      <c r="J28" s="12">
        <v>1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31" spans="1:27" ht="24" x14ac:dyDescent="0.3">
      <c r="M31" s="30" t="s">
        <v>35</v>
      </c>
      <c r="N31" s="28">
        <f>AVERAGE(N4:N27)</f>
        <v>0.33666666666666667</v>
      </c>
      <c r="O31" s="29">
        <f>AVERAGE(O4:O27)</f>
        <v>0.58890599999999993</v>
      </c>
      <c r="P31" s="29">
        <f>AVERAGE(P4:P27)</f>
        <v>0.49094899999999997</v>
      </c>
    </row>
  </sheetData>
  <mergeCells count="80">
    <mergeCell ref="A5:A6"/>
    <mergeCell ref="A7:A11"/>
    <mergeCell ref="A13:A14"/>
    <mergeCell ref="A15:A16"/>
    <mergeCell ref="A18:A21"/>
    <mergeCell ref="Q13:Q14"/>
    <mergeCell ref="R13:R14"/>
    <mergeCell ref="S13:S14"/>
    <mergeCell ref="T13:T14"/>
    <mergeCell ref="U13:U14"/>
    <mergeCell ref="Q15:Q16"/>
    <mergeCell ref="R15:R16"/>
    <mergeCell ref="S15:S16"/>
    <mergeCell ref="T15:T16"/>
    <mergeCell ref="U15:U16"/>
    <mergeCell ref="Q18:Q21"/>
    <mergeCell ref="R18:R21"/>
    <mergeCell ref="S18:S21"/>
    <mergeCell ref="T18:T21"/>
    <mergeCell ref="U18:U21"/>
    <mergeCell ref="Q7:Q11"/>
    <mergeCell ref="R7:R11"/>
    <mergeCell ref="S7:S11"/>
    <mergeCell ref="T7:T11"/>
    <mergeCell ref="U7:U11"/>
    <mergeCell ref="Q5:Q6"/>
    <mergeCell ref="R5:R6"/>
    <mergeCell ref="S5:S6"/>
    <mergeCell ref="T5:T6"/>
    <mergeCell ref="U5:U6"/>
    <mergeCell ref="G5:G6"/>
    <mergeCell ref="G7:G11"/>
    <mergeCell ref="G13:G14"/>
    <mergeCell ref="G15:G16"/>
    <mergeCell ref="G18:G21"/>
    <mergeCell ref="M22:M26"/>
    <mergeCell ref="N22:N26"/>
    <mergeCell ref="O15:O16"/>
    <mergeCell ref="P15:P16"/>
    <mergeCell ref="O5:O6"/>
    <mergeCell ref="P5:P6"/>
    <mergeCell ref="O18:O21"/>
    <mergeCell ref="P18:P21"/>
    <mergeCell ref="M7:M11"/>
    <mergeCell ref="M5:M6"/>
    <mergeCell ref="M13:M14"/>
    <mergeCell ref="M15:M16"/>
    <mergeCell ref="M18:M21"/>
    <mergeCell ref="O22:O26"/>
    <mergeCell ref="P22:P26"/>
    <mergeCell ref="N5:N6"/>
    <mergeCell ref="N7:N11"/>
    <mergeCell ref="O7:O11"/>
    <mergeCell ref="O13:O14"/>
    <mergeCell ref="P7:P11"/>
    <mergeCell ref="N15:N16"/>
    <mergeCell ref="N13:N14"/>
    <mergeCell ref="N18:N21"/>
    <mergeCell ref="B5:B6"/>
    <mergeCell ref="C5:C6"/>
    <mergeCell ref="D5:D6"/>
    <mergeCell ref="E5:E6"/>
    <mergeCell ref="F5:F6"/>
    <mergeCell ref="B15:B16"/>
    <mergeCell ref="C15:C16"/>
    <mergeCell ref="D15:D16"/>
    <mergeCell ref="E15:E16"/>
    <mergeCell ref="F15:F16"/>
    <mergeCell ref="A22:A26"/>
    <mergeCell ref="B22:B26"/>
    <mergeCell ref="E18:E21"/>
    <mergeCell ref="C22:C26"/>
    <mergeCell ref="D22:D26"/>
    <mergeCell ref="E22:E26"/>
    <mergeCell ref="G22:G26"/>
    <mergeCell ref="B18:B21"/>
    <mergeCell ref="C18:C21"/>
    <mergeCell ref="D18:D21"/>
    <mergeCell ref="F18:F21"/>
    <mergeCell ref="F22:F2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B09A-0314-B944-A0D4-CEDC6A7EA42B}">
  <dimension ref="A1:J7"/>
  <sheetViews>
    <sheetView zoomScale="160" workbookViewId="0">
      <selection activeCell="K17" sqref="K17"/>
    </sheetView>
  </sheetViews>
  <sheetFormatPr baseColWidth="10" defaultRowHeight="16" x14ac:dyDescent="0.2"/>
  <cols>
    <col min="1" max="1" width="19.6640625" bestFit="1" customWidth="1"/>
    <col min="2" max="2" width="4.6640625" bestFit="1" customWidth="1"/>
    <col min="3" max="3" width="19.6640625" bestFit="1" customWidth="1"/>
    <col min="4" max="4" width="5.6640625" bestFit="1" customWidth="1"/>
    <col min="5" max="5" width="19.6640625" bestFit="1" customWidth="1"/>
    <col min="6" max="6" width="6.6640625" bestFit="1" customWidth="1"/>
    <col min="7" max="7" width="19.6640625" bestFit="1" customWidth="1"/>
    <col min="8" max="8" width="5.6640625" bestFit="1" customWidth="1"/>
    <col min="9" max="9" width="19.6640625" bestFit="1" customWidth="1"/>
    <col min="10" max="10" width="5.6640625" bestFit="1" customWidth="1"/>
  </cols>
  <sheetData>
    <row r="1" spans="1:10" x14ac:dyDescent="0.2">
      <c r="A1" s="76" t="s">
        <v>0</v>
      </c>
      <c r="B1" s="77"/>
      <c r="C1" s="76" t="s">
        <v>1</v>
      </c>
      <c r="D1" s="77"/>
      <c r="E1" s="76" t="s">
        <v>2</v>
      </c>
      <c r="F1" s="77"/>
      <c r="G1" s="76" t="s">
        <v>3</v>
      </c>
      <c r="H1" s="77"/>
      <c r="I1" s="76" t="s">
        <v>4</v>
      </c>
      <c r="J1" s="77"/>
    </row>
    <row r="2" spans="1:10" x14ac:dyDescent="0.2">
      <c r="A2" s="3" t="s">
        <v>7</v>
      </c>
      <c r="B2" s="1">
        <f>COUNT(Data!G2:G11)</f>
        <v>10</v>
      </c>
      <c r="C2" s="3" t="s">
        <v>7</v>
      </c>
      <c r="D2" s="1">
        <f>COUNT('Raw Score'!I2:I40)</f>
        <v>20</v>
      </c>
      <c r="E2" s="3" t="s">
        <v>7</v>
      </c>
      <c r="F2" s="1">
        <f>COUNT('Raw Score'!J2:J40)</f>
        <v>14</v>
      </c>
      <c r="G2" s="3" t="s">
        <v>7</v>
      </c>
      <c r="H2" s="1">
        <f>COUNT('Raw Score'!K2:K40)</f>
        <v>12</v>
      </c>
      <c r="I2" s="3" t="s">
        <v>7</v>
      </c>
      <c r="J2" s="1">
        <f>COUNT('Raw Score'!L2:L40)</f>
        <v>11</v>
      </c>
    </row>
    <row r="3" spans="1:10" x14ac:dyDescent="0.2">
      <c r="A3" s="3" t="s">
        <v>5</v>
      </c>
      <c r="B3" s="1">
        <f>MIN('Raw Score'!H2:H40)</f>
        <v>1</v>
      </c>
      <c r="C3" s="3" t="s">
        <v>5</v>
      </c>
      <c r="D3" s="1">
        <f>MIN('Raw Score'!I2:I40)</f>
        <v>0</v>
      </c>
      <c r="E3" s="3" t="s">
        <v>5</v>
      </c>
      <c r="F3" s="1">
        <f>MIN('Raw Score'!J2:J40)</f>
        <v>0</v>
      </c>
      <c r="G3" s="3" t="s">
        <v>5</v>
      </c>
      <c r="H3" s="1">
        <f>MIN('Raw Score'!K2:K40)</f>
        <v>2</v>
      </c>
      <c r="I3" s="3" t="s">
        <v>5</v>
      </c>
      <c r="J3" s="1">
        <f>MIN('Raw Score'!L2:L40)</f>
        <v>2</v>
      </c>
    </row>
    <row r="4" spans="1:10" x14ac:dyDescent="0.2">
      <c r="A4" s="3" t="s">
        <v>6</v>
      </c>
      <c r="B4" s="1">
        <f>MAX('Raw Score'!H2:H40)</f>
        <v>10</v>
      </c>
      <c r="C4" s="3" t="s">
        <v>6</v>
      </c>
      <c r="D4" s="1">
        <f>MAX('Raw Score'!I2:I40)</f>
        <v>17</v>
      </c>
      <c r="E4" s="3" t="s">
        <v>6</v>
      </c>
      <c r="F4" s="1">
        <f>MAX('Raw Score'!J2:J40)</f>
        <v>12</v>
      </c>
      <c r="G4" s="3" t="s">
        <v>6</v>
      </c>
      <c r="H4" s="1">
        <f>MAX('Raw Score'!K2:K40)</f>
        <v>9</v>
      </c>
      <c r="I4" s="3" t="s">
        <v>6</v>
      </c>
      <c r="J4" s="1">
        <f>MAX('Raw Score'!L2:L40)</f>
        <v>9</v>
      </c>
    </row>
    <row r="5" spans="1:10" x14ac:dyDescent="0.2">
      <c r="A5" s="3" t="s">
        <v>58</v>
      </c>
      <c r="B5" s="2">
        <f>AVERAGE('Raw Score'!H2:H40)</f>
        <v>4.9473684210526319</v>
      </c>
      <c r="C5" s="3" t="s">
        <v>58</v>
      </c>
      <c r="D5" s="2">
        <f>AVERAGE('Raw Score'!I2:I40)</f>
        <v>7.1</v>
      </c>
      <c r="E5" s="3" t="s">
        <v>58</v>
      </c>
      <c r="F5" s="42">
        <f>AVERAGE('Raw Score'!J2:J40)</f>
        <v>4.9285714285714288</v>
      </c>
      <c r="G5" s="3" t="s">
        <v>58</v>
      </c>
      <c r="H5" s="2">
        <f>AVERAGE('Raw Score'!K2:K40)</f>
        <v>4.833333333333333</v>
      </c>
      <c r="I5" s="3" t="s">
        <v>58</v>
      </c>
      <c r="J5" s="2">
        <f>AVERAGE('Raw Score'!L2:L40)</f>
        <v>4.9090909090909092</v>
      </c>
    </row>
    <row r="6" spans="1:10" x14ac:dyDescent="0.2">
      <c r="A6" s="3" t="s">
        <v>59</v>
      </c>
      <c r="B6" s="2">
        <f>B5/10</f>
        <v>0.4947368421052632</v>
      </c>
      <c r="C6" s="3" t="s">
        <v>59</v>
      </c>
      <c r="D6" s="2">
        <f>D5/20</f>
        <v>0.35499999999999998</v>
      </c>
      <c r="E6" s="3" t="s">
        <v>59</v>
      </c>
      <c r="F6" s="42">
        <f>F5/20</f>
        <v>0.24642857142857144</v>
      </c>
      <c r="G6" s="3" t="s">
        <v>59</v>
      </c>
      <c r="H6" s="2">
        <f>H5/20</f>
        <v>0.24166666666666664</v>
      </c>
      <c r="I6" s="3" t="s">
        <v>59</v>
      </c>
      <c r="J6" s="2">
        <f>J5/20</f>
        <v>0.24545454545454545</v>
      </c>
    </row>
    <row r="7" spans="1:10" x14ac:dyDescent="0.2">
      <c r="A7" s="43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F181-A46C-1047-976E-46E66184C5B1}">
  <dimension ref="A1:E8"/>
  <sheetViews>
    <sheetView workbookViewId="0">
      <selection activeCell="E17" sqref="E17"/>
    </sheetView>
  </sheetViews>
  <sheetFormatPr baseColWidth="10" defaultRowHeight="16" x14ac:dyDescent="0.2"/>
  <cols>
    <col min="1" max="1" width="20.5" bestFit="1" customWidth="1"/>
    <col min="3" max="3" width="12.5" bestFit="1" customWidth="1"/>
  </cols>
  <sheetData>
    <row r="1" spans="1:5" x14ac:dyDescent="0.2">
      <c r="A1" t="s">
        <v>16</v>
      </c>
      <c r="B1" t="s">
        <v>27</v>
      </c>
    </row>
    <row r="2" spans="1:5" x14ac:dyDescent="0.2">
      <c r="A2" t="s">
        <v>17</v>
      </c>
      <c r="B2" t="s">
        <v>28</v>
      </c>
      <c r="C2" t="s">
        <v>29</v>
      </c>
    </row>
    <row r="4" spans="1:5" x14ac:dyDescent="0.2">
      <c r="A4" t="s">
        <v>18</v>
      </c>
      <c r="B4" t="s">
        <v>19</v>
      </c>
      <c r="C4" t="s">
        <v>20</v>
      </c>
      <c r="D4" t="s">
        <v>30</v>
      </c>
      <c r="E4" t="s">
        <v>31</v>
      </c>
    </row>
    <row r="5" spans="1:5" x14ac:dyDescent="0.2">
      <c r="A5" t="s">
        <v>21</v>
      </c>
      <c r="B5" t="s">
        <v>19</v>
      </c>
      <c r="C5" t="s">
        <v>20</v>
      </c>
      <c r="D5" t="s">
        <v>30</v>
      </c>
      <c r="E5" t="s">
        <v>31</v>
      </c>
    </row>
    <row r="6" spans="1:5" x14ac:dyDescent="0.2">
      <c r="A6" t="s">
        <v>22</v>
      </c>
      <c r="B6" t="s">
        <v>19</v>
      </c>
      <c r="C6" t="s">
        <v>20</v>
      </c>
      <c r="D6" t="s">
        <v>30</v>
      </c>
      <c r="E6" t="s">
        <v>31</v>
      </c>
    </row>
    <row r="7" spans="1:5" x14ac:dyDescent="0.2">
      <c r="A7" t="s">
        <v>23</v>
      </c>
      <c r="B7" t="s">
        <v>25</v>
      </c>
      <c r="C7" t="s">
        <v>26</v>
      </c>
      <c r="D7" t="s">
        <v>32</v>
      </c>
      <c r="E7" t="s">
        <v>33</v>
      </c>
    </row>
    <row r="8" spans="1:5" x14ac:dyDescent="0.2">
      <c r="A8" t="s">
        <v>24</v>
      </c>
      <c r="B8" t="s">
        <v>25</v>
      </c>
      <c r="C8" t="s">
        <v>26</v>
      </c>
      <c r="D8" t="s">
        <v>32</v>
      </c>
      <c r="E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For slides</vt:lpstr>
      <vt:lpstr>Raw Score</vt:lpstr>
      <vt:lpstr>Simple Analytic</vt:lpstr>
      <vt:lpstr>Game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#LE MINH ANH NGOC#</dc:creator>
  <cp:lastModifiedBy>#LE MINH ANH NGOC#</cp:lastModifiedBy>
  <dcterms:created xsi:type="dcterms:W3CDTF">2025-03-12T06:20:04Z</dcterms:created>
  <dcterms:modified xsi:type="dcterms:W3CDTF">2025-04-17T08:27:02Z</dcterms:modified>
</cp:coreProperties>
</file>